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分布定数フィルタ検討\完全分布定数\3次検討\3z次Nノッチ\完璧\"/>
    </mc:Choice>
  </mc:AlternateContent>
  <xr:revisionPtr revIDLastSave="0" documentId="13_ncr:1_{3A2AAB2B-81AF-44D5-AD94-EE225382969F}" xr6:coauthVersionLast="47" xr6:coauthVersionMax="47" xr10:uidLastSave="{00000000-0000-0000-0000-000000000000}"/>
  <bookViews>
    <workbookView xWindow="-110" yWindow="-110" windowWidth="19420" windowHeight="10300" xr2:uid="{513A6DA4-D062-4697-BBA0-FD01E693E1A0}"/>
  </bookViews>
  <sheets>
    <sheet name="設定部" sheetId="2" r:id="rId1"/>
    <sheet name="変換テーブル" sheetId="4" r:id="rId2"/>
    <sheet name="変換補助" sheetId="6" r:id="rId3"/>
    <sheet name="演算処理部" sheetId="1" r:id="rId4"/>
    <sheet name="加工グラフ" sheetId="5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4" i="2" l="1"/>
  <c r="V28" i="2"/>
  <c r="V22" i="2"/>
  <c r="D11" i="6"/>
  <c r="F11" i="6"/>
  <c r="E11" i="6"/>
  <c r="D10" i="6"/>
  <c r="K8" i="1"/>
  <c r="D11" i="4"/>
  <c r="E11" i="4"/>
  <c r="F11" i="4"/>
  <c r="F10" i="6" l="1"/>
  <c r="E10" i="6"/>
  <c r="E10" i="4"/>
  <c r="X8" i="1"/>
  <c r="V16" i="2" l="1"/>
  <c r="V10" i="2"/>
  <c r="F10" i="4"/>
  <c r="D10" i="4" l="1"/>
  <c r="G4" i="2" l="1"/>
  <c r="U8" i="1" l="1"/>
  <c r="F8" i="1"/>
  <c r="T8" i="1"/>
  <c r="J8" i="1"/>
  <c r="J3499" i="1" s="1"/>
  <c r="E8" i="1"/>
  <c r="J2225" i="1" l="1"/>
  <c r="J41" i="1"/>
  <c r="J1105" i="1"/>
  <c r="J1028" i="1"/>
  <c r="J1672" i="1"/>
  <c r="J2904" i="1"/>
  <c r="J1686" i="1"/>
  <c r="J1679" i="1"/>
  <c r="J2288" i="1"/>
  <c r="J3457" i="1"/>
  <c r="J972" i="1"/>
  <c r="J34" i="1"/>
  <c r="J769" i="1"/>
  <c r="J1959" i="1"/>
  <c r="J2106" i="1"/>
  <c r="J2855" i="1"/>
  <c r="J2575" i="1"/>
  <c r="J3254" i="1"/>
  <c r="J20" i="1"/>
  <c r="J405" i="1"/>
  <c r="J881" i="1"/>
  <c r="J2204" i="1"/>
  <c r="J2267" i="1"/>
  <c r="J2925" i="1"/>
  <c r="J2582" i="1"/>
  <c r="J69" i="1"/>
  <c r="J3380" i="1"/>
  <c r="J965" i="1"/>
  <c r="J3520" i="1"/>
  <c r="J776" i="1"/>
  <c r="J1637" i="1"/>
  <c r="J440" i="1"/>
  <c r="J1812" i="1"/>
  <c r="J2085" i="1"/>
  <c r="J2827" i="1"/>
  <c r="J2932" i="1"/>
  <c r="J1126" i="1"/>
  <c r="J174" i="1"/>
  <c r="J538" i="1"/>
  <c r="J1728" i="1"/>
  <c r="J2008" i="1"/>
  <c r="J3009" i="1"/>
  <c r="J2491" i="1"/>
  <c r="J3324" i="1"/>
  <c r="J2484" i="1"/>
  <c r="J1847" i="1"/>
  <c r="J1077" i="1"/>
  <c r="J1854" i="1"/>
  <c r="J90" i="1"/>
  <c r="J2064" i="1"/>
  <c r="J2834" i="1"/>
  <c r="J846" i="1"/>
  <c r="J398" i="1"/>
  <c r="J1749" i="1"/>
  <c r="J2736" i="1"/>
  <c r="J433" i="1"/>
  <c r="J195" i="1"/>
  <c r="J650" i="1"/>
  <c r="J2701" i="1"/>
  <c r="J2540" i="1"/>
  <c r="J286" i="1"/>
  <c r="J377" i="1"/>
  <c r="J1742" i="1"/>
  <c r="J1861" i="1"/>
  <c r="J2001" i="1"/>
  <c r="J3247" i="1"/>
  <c r="J3359" i="1"/>
  <c r="J2981" i="1"/>
  <c r="J741" i="1"/>
  <c r="J104" i="1"/>
  <c r="J3044" i="1"/>
  <c r="J328" i="1"/>
  <c r="J2806" i="1"/>
  <c r="J853" i="1"/>
  <c r="J237" i="1"/>
  <c r="J2120" i="1"/>
  <c r="J3079" i="1"/>
  <c r="J909" i="1"/>
  <c r="J251" i="1"/>
  <c r="J1805" i="1"/>
  <c r="J1889" i="1"/>
  <c r="J2071" i="1"/>
  <c r="J2407" i="1"/>
  <c r="J3107" i="1"/>
  <c r="J951" i="1"/>
  <c r="J825" i="1"/>
  <c r="D3454" i="1"/>
  <c r="D3447" i="1"/>
  <c r="D3433" i="1"/>
  <c r="F3359" i="1"/>
  <c r="D3328" i="1"/>
  <c r="D3307" i="1"/>
  <c r="D3272" i="1"/>
  <c r="F3212" i="1"/>
  <c r="D3188" i="1"/>
  <c r="F3163" i="1"/>
  <c r="D3083" i="1"/>
  <c r="D3069" i="1"/>
  <c r="D3055" i="1"/>
  <c r="D3048" i="1"/>
  <c r="F2995" i="1"/>
  <c r="D2964" i="1"/>
  <c r="D3531" i="1"/>
  <c r="D3524" i="1"/>
  <c r="F3499" i="1"/>
  <c r="F3478" i="1"/>
  <c r="F3471" i="1"/>
  <c r="D3419" i="1"/>
  <c r="D3321" i="1"/>
  <c r="D3286" i="1"/>
  <c r="F3261" i="1"/>
  <c r="F3198" i="1"/>
  <c r="F3170" i="1"/>
  <c r="F3485" i="1"/>
  <c r="F3464" i="1"/>
  <c r="D3440" i="1"/>
  <c r="D3412" i="1"/>
  <c r="D3398" i="1"/>
  <c r="D3384" i="1"/>
  <c r="D3377" i="1"/>
  <c r="D3335" i="1"/>
  <c r="F3254" i="1"/>
  <c r="D3230" i="1"/>
  <c r="F3205" i="1"/>
  <c r="F3177" i="1"/>
  <c r="D3125" i="1"/>
  <c r="F3506" i="1"/>
  <c r="D3426" i="1"/>
  <c r="D3391" i="1"/>
  <c r="F3191" i="1"/>
  <c r="D3139" i="1"/>
  <c r="F3492" i="1"/>
  <c r="F3450" i="1"/>
  <c r="D3405" i="1"/>
  <c r="D3370" i="1"/>
  <c r="D3349" i="1"/>
  <c r="F3310" i="1"/>
  <c r="F3303" i="1"/>
  <c r="F3268" i="1"/>
  <c r="D3244" i="1"/>
  <c r="D3216" i="1"/>
  <c r="F3184" i="1"/>
  <c r="D3146" i="1"/>
  <c r="D3132" i="1"/>
  <c r="F3079" i="1"/>
  <c r="F3044" i="1"/>
  <c r="F2960" i="1"/>
  <c r="F3534" i="1"/>
  <c r="F3520" i="1"/>
  <c r="F3513" i="1"/>
  <c r="D3342" i="1"/>
  <c r="F3296" i="1"/>
  <c r="F3275" i="1"/>
  <c r="D3237" i="1"/>
  <c r="D3223" i="1"/>
  <c r="D3160" i="1"/>
  <c r="D3153" i="1"/>
  <c r="D3118" i="1"/>
  <c r="D3111" i="1"/>
  <c r="F3527" i="1"/>
  <c r="F3443" i="1"/>
  <c r="F3436" i="1"/>
  <c r="D3363" i="1"/>
  <c r="F3331" i="1"/>
  <c r="F3317" i="1"/>
  <c r="F3282" i="1"/>
  <c r="D2992" i="1"/>
  <c r="D3482" i="1"/>
  <c r="F3457" i="1"/>
  <c r="F3429" i="1"/>
  <c r="F3422" i="1"/>
  <c r="F3415" i="1"/>
  <c r="F3394" i="1"/>
  <c r="F3387" i="1"/>
  <c r="D3356" i="1"/>
  <c r="D3251" i="1"/>
  <c r="D3209" i="1"/>
  <c r="D3174" i="1"/>
  <c r="D3167" i="1"/>
  <c r="F3100" i="1"/>
  <c r="F3093" i="1"/>
  <c r="F3086" i="1"/>
  <c r="F3051" i="1"/>
  <c r="D2999" i="1"/>
  <c r="F2967" i="1"/>
  <c r="D3503" i="1"/>
  <c r="D3468" i="1"/>
  <c r="F3380" i="1"/>
  <c r="F3324" i="1"/>
  <c r="F3289" i="1"/>
  <c r="D3258" i="1"/>
  <c r="F3226" i="1"/>
  <c r="D3202" i="1"/>
  <c r="F3142" i="1"/>
  <c r="F3121" i="1"/>
  <c r="D3020" i="1"/>
  <c r="F2974" i="1"/>
  <c r="D3510" i="1"/>
  <c r="F3408" i="1"/>
  <c r="F3373" i="1"/>
  <c r="F3352" i="1"/>
  <c r="D3314" i="1"/>
  <c r="D3300" i="1"/>
  <c r="D3293" i="1"/>
  <c r="D3279" i="1"/>
  <c r="F3247" i="1"/>
  <c r="F3114" i="1"/>
  <c r="D3076" i="1"/>
  <c r="D3034" i="1"/>
  <c r="F2988" i="1"/>
  <c r="D3489" i="1"/>
  <c r="F3233" i="1"/>
  <c r="F3366" i="1"/>
  <c r="F3149" i="1"/>
  <c r="F3065" i="1"/>
  <c r="F2925" i="1"/>
  <c r="F2911" i="1"/>
  <c r="D2817" i="1"/>
  <c r="D2691" i="1"/>
  <c r="D2684" i="1"/>
  <c r="D2607" i="1"/>
  <c r="D2593" i="1"/>
  <c r="D2586" i="1"/>
  <c r="D2572" i="1"/>
  <c r="D2551" i="1"/>
  <c r="F3401" i="1"/>
  <c r="F3107" i="1"/>
  <c r="D3006" i="1"/>
  <c r="D2957" i="1"/>
  <c r="F2946" i="1"/>
  <c r="D2838" i="1"/>
  <c r="D2824" i="1"/>
  <c r="F2799" i="1"/>
  <c r="F2785" i="1"/>
  <c r="F2778" i="1"/>
  <c r="F2764" i="1"/>
  <c r="D2600" i="1"/>
  <c r="F2540" i="1"/>
  <c r="F2491" i="1"/>
  <c r="D3062" i="1"/>
  <c r="D2866" i="1"/>
  <c r="D2845" i="1"/>
  <c r="D2831" i="1"/>
  <c r="F2792" i="1"/>
  <c r="F2771" i="1"/>
  <c r="D2733" i="1"/>
  <c r="D2705" i="1"/>
  <c r="D2698" i="1"/>
  <c r="F2659" i="1"/>
  <c r="F2645" i="1"/>
  <c r="F2638" i="1"/>
  <c r="D2565" i="1"/>
  <c r="F2533" i="1"/>
  <c r="F2526" i="1"/>
  <c r="F2519" i="1"/>
  <c r="F2512" i="1"/>
  <c r="D2502" i="1"/>
  <c r="D3475" i="1"/>
  <c r="D3265" i="1"/>
  <c r="F3219" i="1"/>
  <c r="D3090" i="1"/>
  <c r="F3002" i="1"/>
  <c r="D2971" i="1"/>
  <c r="F2953" i="1"/>
  <c r="F2932" i="1"/>
  <c r="D2894" i="1"/>
  <c r="D2887" i="1"/>
  <c r="D2852" i="1"/>
  <c r="F2806" i="1"/>
  <c r="D2747" i="1"/>
  <c r="D2740" i="1"/>
  <c r="D2712" i="1"/>
  <c r="F2673" i="1"/>
  <c r="F2666" i="1"/>
  <c r="F2652" i="1"/>
  <c r="F2631" i="1"/>
  <c r="D3517" i="1"/>
  <c r="D3181" i="1"/>
  <c r="F3135" i="1"/>
  <c r="F3016" i="1"/>
  <c r="D2915" i="1"/>
  <c r="D2901" i="1"/>
  <c r="D2880" i="1"/>
  <c r="D2873" i="1"/>
  <c r="D2859" i="1"/>
  <c r="F2813" i="1"/>
  <c r="D2754" i="1"/>
  <c r="D2726" i="1"/>
  <c r="F2680" i="1"/>
  <c r="F2624" i="1"/>
  <c r="F2589" i="1"/>
  <c r="F2582" i="1"/>
  <c r="F2575" i="1"/>
  <c r="F2547" i="1"/>
  <c r="F3128" i="1"/>
  <c r="D3104" i="1"/>
  <c r="F3072" i="1"/>
  <c r="F3058" i="1"/>
  <c r="D2943" i="1"/>
  <c r="D2922" i="1"/>
  <c r="D2908" i="1"/>
  <c r="F2687" i="1"/>
  <c r="F2610" i="1"/>
  <c r="F2596" i="1"/>
  <c r="F2554" i="1"/>
  <c r="F2505" i="1"/>
  <c r="D3496" i="1"/>
  <c r="F3240" i="1"/>
  <c r="F3156" i="1"/>
  <c r="D3097" i="1"/>
  <c r="F3037" i="1"/>
  <c r="F3009" i="1"/>
  <c r="F2757" i="1"/>
  <c r="F2722" i="1"/>
  <c r="F2715" i="1"/>
  <c r="D2677" i="1"/>
  <c r="D2670" i="1"/>
  <c r="D2635" i="1"/>
  <c r="D2579" i="1"/>
  <c r="F2498" i="1"/>
  <c r="F2484" i="1"/>
  <c r="F3023" i="1"/>
  <c r="F2855" i="1"/>
  <c r="F2834" i="1"/>
  <c r="D2782" i="1"/>
  <c r="D2768" i="1"/>
  <c r="F2694" i="1"/>
  <c r="D2495" i="1"/>
  <c r="F2456" i="1"/>
  <c r="F2442" i="1"/>
  <c r="F2435" i="1"/>
  <c r="F2421" i="1"/>
  <c r="F2414" i="1"/>
  <c r="F2386" i="1"/>
  <c r="F2358" i="1"/>
  <c r="D2334" i="1"/>
  <c r="D2327" i="1"/>
  <c r="D2313" i="1"/>
  <c r="D2292" i="1"/>
  <c r="D2166" i="1"/>
  <c r="D2159" i="1"/>
  <c r="F2981" i="1"/>
  <c r="F2904" i="1"/>
  <c r="F2869" i="1"/>
  <c r="D2642" i="1"/>
  <c r="D2509" i="1"/>
  <c r="F2379" i="1"/>
  <c r="F2365" i="1"/>
  <c r="D2320" i="1"/>
  <c r="D2306" i="1"/>
  <c r="F2260" i="1"/>
  <c r="F2253" i="1"/>
  <c r="F2246" i="1"/>
  <c r="F2239" i="1"/>
  <c r="D3013" i="1"/>
  <c r="F2883" i="1"/>
  <c r="D2761" i="1"/>
  <c r="D2656" i="1"/>
  <c r="D2558" i="1"/>
  <c r="D2523" i="1"/>
  <c r="F2407" i="1"/>
  <c r="D2341" i="1"/>
  <c r="D2285" i="1"/>
  <c r="D2215" i="1"/>
  <c r="D2194" i="1"/>
  <c r="D2978" i="1"/>
  <c r="D2796" i="1"/>
  <c r="F2743" i="1"/>
  <c r="F2708" i="1"/>
  <c r="D2537" i="1"/>
  <c r="D2481" i="1"/>
  <c r="D2467" i="1"/>
  <c r="F2428" i="1"/>
  <c r="D2278" i="1"/>
  <c r="D2208" i="1"/>
  <c r="D2180" i="1"/>
  <c r="D2173" i="1"/>
  <c r="F2148" i="1"/>
  <c r="F3345" i="1"/>
  <c r="D3041" i="1"/>
  <c r="F2939" i="1"/>
  <c r="F2918" i="1"/>
  <c r="F2848" i="1"/>
  <c r="F2603" i="1"/>
  <c r="D2474" i="1"/>
  <c r="F2372" i="1"/>
  <c r="D2348" i="1"/>
  <c r="F2309" i="1"/>
  <c r="D2222" i="1"/>
  <c r="D2201" i="1"/>
  <c r="D3461" i="1"/>
  <c r="F3338" i="1"/>
  <c r="F2897" i="1"/>
  <c r="D2621" i="1"/>
  <c r="D2488" i="1"/>
  <c r="D2460" i="1"/>
  <c r="D2453" i="1"/>
  <c r="F2330" i="1"/>
  <c r="F2302" i="1"/>
  <c r="D2271" i="1"/>
  <c r="D2264" i="1"/>
  <c r="D2229" i="1"/>
  <c r="D2187" i="1"/>
  <c r="D2936" i="1"/>
  <c r="D2775" i="1"/>
  <c r="F2617" i="1"/>
  <c r="D2418" i="1"/>
  <c r="D2383" i="1"/>
  <c r="F2316" i="1"/>
  <c r="F2295" i="1"/>
  <c r="D2236" i="1"/>
  <c r="F2162" i="1"/>
  <c r="F2155" i="1"/>
  <c r="F2862" i="1"/>
  <c r="F2827" i="1"/>
  <c r="D2810" i="1"/>
  <c r="F2736" i="1"/>
  <c r="F2568" i="1"/>
  <c r="D2516" i="1"/>
  <c r="D2446" i="1"/>
  <c r="D2432" i="1"/>
  <c r="D2411" i="1"/>
  <c r="D2404" i="1"/>
  <c r="D2397" i="1"/>
  <c r="D2355" i="1"/>
  <c r="F2337" i="1"/>
  <c r="F2323" i="1"/>
  <c r="F2281" i="1"/>
  <c r="D2250" i="1"/>
  <c r="D2243" i="1"/>
  <c r="D2985" i="1"/>
  <c r="D2950" i="1"/>
  <c r="D2803" i="1"/>
  <c r="F2729" i="1"/>
  <c r="D2544" i="1"/>
  <c r="F2463" i="1"/>
  <c r="F2449" i="1"/>
  <c r="F2400" i="1"/>
  <c r="F2393" i="1"/>
  <c r="F2351" i="1"/>
  <c r="D2299" i="1"/>
  <c r="F2267" i="1"/>
  <c r="F2204" i="1"/>
  <c r="D2152" i="1"/>
  <c r="D2789" i="1"/>
  <c r="D2719" i="1"/>
  <c r="D2649" i="1"/>
  <c r="F2470" i="1"/>
  <c r="D2390" i="1"/>
  <c r="D2362" i="1"/>
  <c r="F2274" i="1"/>
  <c r="F2183" i="1"/>
  <c r="D2110" i="1"/>
  <c r="D2096" i="1"/>
  <c r="D2089" i="1"/>
  <c r="F2050" i="1"/>
  <c r="D2026" i="1"/>
  <c r="D2012" i="1"/>
  <c r="F1973" i="1"/>
  <c r="F1910" i="1"/>
  <c r="F1903" i="1"/>
  <c r="F1889" i="1"/>
  <c r="F1861" i="1"/>
  <c r="F1791" i="1"/>
  <c r="F1784" i="1"/>
  <c r="F1770" i="1"/>
  <c r="F1763" i="1"/>
  <c r="F1756" i="1"/>
  <c r="F1735" i="1"/>
  <c r="D1641" i="1"/>
  <c r="D1627" i="1"/>
  <c r="D1613" i="1"/>
  <c r="D1585" i="1"/>
  <c r="D1564" i="1"/>
  <c r="D1557" i="1"/>
  <c r="F1483" i="1"/>
  <c r="F1427" i="1"/>
  <c r="D1403" i="1"/>
  <c r="F1378" i="1"/>
  <c r="F1280" i="1"/>
  <c r="D1221" i="1"/>
  <c r="D1214" i="1"/>
  <c r="D1200" i="1"/>
  <c r="D1144" i="1"/>
  <c r="D2929" i="1"/>
  <c r="D2103" i="1"/>
  <c r="F2078" i="1"/>
  <c r="D2019" i="1"/>
  <c r="F1994" i="1"/>
  <c r="F1959" i="1"/>
  <c r="F1952" i="1"/>
  <c r="F1875" i="1"/>
  <c r="F1840" i="1"/>
  <c r="F1833" i="1"/>
  <c r="F1700" i="1"/>
  <c r="D1662" i="1"/>
  <c r="D1655" i="1"/>
  <c r="D1648" i="1"/>
  <c r="D1634" i="1"/>
  <c r="F1595" i="1"/>
  <c r="F1504" i="1"/>
  <c r="F1413" i="1"/>
  <c r="F1385" i="1"/>
  <c r="F1357" i="1"/>
  <c r="D1333" i="1"/>
  <c r="D1326" i="1"/>
  <c r="F1287" i="1"/>
  <c r="F1266" i="1"/>
  <c r="F1259" i="1"/>
  <c r="F1189" i="1"/>
  <c r="F1161" i="1"/>
  <c r="D1151" i="1"/>
  <c r="F3030" i="1"/>
  <c r="D2439" i="1"/>
  <c r="F2218" i="1"/>
  <c r="F2197" i="1"/>
  <c r="F2134" i="1"/>
  <c r="D2117" i="1"/>
  <c r="F2071" i="1"/>
  <c r="D2033" i="1"/>
  <c r="F2001" i="1"/>
  <c r="F1917" i="1"/>
  <c r="D1676" i="1"/>
  <c r="F1602" i="1"/>
  <c r="D1515" i="1"/>
  <c r="F1392" i="1"/>
  <c r="F1371" i="1"/>
  <c r="F1350" i="1"/>
  <c r="D1298" i="1"/>
  <c r="F1245" i="1"/>
  <c r="F1231" i="1"/>
  <c r="F1224" i="1"/>
  <c r="F2841" i="1"/>
  <c r="F2701" i="1"/>
  <c r="D2124" i="1"/>
  <c r="D2040" i="1"/>
  <c r="F2008" i="1"/>
  <c r="D1795" i="1"/>
  <c r="D1746" i="1"/>
  <c r="D1739" i="1"/>
  <c r="D1683" i="1"/>
  <c r="D1669" i="1"/>
  <c r="F1553" i="1"/>
  <c r="D1522" i="1"/>
  <c r="D1466" i="1"/>
  <c r="D1459" i="1"/>
  <c r="F1406" i="1"/>
  <c r="F1399" i="1"/>
  <c r="F1343" i="1"/>
  <c r="D1312" i="1"/>
  <c r="F1238" i="1"/>
  <c r="F1210" i="1"/>
  <c r="F1196" i="1"/>
  <c r="D1109" i="1"/>
  <c r="D3027" i="1"/>
  <c r="D2628" i="1"/>
  <c r="F2561" i="1"/>
  <c r="F2176" i="1"/>
  <c r="F2092" i="1"/>
  <c r="F2085" i="1"/>
  <c r="D2047" i="1"/>
  <c r="D1802" i="1"/>
  <c r="D1788" i="1"/>
  <c r="D1732" i="1"/>
  <c r="D1725" i="1"/>
  <c r="D1690" i="1"/>
  <c r="F1637" i="1"/>
  <c r="F1609" i="1"/>
  <c r="F1588" i="1"/>
  <c r="F1581" i="1"/>
  <c r="F1574" i="1"/>
  <c r="F1567" i="1"/>
  <c r="F1560" i="1"/>
  <c r="D1536" i="1"/>
  <c r="D1529" i="1"/>
  <c r="D1445" i="1"/>
  <c r="F1420" i="1"/>
  <c r="D1319" i="1"/>
  <c r="D1305" i="1"/>
  <c r="D1291" i="1"/>
  <c r="D1137" i="1"/>
  <c r="D3195" i="1"/>
  <c r="D2376" i="1"/>
  <c r="F2344" i="1"/>
  <c r="D2131" i="1"/>
  <c r="F2106" i="1"/>
  <c r="F2099" i="1"/>
  <c r="F2022" i="1"/>
  <c r="F2015" i="1"/>
  <c r="D1970" i="1"/>
  <c r="D1963" i="1"/>
  <c r="D1928" i="1"/>
  <c r="D1921" i="1"/>
  <c r="D1893" i="1"/>
  <c r="D1886" i="1"/>
  <c r="D1879" i="1"/>
  <c r="D1823" i="1"/>
  <c r="D1809" i="1"/>
  <c r="D1781" i="1"/>
  <c r="D1774" i="1"/>
  <c r="D1767" i="1"/>
  <c r="D1704" i="1"/>
  <c r="F1630" i="1"/>
  <c r="F1623" i="1"/>
  <c r="D1508" i="1"/>
  <c r="D1494" i="1"/>
  <c r="D1487" i="1"/>
  <c r="D1480" i="1"/>
  <c r="D1473" i="1"/>
  <c r="D1452" i="1"/>
  <c r="D1431" i="1"/>
  <c r="D1277" i="1"/>
  <c r="F1252" i="1"/>
  <c r="D1179" i="1"/>
  <c r="F1154" i="1"/>
  <c r="F1147" i="1"/>
  <c r="F2890" i="1"/>
  <c r="F2750" i="1"/>
  <c r="F2288" i="1"/>
  <c r="F2211" i="1"/>
  <c r="F2190" i="1"/>
  <c r="D2145" i="1"/>
  <c r="F2113" i="1"/>
  <c r="F2029" i="1"/>
  <c r="D1991" i="1"/>
  <c r="D1984" i="1"/>
  <c r="D1977" i="1"/>
  <c r="D1907" i="1"/>
  <c r="D1900" i="1"/>
  <c r="D1844" i="1"/>
  <c r="D1837" i="1"/>
  <c r="D1830" i="1"/>
  <c r="D1816" i="1"/>
  <c r="D1760" i="1"/>
  <c r="D1753" i="1"/>
  <c r="D1711" i="1"/>
  <c r="D1697" i="1"/>
  <c r="F1644" i="1"/>
  <c r="F1616" i="1"/>
  <c r="D1543" i="1"/>
  <c r="D1438" i="1"/>
  <c r="D1361" i="1"/>
  <c r="F1329" i="1"/>
  <c r="D1284" i="1"/>
  <c r="F1217" i="1"/>
  <c r="F1203" i="1"/>
  <c r="D1172" i="1"/>
  <c r="F1140" i="1"/>
  <c r="F2876" i="1"/>
  <c r="D2005" i="1"/>
  <c r="F1896" i="1"/>
  <c r="F1826" i="1"/>
  <c r="F1819" i="1"/>
  <c r="F1812" i="1"/>
  <c r="F1798" i="1"/>
  <c r="F1749" i="1"/>
  <c r="F1693" i="1"/>
  <c r="D1620" i="1"/>
  <c r="D1592" i="1"/>
  <c r="D1578" i="1"/>
  <c r="F1539" i="1"/>
  <c r="F1532" i="1"/>
  <c r="F1490" i="1"/>
  <c r="F1476" i="1"/>
  <c r="F1434" i="1"/>
  <c r="D1354" i="1"/>
  <c r="D1340" i="1"/>
  <c r="D1249" i="1"/>
  <c r="D1235" i="1"/>
  <c r="D1207" i="1"/>
  <c r="D1158" i="1"/>
  <c r="F1133" i="1"/>
  <c r="F1105" i="1"/>
  <c r="F1098" i="1"/>
  <c r="D2075" i="1"/>
  <c r="F1686" i="1"/>
  <c r="D1410" i="1"/>
  <c r="D1228" i="1"/>
  <c r="D1186" i="1"/>
  <c r="D1081" i="1"/>
  <c r="F1042" i="1"/>
  <c r="F993" i="1"/>
  <c r="F916" i="1"/>
  <c r="D878" i="1"/>
  <c r="D871" i="1"/>
  <c r="F825" i="1"/>
  <c r="D773" i="1"/>
  <c r="D766" i="1"/>
  <c r="D752" i="1"/>
  <c r="D738" i="1"/>
  <c r="D668" i="1"/>
  <c r="F622" i="1"/>
  <c r="D500" i="1"/>
  <c r="D486" i="1"/>
  <c r="D437" i="1"/>
  <c r="D374" i="1"/>
  <c r="D360" i="1"/>
  <c r="D2369" i="1"/>
  <c r="F2120" i="1"/>
  <c r="F1728" i="1"/>
  <c r="D1599" i="1"/>
  <c r="F1511" i="1"/>
  <c r="F1469" i="1"/>
  <c r="F1448" i="1"/>
  <c r="D1389" i="1"/>
  <c r="D1347" i="1"/>
  <c r="F1308" i="1"/>
  <c r="D1270" i="1"/>
  <c r="D1165" i="1"/>
  <c r="F1112" i="1"/>
  <c r="D1095" i="1"/>
  <c r="D1088" i="1"/>
  <c r="D962" i="1"/>
  <c r="D934" i="1"/>
  <c r="F832" i="1"/>
  <c r="F811" i="1"/>
  <c r="F804" i="1"/>
  <c r="D780" i="1"/>
  <c r="F713" i="1"/>
  <c r="D542" i="1"/>
  <c r="D535" i="1"/>
  <c r="F1980" i="1"/>
  <c r="F1938" i="1"/>
  <c r="F1854" i="1"/>
  <c r="F1707" i="1"/>
  <c r="F1364" i="1"/>
  <c r="F1182" i="1"/>
  <c r="D1123" i="1"/>
  <c r="F1049" i="1"/>
  <c r="F1035" i="1"/>
  <c r="F1000" i="1"/>
  <c r="F923" i="1"/>
  <c r="D892" i="1"/>
  <c r="F839" i="1"/>
  <c r="F818" i="1"/>
  <c r="D689" i="1"/>
  <c r="D682" i="1"/>
  <c r="F629" i="1"/>
  <c r="D556" i="1"/>
  <c r="F510" i="1"/>
  <c r="D479" i="1"/>
  <c r="D458" i="1"/>
  <c r="D444" i="1"/>
  <c r="D402" i="1"/>
  <c r="D381" i="1"/>
  <c r="F349" i="1"/>
  <c r="F328" i="1"/>
  <c r="D2068" i="1"/>
  <c r="D1998" i="1"/>
  <c r="D1914" i="1"/>
  <c r="D1872" i="1"/>
  <c r="F1679" i="1"/>
  <c r="F1658" i="1"/>
  <c r="D1424" i="1"/>
  <c r="D1382" i="1"/>
  <c r="D1102" i="1"/>
  <c r="F1070" i="1"/>
  <c r="F1063" i="1"/>
  <c r="F1056" i="1"/>
  <c r="F1007" i="1"/>
  <c r="D976" i="1"/>
  <c r="D969" i="1"/>
  <c r="D955" i="1"/>
  <c r="D885" i="1"/>
  <c r="F846" i="1"/>
  <c r="D787" i="1"/>
  <c r="F741" i="1"/>
  <c r="F727" i="1"/>
  <c r="F720" i="1"/>
  <c r="D696" i="1"/>
  <c r="F657" i="1"/>
  <c r="D605" i="1"/>
  <c r="D591" i="1"/>
  <c r="F524" i="1"/>
  <c r="F489" i="1"/>
  <c r="D472" i="1"/>
  <c r="D430" i="1"/>
  <c r="F391" i="1"/>
  <c r="D367" i="1"/>
  <c r="F342" i="1"/>
  <c r="F293" i="1"/>
  <c r="D2530" i="1"/>
  <c r="D2425" i="1"/>
  <c r="F2141" i="1"/>
  <c r="D1956" i="1"/>
  <c r="D1935" i="1"/>
  <c r="D1851" i="1"/>
  <c r="D1550" i="1"/>
  <c r="F1301" i="1"/>
  <c r="D1263" i="1"/>
  <c r="F1077" i="1"/>
  <c r="F1028" i="1"/>
  <c r="F1021" i="1"/>
  <c r="D941" i="1"/>
  <c r="D899" i="1"/>
  <c r="F860" i="1"/>
  <c r="D794" i="1"/>
  <c r="F762" i="1"/>
  <c r="F748" i="1"/>
  <c r="F664" i="1"/>
  <c r="F643" i="1"/>
  <c r="F636" i="1"/>
  <c r="D612" i="1"/>
  <c r="D598" i="1"/>
  <c r="D577" i="1"/>
  <c r="D563" i="1"/>
  <c r="D549" i="1"/>
  <c r="F496" i="1"/>
  <c r="D451" i="1"/>
  <c r="D416" i="1"/>
  <c r="D2257" i="1"/>
  <c r="F2043" i="1"/>
  <c r="F1805" i="1"/>
  <c r="F1742" i="1"/>
  <c r="F1721" i="1"/>
  <c r="D1571" i="1"/>
  <c r="F1525" i="1"/>
  <c r="F1462" i="1"/>
  <c r="F1441" i="1"/>
  <c r="F1322" i="1"/>
  <c r="D1242" i="1"/>
  <c r="F1175" i="1"/>
  <c r="D983" i="1"/>
  <c r="D948" i="1"/>
  <c r="F930" i="1"/>
  <c r="D913" i="1"/>
  <c r="D906" i="1"/>
  <c r="F867" i="1"/>
  <c r="F755" i="1"/>
  <c r="D703" i="1"/>
  <c r="F671" i="1"/>
  <c r="F650" i="1"/>
  <c r="D584" i="1"/>
  <c r="D570" i="1"/>
  <c r="F538" i="1"/>
  <c r="F531" i="1"/>
  <c r="F517" i="1"/>
  <c r="F503" i="1"/>
  <c r="D2138" i="1"/>
  <c r="F2064" i="1"/>
  <c r="F1931" i="1"/>
  <c r="F1868" i="1"/>
  <c r="F1847" i="1"/>
  <c r="F1546" i="1"/>
  <c r="F1091" i="1"/>
  <c r="F1084" i="1"/>
  <c r="F1014" i="1"/>
  <c r="D990" i="1"/>
  <c r="F874" i="1"/>
  <c r="F853" i="1"/>
  <c r="D808" i="1"/>
  <c r="F776" i="1"/>
  <c r="F734" i="1"/>
  <c r="D710" i="1"/>
  <c r="F678" i="1"/>
  <c r="D619" i="1"/>
  <c r="F440" i="1"/>
  <c r="F405" i="1"/>
  <c r="F398" i="1"/>
  <c r="F377" i="1"/>
  <c r="D332" i="1"/>
  <c r="D318" i="1"/>
  <c r="D283" i="1"/>
  <c r="D2061" i="1"/>
  <c r="D1865" i="1"/>
  <c r="F1672" i="1"/>
  <c r="D1375" i="1"/>
  <c r="F1119" i="1"/>
  <c r="F958" i="1"/>
  <c r="D920" i="1"/>
  <c r="F881" i="1"/>
  <c r="D829" i="1"/>
  <c r="D815" i="1"/>
  <c r="D801" i="1"/>
  <c r="F769" i="1"/>
  <c r="D626" i="1"/>
  <c r="F426" i="1"/>
  <c r="F370" i="1"/>
  <c r="F363" i="1"/>
  <c r="F2820" i="1"/>
  <c r="D2614" i="1"/>
  <c r="D2054" i="1"/>
  <c r="D1942" i="1"/>
  <c r="D1858" i="1"/>
  <c r="F1665" i="1"/>
  <c r="D1368" i="1"/>
  <c r="F1168" i="1"/>
  <c r="F1126" i="1"/>
  <c r="D1032" i="1"/>
  <c r="D1011" i="1"/>
  <c r="F986" i="1"/>
  <c r="F944" i="1"/>
  <c r="F902" i="1"/>
  <c r="D850" i="1"/>
  <c r="F797" i="1"/>
  <c r="D759" i="1"/>
  <c r="D745" i="1"/>
  <c r="D731" i="1"/>
  <c r="F706" i="1"/>
  <c r="D675" i="1"/>
  <c r="D654" i="1"/>
  <c r="F615" i="1"/>
  <c r="F601" i="1"/>
  <c r="F566" i="1"/>
  <c r="D528" i="1"/>
  <c r="D493" i="1"/>
  <c r="F468" i="1"/>
  <c r="D395" i="1"/>
  <c r="D1501" i="1"/>
  <c r="F1336" i="1"/>
  <c r="D1256" i="1"/>
  <c r="D1053" i="1"/>
  <c r="D997" i="1"/>
  <c r="F965" i="1"/>
  <c r="F937" i="1"/>
  <c r="D843" i="1"/>
  <c r="F783" i="1"/>
  <c r="D724" i="1"/>
  <c r="F692" i="1"/>
  <c r="F573" i="1"/>
  <c r="F545" i="1"/>
  <c r="F433" i="1"/>
  <c r="D346" i="1"/>
  <c r="F230" i="1"/>
  <c r="F223" i="1"/>
  <c r="F202" i="1"/>
  <c r="D164" i="1"/>
  <c r="D31" i="1"/>
  <c r="D465" i="1"/>
  <c r="F447" i="1"/>
  <c r="F412" i="1"/>
  <c r="F307" i="1"/>
  <c r="F265" i="1"/>
  <c r="F251" i="1"/>
  <c r="D150" i="1"/>
  <c r="D94" i="1"/>
  <c r="D59" i="1"/>
  <c r="D45" i="1"/>
  <c r="D24" i="1"/>
  <c r="F41" i="1"/>
  <c r="F2127" i="1"/>
  <c r="D1004" i="1"/>
  <c r="F608" i="1"/>
  <c r="F195" i="1"/>
  <c r="D1417" i="1"/>
  <c r="D1025" i="1"/>
  <c r="F1924" i="1"/>
  <c r="F1497" i="1"/>
  <c r="D1116" i="1"/>
  <c r="D661" i="1"/>
  <c r="D633" i="1"/>
  <c r="D514" i="1"/>
  <c r="F209" i="1"/>
  <c r="D157" i="1"/>
  <c r="D143" i="1"/>
  <c r="D129" i="1"/>
  <c r="D108" i="1"/>
  <c r="D73" i="1"/>
  <c r="D38" i="1"/>
  <c r="F237" i="1"/>
  <c r="D178" i="1"/>
  <c r="F335" i="1"/>
  <c r="D234" i="1"/>
  <c r="F2232" i="1"/>
  <c r="F1651" i="1"/>
  <c r="D1396" i="1"/>
  <c r="F1315" i="1"/>
  <c r="D1046" i="1"/>
  <c r="F461" i="1"/>
  <c r="F258" i="1"/>
  <c r="F244" i="1"/>
  <c r="D185" i="1"/>
  <c r="D171" i="1"/>
  <c r="D122" i="1"/>
  <c r="D647" i="1"/>
  <c r="F69" i="1"/>
  <c r="F174" i="1"/>
  <c r="F1777" i="1"/>
  <c r="D2663" i="1"/>
  <c r="D2082" i="1"/>
  <c r="D1074" i="1"/>
  <c r="F895" i="1"/>
  <c r="D836" i="1"/>
  <c r="D717" i="1"/>
  <c r="F685" i="1"/>
  <c r="F594" i="1"/>
  <c r="F482" i="1"/>
  <c r="D409" i="1"/>
  <c r="F356" i="1"/>
  <c r="F272" i="1"/>
  <c r="D136" i="1"/>
  <c r="F97" i="1"/>
  <c r="D52" i="1"/>
  <c r="F2057" i="1"/>
  <c r="F587" i="1"/>
  <c r="F132" i="1"/>
  <c r="D1606" i="1"/>
  <c r="D1060" i="1"/>
  <c r="F790" i="1"/>
  <c r="F2225" i="1"/>
  <c r="F1987" i="1"/>
  <c r="D1018" i="1"/>
  <c r="D927" i="1"/>
  <c r="D864" i="1"/>
  <c r="D507" i="1"/>
  <c r="D339" i="1"/>
  <c r="F314" i="1"/>
  <c r="D304" i="1"/>
  <c r="F279" i="1"/>
  <c r="D199" i="1"/>
  <c r="D192" i="1"/>
  <c r="F83" i="1"/>
  <c r="F1966" i="1"/>
  <c r="F300" i="1"/>
  <c r="F188" i="1"/>
  <c r="F2477" i="1"/>
  <c r="D1718" i="1"/>
  <c r="F1294" i="1"/>
  <c r="D1039" i="1"/>
  <c r="F559" i="1"/>
  <c r="F475" i="1"/>
  <c r="D423" i="1"/>
  <c r="D388" i="1"/>
  <c r="F146" i="1"/>
  <c r="F62" i="1"/>
  <c r="F55" i="1"/>
  <c r="F34" i="1"/>
  <c r="F27" i="1"/>
  <c r="F118" i="1"/>
  <c r="D1067" i="1"/>
  <c r="D206" i="1"/>
  <c r="F160" i="1"/>
  <c r="F76" i="1"/>
  <c r="F2036" i="1"/>
  <c r="F2169" i="1"/>
  <c r="F979" i="1"/>
  <c r="F951" i="1"/>
  <c r="F888" i="1"/>
  <c r="F454" i="1"/>
  <c r="D353" i="1"/>
  <c r="D325" i="1"/>
  <c r="D290" i="1"/>
  <c r="D248" i="1"/>
  <c r="D227" i="1"/>
  <c r="D220" i="1"/>
  <c r="D213" i="1"/>
  <c r="F181" i="1"/>
  <c r="F167" i="1"/>
  <c r="F139" i="1"/>
  <c r="F111" i="1"/>
  <c r="F104" i="1"/>
  <c r="F90" i="1"/>
  <c r="F1882" i="1"/>
  <c r="F1714" i="1"/>
  <c r="F1455" i="1"/>
  <c r="D857" i="1"/>
  <c r="F153" i="1"/>
  <c r="F125" i="1"/>
  <c r="D1130" i="1"/>
  <c r="D640" i="1"/>
  <c r="D1949" i="1"/>
  <c r="F1518" i="1"/>
  <c r="D1193" i="1"/>
  <c r="F972" i="1"/>
  <c r="D822" i="1"/>
  <c r="F419" i="1"/>
  <c r="F384" i="1"/>
  <c r="D311" i="1"/>
  <c r="D269" i="1"/>
  <c r="D262" i="1"/>
  <c r="D255" i="1"/>
  <c r="D241" i="1"/>
  <c r="F909" i="1"/>
  <c r="F1945" i="1"/>
  <c r="F1273" i="1"/>
  <c r="F699" i="1"/>
  <c r="F552" i="1"/>
  <c r="D521" i="1"/>
  <c r="F321" i="1"/>
  <c r="D297" i="1"/>
  <c r="D276" i="1"/>
  <c r="F216" i="1"/>
  <c r="D115" i="1"/>
  <c r="D101" i="1"/>
  <c r="D80" i="1"/>
  <c r="D87" i="1"/>
  <c r="D66" i="1"/>
  <c r="F48" i="1"/>
  <c r="F580" i="1"/>
  <c r="F286" i="1"/>
  <c r="J706" i="1"/>
  <c r="J1098" i="1"/>
  <c r="J216" i="1"/>
  <c r="J993" i="1"/>
  <c r="J370" i="1"/>
  <c r="J1525" i="1"/>
  <c r="U3534" i="1"/>
  <c r="U3506" i="1"/>
  <c r="U3457" i="1"/>
  <c r="S3398" i="1"/>
  <c r="S3335" i="1"/>
  <c r="U3310" i="1"/>
  <c r="U3296" i="1"/>
  <c r="U3275" i="1"/>
  <c r="S3230" i="1"/>
  <c r="S3223" i="1"/>
  <c r="S3216" i="1"/>
  <c r="S3125" i="1"/>
  <c r="S3104" i="1"/>
  <c r="U3072" i="1"/>
  <c r="U3030" i="1"/>
  <c r="U3450" i="1"/>
  <c r="U3443" i="1"/>
  <c r="U3429" i="1"/>
  <c r="S3363" i="1"/>
  <c r="S3342" i="1"/>
  <c r="U3303" i="1"/>
  <c r="U3289" i="1"/>
  <c r="U3268" i="1"/>
  <c r="S3237" i="1"/>
  <c r="U3184" i="1"/>
  <c r="S3153" i="1"/>
  <c r="S3146" i="1"/>
  <c r="S3132" i="1"/>
  <c r="U3527" i="1"/>
  <c r="U3520" i="1"/>
  <c r="U3415" i="1"/>
  <c r="S3405" i="1"/>
  <c r="S3370" i="1"/>
  <c r="S3349" i="1"/>
  <c r="U3324" i="1"/>
  <c r="U3317" i="1"/>
  <c r="U3282" i="1"/>
  <c r="S3244" i="1"/>
  <c r="S3111" i="1"/>
  <c r="U3436" i="1"/>
  <c r="U3394" i="1"/>
  <c r="U3380" i="1"/>
  <c r="S3356" i="1"/>
  <c r="U3331" i="1"/>
  <c r="U3226" i="1"/>
  <c r="S3209" i="1"/>
  <c r="S3160" i="1"/>
  <c r="U3121" i="1"/>
  <c r="S3496" i="1"/>
  <c r="S3475" i="1"/>
  <c r="S3468" i="1"/>
  <c r="U3422" i="1"/>
  <c r="U3387" i="1"/>
  <c r="U3373" i="1"/>
  <c r="S3258" i="1"/>
  <c r="S3195" i="1"/>
  <c r="S3167" i="1"/>
  <c r="U3135" i="1"/>
  <c r="U3100" i="1"/>
  <c r="S2999" i="1"/>
  <c r="U2974" i="1"/>
  <c r="S2950" i="1"/>
  <c r="S3482" i="1"/>
  <c r="S3461" i="1"/>
  <c r="U3408" i="1"/>
  <c r="U3401" i="1"/>
  <c r="U3366" i="1"/>
  <c r="U3345" i="1"/>
  <c r="S3251" i="1"/>
  <c r="U3240" i="1"/>
  <c r="U3212" i="1"/>
  <c r="S3202" i="1"/>
  <c r="S3174" i="1"/>
  <c r="U3142" i="1"/>
  <c r="U3128" i="1"/>
  <c r="S3503" i="1"/>
  <c r="U3338" i="1"/>
  <c r="U3233" i="1"/>
  <c r="U3219" i="1"/>
  <c r="S3188" i="1"/>
  <c r="U3156" i="1"/>
  <c r="U3149" i="1"/>
  <c r="U3114" i="1"/>
  <c r="U3107" i="1"/>
  <c r="S3020" i="1"/>
  <c r="U2981" i="1"/>
  <c r="S2943" i="1"/>
  <c r="S3489" i="1"/>
  <c r="S3447" i="1"/>
  <c r="U3359" i="1"/>
  <c r="S3307" i="1"/>
  <c r="S3300" i="1"/>
  <c r="S3265" i="1"/>
  <c r="S3181" i="1"/>
  <c r="S3076" i="1"/>
  <c r="S3069" i="1"/>
  <c r="S3055" i="1"/>
  <c r="S3041" i="1"/>
  <c r="U2988" i="1"/>
  <c r="S2957" i="1"/>
  <c r="S3531" i="1"/>
  <c r="S3517" i="1"/>
  <c r="S3510" i="1"/>
  <c r="U3478" i="1"/>
  <c r="U3352" i="1"/>
  <c r="S3293" i="1"/>
  <c r="S3272" i="1"/>
  <c r="U3247" i="1"/>
  <c r="U3205" i="1"/>
  <c r="U3170" i="1"/>
  <c r="U3163" i="1"/>
  <c r="S3062" i="1"/>
  <c r="S3027" i="1"/>
  <c r="U2995" i="1"/>
  <c r="U3513" i="1"/>
  <c r="U3492" i="1"/>
  <c r="S3426" i="1"/>
  <c r="S3377" i="1"/>
  <c r="S3321" i="1"/>
  <c r="S3286" i="1"/>
  <c r="U3177" i="1"/>
  <c r="S3139" i="1"/>
  <c r="S3118" i="1"/>
  <c r="U3058" i="1"/>
  <c r="U3023" i="1"/>
  <c r="S2971" i="1"/>
  <c r="U2939" i="1"/>
  <c r="U2925" i="1"/>
  <c r="S3279" i="1"/>
  <c r="U3485" i="1"/>
  <c r="U3191" i="1"/>
  <c r="S3034" i="1"/>
  <c r="S3006" i="1"/>
  <c r="U2932" i="1"/>
  <c r="S2901" i="1"/>
  <c r="S2859" i="1"/>
  <c r="S2852" i="1"/>
  <c r="U2806" i="1"/>
  <c r="S2740" i="1"/>
  <c r="S2698" i="1"/>
  <c r="U2617" i="1"/>
  <c r="U2610" i="1"/>
  <c r="U2554" i="1"/>
  <c r="U2505" i="1"/>
  <c r="S3524" i="1"/>
  <c r="S3440" i="1"/>
  <c r="S3314" i="1"/>
  <c r="U3016" i="1"/>
  <c r="U2813" i="1"/>
  <c r="S2754" i="1"/>
  <c r="S2719" i="1"/>
  <c r="S2712" i="1"/>
  <c r="U2687" i="1"/>
  <c r="U2680" i="1"/>
  <c r="U2603" i="1"/>
  <c r="U2589" i="1"/>
  <c r="U2582" i="1"/>
  <c r="U2568" i="1"/>
  <c r="U2547" i="1"/>
  <c r="S2495" i="1"/>
  <c r="S3090" i="1"/>
  <c r="S3048" i="1"/>
  <c r="U3002" i="1"/>
  <c r="U2953" i="1"/>
  <c r="S2915" i="1"/>
  <c r="S2873" i="1"/>
  <c r="U2834" i="1"/>
  <c r="U2820" i="1"/>
  <c r="U2596" i="1"/>
  <c r="S3433" i="1"/>
  <c r="U3044" i="1"/>
  <c r="S2922" i="1"/>
  <c r="S2908" i="1"/>
  <c r="U2862" i="1"/>
  <c r="U2841" i="1"/>
  <c r="U2827" i="1"/>
  <c r="U2729" i="1"/>
  <c r="U2701" i="1"/>
  <c r="U2694" i="1"/>
  <c r="U2561" i="1"/>
  <c r="U2498" i="1"/>
  <c r="U3471" i="1"/>
  <c r="S3391" i="1"/>
  <c r="U3261" i="1"/>
  <c r="U3086" i="1"/>
  <c r="S2985" i="1"/>
  <c r="U2967" i="1"/>
  <c r="U2890" i="1"/>
  <c r="U2883" i="1"/>
  <c r="U2848" i="1"/>
  <c r="S2796" i="1"/>
  <c r="S2782" i="1"/>
  <c r="S2775" i="1"/>
  <c r="S2761" i="1"/>
  <c r="U2743" i="1"/>
  <c r="U2736" i="1"/>
  <c r="U2708" i="1"/>
  <c r="S2537" i="1"/>
  <c r="S2488" i="1"/>
  <c r="U3464" i="1"/>
  <c r="U3254" i="1"/>
  <c r="U2897" i="1"/>
  <c r="U2876" i="1"/>
  <c r="U2869" i="1"/>
  <c r="U2855" i="1"/>
  <c r="S2789" i="1"/>
  <c r="S2768" i="1"/>
  <c r="U2750" i="1"/>
  <c r="U2722" i="1"/>
  <c r="S2656" i="1"/>
  <c r="S2642" i="1"/>
  <c r="S2635" i="1"/>
  <c r="S2530" i="1"/>
  <c r="S2523" i="1"/>
  <c r="S2516" i="1"/>
  <c r="S2509" i="1"/>
  <c r="S3454" i="1"/>
  <c r="S3412" i="1"/>
  <c r="S2936" i="1"/>
  <c r="S2887" i="1"/>
  <c r="S2831" i="1"/>
  <c r="U2799" i="1"/>
  <c r="U2764" i="1"/>
  <c r="S2726" i="1"/>
  <c r="S2691" i="1"/>
  <c r="U2645" i="1"/>
  <c r="U2638" i="1"/>
  <c r="U2624" i="1"/>
  <c r="U2540" i="1"/>
  <c r="U2519" i="1"/>
  <c r="U2512" i="1"/>
  <c r="S3384" i="1"/>
  <c r="U2946" i="1"/>
  <c r="U2918" i="1"/>
  <c r="U2295" i="1"/>
  <c r="S2285" i="1"/>
  <c r="S2187" i="1"/>
  <c r="S2180" i="1"/>
  <c r="U2148" i="1"/>
  <c r="U3499" i="1"/>
  <c r="U3051" i="1"/>
  <c r="S3013" i="1"/>
  <c r="S2817" i="1"/>
  <c r="U2778" i="1"/>
  <c r="U2673" i="1"/>
  <c r="S2607" i="1"/>
  <c r="S2572" i="1"/>
  <c r="S2558" i="1"/>
  <c r="U2330" i="1"/>
  <c r="U2323" i="1"/>
  <c r="U2309" i="1"/>
  <c r="S2229" i="1"/>
  <c r="S2222" i="1"/>
  <c r="S3083" i="1"/>
  <c r="S2978" i="1"/>
  <c r="S2670" i="1"/>
  <c r="S2621" i="1"/>
  <c r="U2491" i="1"/>
  <c r="S2460" i="1"/>
  <c r="S2446" i="1"/>
  <c r="S2397" i="1"/>
  <c r="S2348" i="1"/>
  <c r="U2316" i="1"/>
  <c r="U2302" i="1"/>
  <c r="U2288" i="1"/>
  <c r="S2264" i="1"/>
  <c r="S2201" i="1"/>
  <c r="U3079" i="1"/>
  <c r="U3009" i="1"/>
  <c r="S2866" i="1"/>
  <c r="U2757" i="1"/>
  <c r="U2652" i="1"/>
  <c r="S2586" i="1"/>
  <c r="S2453" i="1"/>
  <c r="S2432" i="1"/>
  <c r="S2418" i="1"/>
  <c r="S2411" i="1"/>
  <c r="S2390" i="1"/>
  <c r="S2383" i="1"/>
  <c r="S2355" i="1"/>
  <c r="U2337" i="1"/>
  <c r="U2281" i="1"/>
  <c r="U2211" i="1"/>
  <c r="U2190" i="1"/>
  <c r="S2810" i="1"/>
  <c r="U2792" i="1"/>
  <c r="U2533" i="1"/>
  <c r="S2502" i="1"/>
  <c r="U2477" i="1"/>
  <c r="U2463" i="1"/>
  <c r="S2439" i="1"/>
  <c r="S2376" i="1"/>
  <c r="S2362" i="1"/>
  <c r="U2274" i="1"/>
  <c r="S2257" i="1"/>
  <c r="S2250" i="1"/>
  <c r="S2243" i="1"/>
  <c r="S2236" i="1"/>
  <c r="U3037" i="1"/>
  <c r="U2911" i="1"/>
  <c r="S2880" i="1"/>
  <c r="S2705" i="1"/>
  <c r="S2649" i="1"/>
  <c r="S2551" i="1"/>
  <c r="U2470" i="1"/>
  <c r="S2404" i="1"/>
  <c r="U2344" i="1"/>
  <c r="U2218" i="1"/>
  <c r="U2197" i="1"/>
  <c r="S2964" i="1"/>
  <c r="S2845" i="1"/>
  <c r="S2684" i="1"/>
  <c r="U2666" i="1"/>
  <c r="U2484" i="1"/>
  <c r="U2456" i="1"/>
  <c r="U2449" i="1"/>
  <c r="S2425" i="1"/>
  <c r="U2267" i="1"/>
  <c r="U2225" i="1"/>
  <c r="U2204" i="1"/>
  <c r="U2183" i="1"/>
  <c r="S2145" i="1"/>
  <c r="S2138" i="1"/>
  <c r="S3328" i="1"/>
  <c r="U3198" i="1"/>
  <c r="U2960" i="1"/>
  <c r="S2929" i="1"/>
  <c r="S2894" i="1"/>
  <c r="U2771" i="1"/>
  <c r="S2663" i="1"/>
  <c r="U2631" i="1"/>
  <c r="S2600" i="1"/>
  <c r="U2414" i="1"/>
  <c r="U2379" i="1"/>
  <c r="S2369" i="1"/>
  <c r="U3093" i="1"/>
  <c r="S2838" i="1"/>
  <c r="S2747" i="1"/>
  <c r="S2593" i="1"/>
  <c r="U2575" i="1"/>
  <c r="S2481" i="1"/>
  <c r="S2474" i="1"/>
  <c r="S2467" i="1"/>
  <c r="S2341" i="1"/>
  <c r="S2271" i="1"/>
  <c r="S2215" i="1"/>
  <c r="S2208" i="1"/>
  <c r="S2194" i="1"/>
  <c r="S2173" i="1"/>
  <c r="U2141" i="1"/>
  <c r="U3065" i="1"/>
  <c r="S2579" i="1"/>
  <c r="U2442" i="1"/>
  <c r="S2327" i="1"/>
  <c r="S2299" i="1"/>
  <c r="U2246" i="1"/>
  <c r="S2152" i="1"/>
  <c r="S2124" i="1"/>
  <c r="U2001" i="1"/>
  <c r="S1683" i="1"/>
  <c r="S1669" i="1"/>
  <c r="S1648" i="1"/>
  <c r="U1616" i="1"/>
  <c r="U1588" i="1"/>
  <c r="U1574" i="1"/>
  <c r="U1567" i="1"/>
  <c r="S1515" i="1"/>
  <c r="U1350" i="1"/>
  <c r="S1333" i="1"/>
  <c r="S1312" i="1"/>
  <c r="S1298" i="1"/>
  <c r="S1291" i="1"/>
  <c r="U1245" i="1"/>
  <c r="U1231" i="1"/>
  <c r="U1203" i="1"/>
  <c r="U1154" i="1"/>
  <c r="S1123" i="1"/>
  <c r="S3419" i="1"/>
  <c r="U2162" i="1"/>
  <c r="U2134" i="1"/>
  <c r="S1893" i="1"/>
  <c r="S1823" i="1"/>
  <c r="S1809" i="1"/>
  <c r="S1795" i="1"/>
  <c r="S1746" i="1"/>
  <c r="S1690" i="1"/>
  <c r="S1536" i="1"/>
  <c r="S1529" i="1"/>
  <c r="S1487" i="1"/>
  <c r="S1473" i="1"/>
  <c r="S1431" i="1"/>
  <c r="U1336" i="1"/>
  <c r="U1217" i="1"/>
  <c r="S2628" i="1"/>
  <c r="U2351" i="1"/>
  <c r="U2239" i="1"/>
  <c r="U2176" i="1"/>
  <c r="U2099" i="1"/>
  <c r="S2047" i="1"/>
  <c r="U2015" i="1"/>
  <c r="S1970" i="1"/>
  <c r="S1907" i="1"/>
  <c r="S1900" i="1"/>
  <c r="S1886" i="1"/>
  <c r="S1858" i="1"/>
  <c r="S1816" i="1"/>
  <c r="S1788" i="1"/>
  <c r="S1781" i="1"/>
  <c r="S1767" i="1"/>
  <c r="S1760" i="1"/>
  <c r="S1753" i="1"/>
  <c r="S1732" i="1"/>
  <c r="S1718" i="1"/>
  <c r="U1658" i="1"/>
  <c r="U1651" i="1"/>
  <c r="U1644" i="1"/>
  <c r="U1630" i="1"/>
  <c r="S1480" i="1"/>
  <c r="S1375" i="1"/>
  <c r="U1329" i="1"/>
  <c r="S1277" i="1"/>
  <c r="S2565" i="1"/>
  <c r="U2435" i="1"/>
  <c r="U2407" i="1"/>
  <c r="S2292" i="1"/>
  <c r="U2113" i="1"/>
  <c r="S2061" i="1"/>
  <c r="S2054" i="1"/>
  <c r="U2029" i="1"/>
  <c r="S1984" i="1"/>
  <c r="S1977" i="1"/>
  <c r="S1963" i="1"/>
  <c r="S1942" i="1"/>
  <c r="S1935" i="1"/>
  <c r="S1928" i="1"/>
  <c r="S1921" i="1"/>
  <c r="S1879" i="1"/>
  <c r="S1865" i="1"/>
  <c r="S1851" i="1"/>
  <c r="S1844" i="1"/>
  <c r="S1711" i="1"/>
  <c r="S1704" i="1"/>
  <c r="U1672" i="1"/>
  <c r="S1543" i="1"/>
  <c r="S1494" i="1"/>
  <c r="S1452" i="1"/>
  <c r="S1424" i="1"/>
  <c r="S1361" i="1"/>
  <c r="U1322" i="1"/>
  <c r="U1294" i="1"/>
  <c r="S1179" i="1"/>
  <c r="U1112" i="1"/>
  <c r="U2904" i="1"/>
  <c r="S2320" i="1"/>
  <c r="S2131" i="1"/>
  <c r="U2120" i="1"/>
  <c r="S2075" i="1"/>
  <c r="U2036" i="1"/>
  <c r="S1991" i="1"/>
  <c r="S1956" i="1"/>
  <c r="S1949" i="1"/>
  <c r="S1872" i="1"/>
  <c r="S1837" i="1"/>
  <c r="S1830" i="1"/>
  <c r="U1791" i="1"/>
  <c r="U1742" i="1"/>
  <c r="S1697" i="1"/>
  <c r="U1679" i="1"/>
  <c r="U1665" i="1"/>
  <c r="U1518" i="1"/>
  <c r="U1511" i="1"/>
  <c r="S1501" i="1"/>
  <c r="U1462" i="1"/>
  <c r="S1410" i="1"/>
  <c r="S1382" i="1"/>
  <c r="U1308" i="1"/>
  <c r="S1284" i="1"/>
  <c r="S1270" i="1"/>
  <c r="S1263" i="1"/>
  <c r="S1256" i="1"/>
  <c r="S1186" i="1"/>
  <c r="U2428" i="1"/>
  <c r="U2400" i="1"/>
  <c r="U2260" i="1"/>
  <c r="U2232" i="1"/>
  <c r="S2159" i="1"/>
  <c r="S2068" i="1"/>
  <c r="U2043" i="1"/>
  <c r="S1998" i="1"/>
  <c r="S1914" i="1"/>
  <c r="U1798" i="1"/>
  <c r="U1735" i="1"/>
  <c r="U1728" i="1"/>
  <c r="U1721" i="1"/>
  <c r="U1686" i="1"/>
  <c r="S1599" i="1"/>
  <c r="S1592" i="1"/>
  <c r="U1532" i="1"/>
  <c r="U1525" i="1"/>
  <c r="U1441" i="1"/>
  <c r="S1389" i="1"/>
  <c r="S1368" i="1"/>
  <c r="S1354" i="1"/>
  <c r="S1347" i="1"/>
  <c r="U1315" i="1"/>
  <c r="U1301" i="1"/>
  <c r="S1242" i="1"/>
  <c r="S1228" i="1"/>
  <c r="S1221" i="1"/>
  <c r="S1165" i="1"/>
  <c r="S1158" i="1"/>
  <c r="U1133" i="1"/>
  <c r="U1126" i="1"/>
  <c r="S2824" i="1"/>
  <c r="S2614" i="1"/>
  <c r="S2544" i="1"/>
  <c r="U2372" i="1"/>
  <c r="S2313" i="1"/>
  <c r="U2127" i="1"/>
  <c r="S2005" i="1"/>
  <c r="U1959" i="1"/>
  <c r="U1924" i="1"/>
  <c r="U1889" i="1"/>
  <c r="U1875" i="1"/>
  <c r="U1819" i="1"/>
  <c r="U1805" i="1"/>
  <c r="U1784" i="1"/>
  <c r="U1777" i="1"/>
  <c r="U1770" i="1"/>
  <c r="U1763" i="1"/>
  <c r="S1550" i="1"/>
  <c r="U1490" i="1"/>
  <c r="U1483" i="1"/>
  <c r="U1476" i="1"/>
  <c r="U1469" i="1"/>
  <c r="U1455" i="1"/>
  <c r="U1448" i="1"/>
  <c r="U1427" i="1"/>
  <c r="S1396" i="1"/>
  <c r="S1340" i="1"/>
  <c r="U1287" i="1"/>
  <c r="U1273" i="1"/>
  <c r="S1235" i="1"/>
  <c r="S1207" i="1"/>
  <c r="S1193" i="1"/>
  <c r="U1175" i="1"/>
  <c r="U2659" i="1"/>
  <c r="U2365" i="1"/>
  <c r="S2334" i="1"/>
  <c r="S2278" i="1"/>
  <c r="U2253" i="1"/>
  <c r="U2078" i="1"/>
  <c r="S1676" i="1"/>
  <c r="S1662" i="1"/>
  <c r="S1655" i="1"/>
  <c r="U1602" i="1"/>
  <c r="U1595" i="1"/>
  <c r="U1413" i="1"/>
  <c r="U1385" i="1"/>
  <c r="U1343" i="1"/>
  <c r="U1266" i="1"/>
  <c r="U1252" i="1"/>
  <c r="U1238" i="1"/>
  <c r="S1137" i="1"/>
  <c r="S1109" i="1"/>
  <c r="S2803" i="1"/>
  <c r="S2096" i="1"/>
  <c r="U2050" i="1"/>
  <c r="U1938" i="1"/>
  <c r="U1917" i="1"/>
  <c r="U1854" i="1"/>
  <c r="S1620" i="1"/>
  <c r="U1364" i="1"/>
  <c r="S1249" i="1"/>
  <c r="U1028" i="1"/>
  <c r="U1014" i="1"/>
  <c r="U1007" i="1"/>
  <c r="S976" i="1"/>
  <c r="S948" i="1"/>
  <c r="S906" i="1"/>
  <c r="S892" i="1"/>
  <c r="S885" i="1"/>
  <c r="U853" i="1"/>
  <c r="U846" i="1"/>
  <c r="S787" i="1"/>
  <c r="U755" i="1"/>
  <c r="U741" i="1"/>
  <c r="U727" i="1"/>
  <c r="S682" i="1"/>
  <c r="U671" i="1"/>
  <c r="U650" i="1"/>
  <c r="S605" i="1"/>
  <c r="S591" i="1"/>
  <c r="S577" i="1"/>
  <c r="U524" i="1"/>
  <c r="U489" i="1"/>
  <c r="S479" i="1"/>
  <c r="S458" i="1"/>
  <c r="S444" i="1"/>
  <c r="S416" i="1"/>
  <c r="U391" i="1"/>
  <c r="U2071" i="1"/>
  <c r="S2026" i="1"/>
  <c r="S1641" i="1"/>
  <c r="U1406" i="1"/>
  <c r="S1326" i="1"/>
  <c r="U1224" i="1"/>
  <c r="U1182" i="1"/>
  <c r="S1102" i="1"/>
  <c r="U1077" i="1"/>
  <c r="U874" i="1"/>
  <c r="U867" i="1"/>
  <c r="U769" i="1"/>
  <c r="U762" i="1"/>
  <c r="U748" i="1"/>
  <c r="U734" i="1"/>
  <c r="S696" i="1"/>
  <c r="U664" i="1"/>
  <c r="S584" i="1"/>
  <c r="S549" i="1"/>
  <c r="U496" i="1"/>
  <c r="S3097" i="1"/>
  <c r="U2785" i="1"/>
  <c r="U2358" i="1"/>
  <c r="S2117" i="1"/>
  <c r="U2092" i="1"/>
  <c r="U2022" i="1"/>
  <c r="S1725" i="1"/>
  <c r="U1637" i="1"/>
  <c r="U1553" i="1"/>
  <c r="S1508" i="1"/>
  <c r="S1466" i="1"/>
  <c r="S1445" i="1"/>
  <c r="S1305" i="1"/>
  <c r="U1161" i="1"/>
  <c r="U1147" i="1"/>
  <c r="U1091" i="1"/>
  <c r="U1084" i="1"/>
  <c r="S983" i="1"/>
  <c r="U958" i="1"/>
  <c r="S941" i="1"/>
  <c r="U930" i="1"/>
  <c r="S899" i="1"/>
  <c r="S794" i="1"/>
  <c r="U776" i="1"/>
  <c r="S703" i="1"/>
  <c r="S612" i="1"/>
  <c r="S598" i="1"/>
  <c r="S563" i="1"/>
  <c r="U538" i="1"/>
  <c r="U531" i="1"/>
  <c r="S465" i="1"/>
  <c r="U419" i="1"/>
  <c r="U405" i="1"/>
  <c r="S2992" i="1"/>
  <c r="S2089" i="1"/>
  <c r="U1973" i="1"/>
  <c r="U1826" i="1"/>
  <c r="U1700" i="1"/>
  <c r="S1634" i="1"/>
  <c r="S1571" i="1"/>
  <c r="U1504" i="1"/>
  <c r="S1403" i="1"/>
  <c r="U1357" i="1"/>
  <c r="U1280" i="1"/>
  <c r="U1119" i="1"/>
  <c r="S1039" i="1"/>
  <c r="S990" i="1"/>
  <c r="S913" i="1"/>
  <c r="U888" i="1"/>
  <c r="S822" i="1"/>
  <c r="U685" i="1"/>
  <c r="U678" i="1"/>
  <c r="S619" i="1"/>
  <c r="U552" i="1"/>
  <c r="U475" i="1"/>
  <c r="U454" i="1"/>
  <c r="U440" i="1"/>
  <c r="U398" i="1"/>
  <c r="U377" i="1"/>
  <c r="S332" i="1"/>
  <c r="S311" i="1"/>
  <c r="U2064" i="1"/>
  <c r="S2019" i="1"/>
  <c r="U1994" i="1"/>
  <c r="U1910" i="1"/>
  <c r="U1868" i="1"/>
  <c r="U1378" i="1"/>
  <c r="S1144" i="1"/>
  <c r="U1098" i="1"/>
  <c r="U972" i="1"/>
  <c r="U965" i="1"/>
  <c r="U951" i="1"/>
  <c r="U881" i="1"/>
  <c r="S829" i="1"/>
  <c r="S808" i="1"/>
  <c r="S801" i="1"/>
  <c r="U783" i="1"/>
  <c r="S710" i="1"/>
  <c r="U692" i="1"/>
  <c r="U601" i="1"/>
  <c r="U587" i="1"/>
  <c r="U482" i="1"/>
  <c r="U468" i="1"/>
  <c r="U433" i="1"/>
  <c r="U426" i="1"/>
  <c r="U363" i="1"/>
  <c r="S318" i="1"/>
  <c r="S304" i="1"/>
  <c r="S297" i="1"/>
  <c r="S283" i="1"/>
  <c r="S2733" i="1"/>
  <c r="U2526" i="1"/>
  <c r="U2421" i="1"/>
  <c r="S2110" i="1"/>
  <c r="U1952" i="1"/>
  <c r="U1931" i="1"/>
  <c r="U1847" i="1"/>
  <c r="S1613" i="1"/>
  <c r="U1546" i="1"/>
  <c r="U1420" i="1"/>
  <c r="U1259" i="1"/>
  <c r="S1200" i="1"/>
  <c r="S1046" i="1"/>
  <c r="S997" i="1"/>
  <c r="U937" i="1"/>
  <c r="S920" i="1"/>
  <c r="U895" i="1"/>
  <c r="S836" i="1"/>
  <c r="S815" i="1"/>
  <c r="U790" i="1"/>
  <c r="S626" i="1"/>
  <c r="U608" i="1"/>
  <c r="U594" i="1"/>
  <c r="U573" i="1"/>
  <c r="U559" i="1"/>
  <c r="U545" i="1"/>
  <c r="S507" i="1"/>
  <c r="U2715" i="1"/>
  <c r="U2106" i="1"/>
  <c r="U2085" i="1"/>
  <c r="S2040" i="1"/>
  <c r="S1802" i="1"/>
  <c r="S1739" i="1"/>
  <c r="U1609" i="1"/>
  <c r="S1522" i="1"/>
  <c r="S1459" i="1"/>
  <c r="S1438" i="1"/>
  <c r="U1399" i="1"/>
  <c r="S1319" i="1"/>
  <c r="U1196" i="1"/>
  <c r="S1172" i="1"/>
  <c r="U1140" i="1"/>
  <c r="S1067" i="1"/>
  <c r="S1060" i="1"/>
  <c r="S1053" i="1"/>
  <c r="S1032" i="1"/>
  <c r="S1004" i="1"/>
  <c r="U979" i="1"/>
  <c r="U944" i="1"/>
  <c r="U909" i="1"/>
  <c r="U902" i="1"/>
  <c r="S843" i="1"/>
  <c r="S724" i="1"/>
  <c r="S717" i="1"/>
  <c r="U699" i="1"/>
  <c r="S654" i="1"/>
  <c r="U580" i="1"/>
  <c r="U566" i="1"/>
  <c r="S521" i="1"/>
  <c r="S486" i="1"/>
  <c r="U461" i="1"/>
  <c r="S388" i="1"/>
  <c r="S339" i="1"/>
  <c r="S290" i="1"/>
  <c r="S2677" i="1"/>
  <c r="S2082" i="1"/>
  <c r="U1987" i="1"/>
  <c r="U1966" i="1"/>
  <c r="U1903" i="1"/>
  <c r="U1882" i="1"/>
  <c r="U1840" i="1"/>
  <c r="U1756" i="1"/>
  <c r="U1693" i="1"/>
  <c r="S1606" i="1"/>
  <c r="S1585" i="1"/>
  <c r="S1564" i="1"/>
  <c r="U1539" i="1"/>
  <c r="U1434" i="1"/>
  <c r="S1417" i="1"/>
  <c r="U1168" i="1"/>
  <c r="S1130" i="1"/>
  <c r="U1105" i="1"/>
  <c r="S1074" i="1"/>
  <c r="S1025" i="1"/>
  <c r="S1018" i="1"/>
  <c r="U986" i="1"/>
  <c r="S857" i="1"/>
  <c r="U804" i="1"/>
  <c r="S759" i="1"/>
  <c r="S745" i="1"/>
  <c r="S738" i="1"/>
  <c r="U706" i="1"/>
  <c r="S661" i="1"/>
  <c r="S640" i="1"/>
  <c r="S633" i="1"/>
  <c r="U615" i="1"/>
  <c r="S493" i="1"/>
  <c r="U2155" i="1"/>
  <c r="U1980" i="1"/>
  <c r="U1896" i="1"/>
  <c r="U1833" i="1"/>
  <c r="U1812" i="1"/>
  <c r="U1749" i="1"/>
  <c r="U1707" i="1"/>
  <c r="S1578" i="1"/>
  <c r="S1557" i="1"/>
  <c r="S1151" i="1"/>
  <c r="S1095" i="1"/>
  <c r="U1063" i="1"/>
  <c r="S969" i="1"/>
  <c r="S962" i="1"/>
  <c r="S934" i="1"/>
  <c r="U923" i="1"/>
  <c r="U860" i="1"/>
  <c r="S780" i="1"/>
  <c r="S689" i="1"/>
  <c r="U657" i="1"/>
  <c r="U643" i="1"/>
  <c r="U629" i="1"/>
  <c r="S570" i="1"/>
  <c r="S556" i="1"/>
  <c r="S542" i="1"/>
  <c r="U517" i="1"/>
  <c r="U510" i="1"/>
  <c r="U503" i="1"/>
  <c r="S472" i="1"/>
  <c r="S451" i="1"/>
  <c r="S409" i="1"/>
  <c r="S381" i="1"/>
  <c r="U349" i="1"/>
  <c r="S2306" i="1"/>
  <c r="S2103" i="1"/>
  <c r="S2012" i="1"/>
  <c r="S1116" i="1"/>
  <c r="U811" i="1"/>
  <c r="S752" i="1"/>
  <c r="S514" i="1"/>
  <c r="U412" i="1"/>
  <c r="S395" i="1"/>
  <c r="U293" i="1"/>
  <c r="U279" i="1"/>
  <c r="U272" i="1"/>
  <c r="S171" i="1"/>
  <c r="S136" i="1"/>
  <c r="S122" i="1"/>
  <c r="U720" i="1"/>
  <c r="U342" i="1"/>
  <c r="S192" i="1"/>
  <c r="S185" i="1"/>
  <c r="U160" i="1"/>
  <c r="U111" i="1"/>
  <c r="U76" i="1"/>
  <c r="U27" i="1"/>
  <c r="U244" i="1"/>
  <c r="S850" i="1"/>
  <c r="U251" i="1"/>
  <c r="U1497" i="1"/>
  <c r="S1081" i="1"/>
  <c r="U1049" i="1"/>
  <c r="U993" i="1"/>
  <c r="S871" i="1"/>
  <c r="U839" i="1"/>
  <c r="U2008" i="1"/>
  <c r="U1581" i="1"/>
  <c r="U1021" i="1"/>
  <c r="S360" i="1"/>
  <c r="S213" i="1"/>
  <c r="U146" i="1"/>
  <c r="U90" i="1"/>
  <c r="U83" i="1"/>
  <c r="U62" i="1"/>
  <c r="U55" i="1"/>
  <c r="U41" i="1"/>
  <c r="U139" i="1"/>
  <c r="U125" i="1"/>
  <c r="U69" i="1"/>
  <c r="S731" i="1"/>
  <c r="S115" i="1"/>
  <c r="S927" i="1"/>
  <c r="S864" i="1"/>
  <c r="U622" i="1"/>
  <c r="S535" i="1"/>
  <c r="S374" i="1"/>
  <c r="U356" i="1"/>
  <c r="S227" i="1"/>
  <c r="S220" i="1"/>
  <c r="S199" i="1"/>
  <c r="U153" i="1"/>
  <c r="U104" i="1"/>
  <c r="U34" i="1"/>
  <c r="U286" i="1"/>
  <c r="U209" i="1"/>
  <c r="U1189" i="1"/>
  <c r="U1392" i="1"/>
  <c r="U1042" i="1"/>
  <c r="S773" i="1"/>
  <c r="S262" i="1"/>
  <c r="S248" i="1"/>
  <c r="U181" i="1"/>
  <c r="U174" i="1"/>
  <c r="U167" i="1"/>
  <c r="U118" i="1"/>
  <c r="U321" i="1"/>
  <c r="U223" i="1"/>
  <c r="S80" i="1"/>
  <c r="U258" i="1"/>
  <c r="S178" i="1"/>
  <c r="U1560" i="1"/>
  <c r="U1070" i="1"/>
  <c r="S955" i="1"/>
  <c r="U832" i="1"/>
  <c r="U713" i="1"/>
  <c r="S423" i="1"/>
  <c r="U370" i="1"/>
  <c r="S353" i="1"/>
  <c r="S325" i="1"/>
  <c r="S206" i="1"/>
  <c r="U132" i="1"/>
  <c r="U48" i="1"/>
  <c r="U2169" i="1"/>
  <c r="U2057" i="1"/>
  <c r="S1627" i="1"/>
  <c r="U1371" i="1"/>
  <c r="U916" i="1"/>
  <c r="U825" i="1"/>
  <c r="U797" i="1"/>
  <c r="S647" i="1"/>
  <c r="S528" i="1"/>
  <c r="S500" i="1"/>
  <c r="S437" i="1"/>
  <c r="U335" i="1"/>
  <c r="U300" i="1"/>
  <c r="S255" i="1"/>
  <c r="S241" i="1"/>
  <c r="S234" i="1"/>
  <c r="U195" i="1"/>
  <c r="U188" i="1"/>
  <c r="S94" i="1"/>
  <c r="S276" i="1"/>
  <c r="S101" i="1"/>
  <c r="U1714" i="1"/>
  <c r="S1214" i="1"/>
  <c r="U1035" i="1"/>
  <c r="S1011" i="1"/>
  <c r="S675" i="1"/>
  <c r="S402" i="1"/>
  <c r="U384" i="1"/>
  <c r="S269" i="1"/>
  <c r="S2166" i="1"/>
  <c r="U1623" i="1"/>
  <c r="U1210" i="1"/>
  <c r="S766" i="1"/>
  <c r="U216" i="1"/>
  <c r="S59" i="1"/>
  <c r="S31" i="1"/>
  <c r="U307" i="1"/>
  <c r="U237" i="1"/>
  <c r="S164" i="1"/>
  <c r="S108" i="1"/>
  <c r="U2393" i="1"/>
  <c r="U1861" i="1"/>
  <c r="S668" i="1"/>
  <c r="S367" i="1"/>
  <c r="S346" i="1"/>
  <c r="U230" i="1"/>
  <c r="U202" i="1"/>
  <c r="S1088" i="1"/>
  <c r="U265" i="1"/>
  <c r="U2386" i="1"/>
  <c r="S2033" i="1"/>
  <c r="S1774" i="1"/>
  <c r="U1056" i="1"/>
  <c r="U1000" i="1"/>
  <c r="S878" i="1"/>
  <c r="U636" i="1"/>
  <c r="U447" i="1"/>
  <c r="U328" i="1"/>
  <c r="S157" i="1"/>
  <c r="S150" i="1"/>
  <c r="S129" i="1"/>
  <c r="S73" i="1"/>
  <c r="S66" i="1"/>
  <c r="S45" i="1"/>
  <c r="S38" i="1"/>
  <c r="S52" i="1"/>
  <c r="S430" i="1"/>
  <c r="U314" i="1"/>
  <c r="U97" i="1"/>
  <c r="S143" i="1"/>
  <c r="S24" i="1"/>
  <c r="U1945" i="1"/>
  <c r="U818" i="1"/>
  <c r="S87" i="1"/>
  <c r="J188" i="1"/>
  <c r="J797" i="1"/>
  <c r="J76" i="1"/>
  <c r="J125" i="1"/>
  <c r="J279" i="1"/>
  <c r="J1693" i="1"/>
  <c r="J209" i="1"/>
  <c r="J1042" i="1"/>
  <c r="J937" i="1"/>
  <c r="J426" i="1"/>
  <c r="J734" i="1"/>
  <c r="J531" i="1"/>
  <c r="J1721" i="1"/>
  <c r="J1021" i="1"/>
  <c r="J727" i="1"/>
  <c r="J1875" i="1"/>
  <c r="J1532" i="1"/>
  <c r="J1511" i="1"/>
  <c r="J1791" i="1"/>
  <c r="J1665" i="1"/>
  <c r="J2211" i="1"/>
  <c r="J2099" i="1"/>
  <c r="J1609" i="1"/>
  <c r="J1553" i="1"/>
  <c r="J1917" i="1"/>
  <c r="J1714" i="1"/>
  <c r="J2057" i="1"/>
  <c r="J2715" i="1"/>
  <c r="J2722" i="1"/>
  <c r="J2897" i="1"/>
  <c r="J2743" i="1"/>
  <c r="J2869" i="1"/>
  <c r="J2820" i="1"/>
  <c r="J2547" i="1"/>
  <c r="J2673" i="1"/>
  <c r="J2792" i="1"/>
  <c r="J3212" i="1"/>
  <c r="J3289" i="1"/>
  <c r="J3429" i="1"/>
  <c r="J3513" i="1"/>
  <c r="J3205" i="1"/>
  <c r="J3534" i="1"/>
  <c r="J580" i="1"/>
  <c r="J244" i="1"/>
  <c r="J1294" i="1"/>
  <c r="J874" i="1"/>
  <c r="J1161" i="1"/>
  <c r="J1007" i="1"/>
  <c r="J510" i="1"/>
  <c r="J1896" i="1"/>
  <c r="J1280" i="1"/>
  <c r="J1903" i="1"/>
  <c r="J1140" i="1"/>
  <c r="J2750" i="1"/>
  <c r="J2351" i="1"/>
  <c r="J2092" i="1"/>
  <c r="J2841" i="1"/>
  <c r="J2197" i="1"/>
  <c r="J1868" i="1"/>
  <c r="J2127" i="1"/>
  <c r="J2274" i="1"/>
  <c r="J2862" i="1"/>
  <c r="J2309" i="1"/>
  <c r="J2883" i="1"/>
  <c r="J3156" i="1"/>
  <c r="J3345" i="1"/>
  <c r="J2589" i="1"/>
  <c r="J2988" i="1"/>
  <c r="J2764" i="1"/>
  <c r="J3128" i="1"/>
  <c r="J2967" i="1"/>
  <c r="J3317" i="1"/>
  <c r="J3184" i="1"/>
  <c r="J3485" i="1"/>
  <c r="J3282" i="1"/>
  <c r="J202" i="1"/>
  <c r="J132" i="1"/>
  <c r="J566" i="1"/>
  <c r="J265" i="1"/>
  <c r="J958" i="1"/>
  <c r="J2043" i="1"/>
  <c r="J608" i="1"/>
  <c r="J153" i="1"/>
  <c r="J118" i="1"/>
  <c r="J986" i="1"/>
  <c r="J1819" i="1"/>
  <c r="J258" i="1"/>
  <c r="J307" i="1"/>
  <c r="J412" i="1"/>
  <c r="J1315" i="1"/>
  <c r="J1119" i="1"/>
  <c r="J1014" i="1"/>
  <c r="J755" i="1"/>
  <c r="J2960" i="1"/>
  <c r="J1301" i="1"/>
  <c r="J1056" i="1"/>
  <c r="J629" i="1"/>
  <c r="J713" i="1"/>
  <c r="J1378" i="1"/>
  <c r="J1910" i="1"/>
  <c r="J1203" i="1"/>
  <c r="J2890" i="1"/>
  <c r="J2463" i="1"/>
  <c r="J2176" i="1"/>
  <c r="J1168" i="1"/>
  <c r="J2218" i="1"/>
  <c r="J1882" i="1"/>
  <c r="J2358" i="1"/>
  <c r="J2344" i="1"/>
  <c r="J3037" i="1"/>
  <c r="J2372" i="1"/>
  <c r="J3149" i="1"/>
  <c r="J2876" i="1"/>
  <c r="J2505" i="1"/>
  <c r="J2624" i="1"/>
  <c r="J2512" i="1"/>
  <c r="J2778" i="1"/>
  <c r="J3219" i="1"/>
  <c r="J3051" i="1"/>
  <c r="J3331" i="1"/>
  <c r="J3268" i="1"/>
  <c r="J2953" i="1"/>
  <c r="J3464" i="1"/>
  <c r="J111" i="1"/>
  <c r="J1476" i="1"/>
  <c r="J384" i="1"/>
  <c r="J671" i="1"/>
  <c r="J223" i="1"/>
  <c r="J230" i="1"/>
  <c r="J790" i="1"/>
  <c r="J160" i="1"/>
  <c r="J139" i="1"/>
  <c r="J2078" i="1"/>
  <c r="J97" i="1"/>
  <c r="J461" i="1"/>
  <c r="J447" i="1"/>
  <c r="J454" i="1"/>
  <c r="J1336" i="1"/>
  <c r="J1259" i="1"/>
  <c r="J1084" i="1"/>
  <c r="J867" i="1"/>
  <c r="J496" i="1"/>
  <c r="J293" i="1"/>
  <c r="J1063" i="1"/>
  <c r="J818" i="1"/>
  <c r="J804" i="1"/>
  <c r="J1427" i="1"/>
  <c r="J1973" i="1"/>
  <c r="J1217" i="1"/>
  <c r="J1147" i="1"/>
  <c r="J2498" i="1"/>
  <c r="J2911" i="1"/>
  <c r="J1224" i="1"/>
  <c r="J1182" i="1"/>
  <c r="J1924" i="1"/>
  <c r="J2386" i="1"/>
  <c r="J2470" i="1"/>
  <c r="J2155" i="1"/>
  <c r="J2848" i="1"/>
  <c r="J2134" i="1"/>
  <c r="J2918" i="1"/>
  <c r="J2554" i="1"/>
  <c r="J2680" i="1"/>
  <c r="J2519" i="1"/>
  <c r="J2785" i="1"/>
  <c r="J3233" i="1"/>
  <c r="J3086" i="1"/>
  <c r="J3436" i="1"/>
  <c r="J3303" i="1"/>
  <c r="J3002" i="1"/>
  <c r="J552" i="1"/>
  <c r="J475" i="1"/>
  <c r="J636" i="1"/>
  <c r="J1070" i="1"/>
  <c r="J2050" i="1"/>
  <c r="J1154" i="1"/>
  <c r="J1420" i="1"/>
  <c r="J1196" i="1"/>
  <c r="J1231" i="1"/>
  <c r="J1931" i="1"/>
  <c r="J2414" i="1"/>
  <c r="J2477" i="1"/>
  <c r="J2162" i="1"/>
  <c r="J2939" i="1"/>
  <c r="J2239" i="1"/>
  <c r="J3023" i="1"/>
  <c r="J2596" i="1"/>
  <c r="J2813" i="1"/>
  <c r="J2526" i="1"/>
  <c r="J2799" i="1"/>
  <c r="J3338" i="1"/>
  <c r="J3093" i="1"/>
  <c r="J3443" i="1"/>
  <c r="J3310" i="1"/>
  <c r="J3170" i="1"/>
  <c r="J300" i="1"/>
  <c r="J272" i="1"/>
  <c r="J314" i="1"/>
  <c r="J1518" i="1"/>
  <c r="J1091" i="1"/>
  <c r="J342" i="1"/>
  <c r="J839" i="1"/>
  <c r="J1483" i="1"/>
  <c r="J1329" i="1"/>
  <c r="J1273" i="1"/>
  <c r="J468" i="1"/>
  <c r="J1777" i="1"/>
  <c r="J587" i="1"/>
  <c r="J181" i="1"/>
  <c r="J27" i="1"/>
  <c r="J482" i="1"/>
  <c r="J902" i="1"/>
  <c r="J335" i="1"/>
  <c r="J545" i="1"/>
  <c r="J1651" i="1"/>
  <c r="J1504" i="1"/>
  <c r="J1133" i="1"/>
  <c r="J1175" i="1"/>
  <c r="J643" i="1"/>
  <c r="J391" i="1"/>
  <c r="J1266" i="1"/>
  <c r="J923" i="1"/>
  <c r="J832" i="1"/>
  <c r="J1735" i="1"/>
  <c r="J2183" i="1"/>
  <c r="J1616" i="1"/>
  <c r="J1252" i="1"/>
  <c r="J1560" i="1"/>
  <c r="J1210" i="1"/>
  <c r="J1245" i="1"/>
  <c r="J1364" i="1"/>
  <c r="J1938" i="1"/>
  <c r="J2421" i="1"/>
  <c r="J2169" i="1"/>
  <c r="J2295" i="1"/>
  <c r="J3240" i="1"/>
  <c r="J2246" i="1"/>
  <c r="J3114" i="1"/>
  <c r="J2610" i="1"/>
  <c r="J3016" i="1"/>
  <c r="J2533" i="1"/>
  <c r="J2946" i="1"/>
  <c r="J3401" i="1"/>
  <c r="J3100" i="1"/>
  <c r="J3527" i="1"/>
  <c r="J3450" i="1"/>
  <c r="J3198" i="1"/>
  <c r="J167" i="1"/>
  <c r="J601" i="1"/>
  <c r="J1357" i="1"/>
  <c r="J930" i="1"/>
  <c r="J811" i="1"/>
  <c r="G3531" i="1"/>
  <c r="G3524" i="1"/>
  <c r="G3419" i="1"/>
  <c r="E3408" i="1"/>
  <c r="E3373" i="1"/>
  <c r="E3352" i="1"/>
  <c r="G3321" i="1"/>
  <c r="G3286" i="1"/>
  <c r="E3247" i="1"/>
  <c r="E3114" i="1"/>
  <c r="G3090" i="1"/>
  <c r="E2988" i="1"/>
  <c r="G2971" i="1"/>
  <c r="G3440" i="1"/>
  <c r="G3412" i="1"/>
  <c r="G3398" i="1"/>
  <c r="G3384" i="1"/>
  <c r="G3377" i="1"/>
  <c r="E3359" i="1"/>
  <c r="Q3359" i="1" s="1"/>
  <c r="G3335" i="1"/>
  <c r="G3230" i="1"/>
  <c r="E3212" i="1"/>
  <c r="E3163" i="1"/>
  <c r="G3125" i="1"/>
  <c r="E3499" i="1"/>
  <c r="E3478" i="1"/>
  <c r="E3471" i="1"/>
  <c r="G3426" i="1"/>
  <c r="G3391" i="1"/>
  <c r="E3261" i="1"/>
  <c r="E3198" i="1"/>
  <c r="E3170" i="1"/>
  <c r="G3139" i="1"/>
  <c r="E3485" i="1"/>
  <c r="E3464" i="1"/>
  <c r="G3405" i="1"/>
  <c r="G3370" i="1"/>
  <c r="G3349" i="1"/>
  <c r="E3254" i="1"/>
  <c r="G3244" i="1"/>
  <c r="G3216" i="1"/>
  <c r="E3205" i="1"/>
  <c r="E3177" i="1"/>
  <c r="G3146" i="1"/>
  <c r="G3132" i="1"/>
  <c r="E3506" i="1"/>
  <c r="G3342" i="1"/>
  <c r="G3237" i="1"/>
  <c r="G3223" i="1"/>
  <c r="E3191" i="1"/>
  <c r="G3160" i="1"/>
  <c r="G3153" i="1"/>
  <c r="G3118" i="1"/>
  <c r="G3111" i="1"/>
  <c r="Q3111" i="1" s="1"/>
  <c r="E3072" i="1"/>
  <c r="E3058" i="1"/>
  <c r="E3023" i="1"/>
  <c r="G2985" i="1"/>
  <c r="E2946" i="1"/>
  <c r="E3492" i="1"/>
  <c r="E3450" i="1"/>
  <c r="G3363" i="1"/>
  <c r="E3310" i="1"/>
  <c r="E3303" i="1"/>
  <c r="E3268" i="1"/>
  <c r="E3184" i="1"/>
  <c r="E3534" i="1"/>
  <c r="E3520" i="1"/>
  <c r="E3513" i="1"/>
  <c r="Q3513" i="1" s="1"/>
  <c r="G3482" i="1"/>
  <c r="G3356" i="1"/>
  <c r="E3296" i="1"/>
  <c r="E3275" i="1"/>
  <c r="G3251" i="1"/>
  <c r="G3209" i="1"/>
  <c r="G3174" i="1"/>
  <c r="G3167" i="1"/>
  <c r="E3065" i="1"/>
  <c r="E3030" i="1"/>
  <c r="G2999" i="1"/>
  <c r="E3527" i="1"/>
  <c r="G3503" i="1"/>
  <c r="G3468" i="1"/>
  <c r="E3443" i="1"/>
  <c r="Q3443" i="1" s="1"/>
  <c r="E3436" i="1"/>
  <c r="E3331" i="1"/>
  <c r="E3317" i="1"/>
  <c r="E3282" i="1"/>
  <c r="G3258" i="1"/>
  <c r="G3202" i="1"/>
  <c r="Q3202" i="1" s="1"/>
  <c r="G3020" i="1"/>
  <c r="G2936" i="1"/>
  <c r="G3489" i="1"/>
  <c r="G3475" i="1"/>
  <c r="P3475" i="1" s="1"/>
  <c r="G3461" i="1"/>
  <c r="E3457" i="1"/>
  <c r="E3429" i="1"/>
  <c r="E3422" i="1"/>
  <c r="E3415" i="1"/>
  <c r="E3394" i="1"/>
  <c r="E3387" i="1"/>
  <c r="G3265" i="1"/>
  <c r="G3195" i="1"/>
  <c r="E3100" i="1"/>
  <c r="E3093" i="1"/>
  <c r="E3086" i="1"/>
  <c r="E3051" i="1"/>
  <c r="Q3051" i="1" s="1"/>
  <c r="G3041" i="1"/>
  <c r="G3013" i="1"/>
  <c r="G3006" i="1"/>
  <c r="E2967" i="1"/>
  <c r="Q2967" i="1" s="1"/>
  <c r="G2957" i="1"/>
  <c r="Q2957" i="1" s="1"/>
  <c r="G3454" i="1"/>
  <c r="G3447" i="1"/>
  <c r="G3433" i="1"/>
  <c r="E3366" i="1"/>
  <c r="E3345" i="1"/>
  <c r="G3328" i="1"/>
  <c r="G3307" i="1"/>
  <c r="P3307" i="1" s="1"/>
  <c r="G3272" i="1"/>
  <c r="E3240" i="1"/>
  <c r="G3188" i="1"/>
  <c r="E3156" i="1"/>
  <c r="E3149" i="1"/>
  <c r="E3135" i="1"/>
  <c r="Q3135" i="1" s="1"/>
  <c r="G3083" i="1"/>
  <c r="G3069" i="1"/>
  <c r="G3055" i="1"/>
  <c r="G3048" i="1"/>
  <c r="E2981" i="1"/>
  <c r="G2964" i="1"/>
  <c r="E3324" i="1"/>
  <c r="G3279" i="1"/>
  <c r="E3233" i="1"/>
  <c r="E3079" i="1"/>
  <c r="G2992" i="1"/>
  <c r="E2960" i="1"/>
  <c r="Q2960" i="1" s="1"/>
  <c r="E2918" i="1"/>
  <c r="E2876" i="1"/>
  <c r="G2838" i="1"/>
  <c r="G2824" i="1"/>
  <c r="G2600" i="1"/>
  <c r="E3226" i="1"/>
  <c r="E3142" i="1"/>
  <c r="G3062" i="1"/>
  <c r="E2974" i="1"/>
  <c r="Q2974" i="1" s="1"/>
  <c r="E2925" i="1"/>
  <c r="E2911" i="1"/>
  <c r="G2866" i="1"/>
  <c r="G2845" i="1"/>
  <c r="G2831" i="1"/>
  <c r="P2831" i="1" s="1"/>
  <c r="G2733" i="1"/>
  <c r="Q2733" i="1" s="1"/>
  <c r="G2705" i="1"/>
  <c r="G2698" i="1"/>
  <c r="G2565" i="1"/>
  <c r="G2502" i="1"/>
  <c r="E3401" i="1"/>
  <c r="G3314" i="1"/>
  <c r="E3107" i="1"/>
  <c r="G3076" i="1"/>
  <c r="G3034" i="1"/>
  <c r="G2894" i="1"/>
  <c r="G2887" i="1"/>
  <c r="G2852" i="1"/>
  <c r="E2799" i="1"/>
  <c r="E2785" i="1"/>
  <c r="Q2785" i="1" s="1"/>
  <c r="E2778" i="1"/>
  <c r="E2764" i="1"/>
  <c r="G2747" i="1"/>
  <c r="G2740" i="1"/>
  <c r="G2712" i="1"/>
  <c r="E2540" i="1"/>
  <c r="E2491" i="1"/>
  <c r="G3517" i="1"/>
  <c r="G3181" i="1"/>
  <c r="G2915" i="1"/>
  <c r="P2915" i="1" s="1"/>
  <c r="G2901" i="1"/>
  <c r="G2880" i="1"/>
  <c r="G2873" i="1"/>
  <c r="G2859" i="1"/>
  <c r="E2792" i="1"/>
  <c r="E2771" i="1"/>
  <c r="G2754" i="1"/>
  <c r="G2726" i="1"/>
  <c r="E2659" i="1"/>
  <c r="E2645" i="1"/>
  <c r="E2638" i="1"/>
  <c r="E2533" i="1"/>
  <c r="E2526" i="1"/>
  <c r="E2519" i="1"/>
  <c r="Q2519" i="1" s="1"/>
  <c r="E2512" i="1"/>
  <c r="E3219" i="1"/>
  <c r="G3104" i="1"/>
  <c r="E3002" i="1"/>
  <c r="E2953" i="1"/>
  <c r="G2943" i="1"/>
  <c r="E2932" i="1"/>
  <c r="Q2932" i="1" s="1"/>
  <c r="G2922" i="1"/>
  <c r="G2908" i="1"/>
  <c r="E2806" i="1"/>
  <c r="E2673" i="1"/>
  <c r="E2666" i="1"/>
  <c r="E2652" i="1"/>
  <c r="E2631" i="1"/>
  <c r="E3016" i="1"/>
  <c r="E2813" i="1"/>
  <c r="G2761" i="1"/>
  <c r="G2719" i="1"/>
  <c r="E2680" i="1"/>
  <c r="E2624" i="1"/>
  <c r="E2589" i="1"/>
  <c r="E2582" i="1"/>
  <c r="E2575" i="1"/>
  <c r="E2547" i="1"/>
  <c r="G2495" i="1"/>
  <c r="G2488" i="1"/>
  <c r="G2978" i="1"/>
  <c r="E2904" i="1"/>
  <c r="E2862" i="1"/>
  <c r="E2855" i="1"/>
  <c r="G2810" i="1"/>
  <c r="E2743" i="1"/>
  <c r="E2701" i="1"/>
  <c r="G2621" i="1"/>
  <c r="G2614" i="1"/>
  <c r="G2558" i="1"/>
  <c r="G2509" i="1"/>
  <c r="G3510" i="1"/>
  <c r="P3510" i="1" s="1"/>
  <c r="E2729" i="1"/>
  <c r="E2715" i="1"/>
  <c r="G2677" i="1"/>
  <c r="G2642" i="1"/>
  <c r="E2463" i="1"/>
  <c r="E2449" i="1"/>
  <c r="E2400" i="1"/>
  <c r="E2393" i="1"/>
  <c r="E2351" i="1"/>
  <c r="G2320" i="1"/>
  <c r="G2306" i="1"/>
  <c r="E2267" i="1"/>
  <c r="E2204" i="1"/>
  <c r="E3380" i="1"/>
  <c r="E2834" i="1"/>
  <c r="E2694" i="1"/>
  <c r="Q2694" i="1" s="1"/>
  <c r="G2656" i="1"/>
  <c r="G2593" i="1"/>
  <c r="G2523" i="1"/>
  <c r="E2456" i="1"/>
  <c r="E2442" i="1"/>
  <c r="E2435" i="1"/>
  <c r="E2421" i="1"/>
  <c r="E2414" i="1"/>
  <c r="E2386" i="1"/>
  <c r="E2358" i="1"/>
  <c r="G2341" i="1"/>
  <c r="G2285" i="1"/>
  <c r="G2215" i="1"/>
  <c r="G2194" i="1"/>
  <c r="E3128" i="1"/>
  <c r="E2869" i="1"/>
  <c r="G2817" i="1"/>
  <c r="G2796" i="1"/>
  <c r="G2537" i="1"/>
  <c r="E2505" i="1"/>
  <c r="G2481" i="1"/>
  <c r="G2467" i="1"/>
  <c r="E2379" i="1"/>
  <c r="E2365" i="1"/>
  <c r="G2278" i="1"/>
  <c r="E2260" i="1"/>
  <c r="Q2260" i="1" s="1"/>
  <c r="E2253" i="1"/>
  <c r="E2246" i="1"/>
  <c r="E2239" i="1"/>
  <c r="G2208" i="1"/>
  <c r="G2180" i="1"/>
  <c r="G2173" i="1"/>
  <c r="E2134" i="1"/>
  <c r="G3496" i="1"/>
  <c r="E3121" i="1"/>
  <c r="E3044" i="1"/>
  <c r="E2883" i="1"/>
  <c r="G2691" i="1"/>
  <c r="G2607" i="1"/>
  <c r="E2554" i="1"/>
  <c r="G2474" i="1"/>
  <c r="E2407" i="1"/>
  <c r="G2348" i="1"/>
  <c r="G2222" i="1"/>
  <c r="Q2222" i="1" s="1"/>
  <c r="G2201" i="1"/>
  <c r="P2201" i="1" s="1"/>
  <c r="E2708" i="1"/>
  <c r="E2687" i="1"/>
  <c r="G2572" i="1"/>
  <c r="G2460" i="1"/>
  <c r="G2453" i="1"/>
  <c r="E2428" i="1"/>
  <c r="G2271" i="1"/>
  <c r="G2264" i="1"/>
  <c r="G2229" i="1"/>
  <c r="G2187" i="1"/>
  <c r="E3009" i="1"/>
  <c r="E2939" i="1"/>
  <c r="E2848" i="1"/>
  <c r="G2775" i="1"/>
  <c r="G2670" i="1"/>
  <c r="E2603" i="1"/>
  <c r="G2418" i="1"/>
  <c r="G2383" i="1"/>
  <c r="E2372" i="1"/>
  <c r="E2309" i="1"/>
  <c r="G2236" i="1"/>
  <c r="E3338" i="1"/>
  <c r="E2897" i="1"/>
  <c r="E2757" i="1"/>
  <c r="G2635" i="1"/>
  <c r="G2586" i="1"/>
  <c r="G2516" i="1"/>
  <c r="G2446" i="1"/>
  <c r="G2432" i="1"/>
  <c r="G2411" i="1"/>
  <c r="G2404" i="1"/>
  <c r="G2397" i="1"/>
  <c r="G2355" i="1"/>
  <c r="E2330" i="1"/>
  <c r="E2302" i="1"/>
  <c r="G2250" i="1"/>
  <c r="G2243" i="1"/>
  <c r="G2131" i="1"/>
  <c r="E3037" i="1"/>
  <c r="G2789" i="1"/>
  <c r="E2722" i="1"/>
  <c r="G2649" i="1"/>
  <c r="E2617" i="1"/>
  <c r="G2551" i="1"/>
  <c r="G2530" i="1"/>
  <c r="G2439" i="1"/>
  <c r="G2425" i="1"/>
  <c r="Q2425" i="1" s="1"/>
  <c r="G2390" i="1"/>
  <c r="P2390" i="1" s="1"/>
  <c r="G2376" i="1"/>
  <c r="G2362" i="1"/>
  <c r="P2362" i="1" s="1"/>
  <c r="E2316" i="1"/>
  <c r="E2295" i="1"/>
  <c r="E3289" i="1"/>
  <c r="E2820" i="1"/>
  <c r="G2782" i="1"/>
  <c r="G2768" i="1"/>
  <c r="E2610" i="1"/>
  <c r="E2561" i="1"/>
  <c r="E2498" i="1"/>
  <c r="G2334" i="1"/>
  <c r="G2327" i="1"/>
  <c r="G2313" i="1"/>
  <c r="G2292" i="1"/>
  <c r="P2292" i="1" s="1"/>
  <c r="E2232" i="1"/>
  <c r="E2225" i="1"/>
  <c r="G2166" i="1"/>
  <c r="G2159" i="1"/>
  <c r="G2138" i="1"/>
  <c r="E1896" i="1"/>
  <c r="E1826" i="1"/>
  <c r="E1819" i="1"/>
  <c r="E1812" i="1"/>
  <c r="E1798" i="1"/>
  <c r="E1749" i="1"/>
  <c r="E1693" i="1"/>
  <c r="E1539" i="1"/>
  <c r="E1532" i="1"/>
  <c r="E1490" i="1"/>
  <c r="E1476" i="1"/>
  <c r="E1434" i="1"/>
  <c r="E1133" i="1"/>
  <c r="E1105" i="1"/>
  <c r="G2579" i="1"/>
  <c r="G2299" i="1"/>
  <c r="G2117" i="1"/>
  <c r="P2117" i="1" s="1"/>
  <c r="E2064" i="1"/>
  <c r="E2057" i="1"/>
  <c r="G2033" i="1"/>
  <c r="E1987" i="1"/>
  <c r="Q1987" i="1" s="1"/>
  <c r="E1980" i="1"/>
  <c r="E1966" i="1"/>
  <c r="E1945" i="1"/>
  <c r="E1938" i="1"/>
  <c r="E1931" i="1"/>
  <c r="E1924" i="1"/>
  <c r="E1882" i="1"/>
  <c r="E1868" i="1"/>
  <c r="Q1868" i="1" s="1"/>
  <c r="E1854" i="1"/>
  <c r="E1847" i="1"/>
  <c r="E1714" i="1"/>
  <c r="E1707" i="1"/>
  <c r="G1676" i="1"/>
  <c r="E1546" i="1"/>
  <c r="G1515" i="1"/>
  <c r="E1497" i="1"/>
  <c r="E1455" i="1"/>
  <c r="E1364" i="1"/>
  <c r="G1298" i="1"/>
  <c r="E1273" i="1"/>
  <c r="E1182" i="1"/>
  <c r="G3300" i="1"/>
  <c r="E2568" i="1"/>
  <c r="E2323" i="1"/>
  <c r="E2148" i="1"/>
  <c r="G2124" i="1"/>
  <c r="E2078" i="1"/>
  <c r="G2040" i="1"/>
  <c r="E1994" i="1"/>
  <c r="E1959" i="1"/>
  <c r="E1952" i="1"/>
  <c r="E1875" i="1"/>
  <c r="E1840" i="1"/>
  <c r="E1833" i="1"/>
  <c r="G1795" i="1"/>
  <c r="G1746" i="1"/>
  <c r="G1739" i="1"/>
  <c r="E1700" i="1"/>
  <c r="G1683" i="1"/>
  <c r="G1669" i="1"/>
  <c r="E1595" i="1"/>
  <c r="G1522" i="1"/>
  <c r="E1504" i="1"/>
  <c r="G1466" i="1"/>
  <c r="G1459" i="1"/>
  <c r="E1413" i="1"/>
  <c r="E1385" i="1"/>
  <c r="E1357" i="1"/>
  <c r="G1312" i="1"/>
  <c r="E1287" i="1"/>
  <c r="E1266" i="1"/>
  <c r="E1259" i="1"/>
  <c r="E1189" i="1"/>
  <c r="G3027" i="1"/>
  <c r="G2628" i="1"/>
  <c r="E2218" i="1"/>
  <c r="E2197" i="1"/>
  <c r="E2162" i="1"/>
  <c r="E2071" i="1"/>
  <c r="G2047" i="1"/>
  <c r="E2001" i="1"/>
  <c r="E1917" i="1"/>
  <c r="G1802" i="1"/>
  <c r="G1788" i="1"/>
  <c r="G1732" i="1"/>
  <c r="G1725" i="1"/>
  <c r="G1690" i="1"/>
  <c r="E1602" i="1"/>
  <c r="G1536" i="1"/>
  <c r="G1529" i="1"/>
  <c r="G1445" i="1"/>
  <c r="E1392" i="1"/>
  <c r="E1371" i="1"/>
  <c r="E1350" i="1"/>
  <c r="G1319" i="1"/>
  <c r="G1305" i="1"/>
  <c r="G1291" i="1"/>
  <c r="E1245" i="1"/>
  <c r="E1231" i="1"/>
  <c r="E1224" i="1"/>
  <c r="E1168" i="1"/>
  <c r="G1137" i="1"/>
  <c r="G1130" i="1"/>
  <c r="G3293" i="1"/>
  <c r="E2841" i="1"/>
  <c r="E2008" i="1"/>
  <c r="G1970" i="1"/>
  <c r="G1963" i="1"/>
  <c r="G1928" i="1"/>
  <c r="G1921" i="1"/>
  <c r="Q1921" i="1" s="1"/>
  <c r="G1893" i="1"/>
  <c r="Q1893" i="1" s="1"/>
  <c r="G1886" i="1"/>
  <c r="G1879" i="1"/>
  <c r="G1823" i="1"/>
  <c r="G1809" i="1"/>
  <c r="G1781" i="1"/>
  <c r="G1774" i="1"/>
  <c r="G1767" i="1"/>
  <c r="G1704" i="1"/>
  <c r="E1553" i="1"/>
  <c r="G1508" i="1"/>
  <c r="G1494" i="1"/>
  <c r="G1487" i="1"/>
  <c r="G1480" i="1"/>
  <c r="G1473" i="1"/>
  <c r="G1452" i="1"/>
  <c r="G1431" i="1"/>
  <c r="E1406" i="1"/>
  <c r="E1399" i="1"/>
  <c r="E1343" i="1"/>
  <c r="G1277" i="1"/>
  <c r="E1238" i="1"/>
  <c r="E1210" i="1"/>
  <c r="E1196" i="1"/>
  <c r="G1179" i="1"/>
  <c r="E2827" i="1"/>
  <c r="G2684" i="1"/>
  <c r="E2176" i="1"/>
  <c r="G2145" i="1"/>
  <c r="E2092" i="1"/>
  <c r="E2085" i="1"/>
  <c r="G1991" i="1"/>
  <c r="G1984" i="1"/>
  <c r="G1977" i="1"/>
  <c r="G1907" i="1"/>
  <c r="G1900" i="1"/>
  <c r="G1844" i="1"/>
  <c r="G1837" i="1"/>
  <c r="G1830" i="1"/>
  <c r="G1816" i="1"/>
  <c r="G1760" i="1"/>
  <c r="G1753" i="1"/>
  <c r="G1711" i="1"/>
  <c r="G1697" i="1"/>
  <c r="E1637" i="1"/>
  <c r="E1609" i="1"/>
  <c r="E1588" i="1"/>
  <c r="E1581" i="1"/>
  <c r="E1574" i="1"/>
  <c r="E1567" i="1"/>
  <c r="E1560" i="1"/>
  <c r="G1543" i="1"/>
  <c r="G1438" i="1"/>
  <c r="E1420" i="1"/>
  <c r="G1361" i="1"/>
  <c r="P1361" i="1" s="1"/>
  <c r="G1284" i="1"/>
  <c r="G1172" i="1"/>
  <c r="E2995" i="1"/>
  <c r="E2484" i="1"/>
  <c r="E2344" i="1"/>
  <c r="E2106" i="1"/>
  <c r="E2099" i="1"/>
  <c r="G2068" i="1"/>
  <c r="G2061" i="1"/>
  <c r="G2054" i="1"/>
  <c r="E2022" i="1"/>
  <c r="E2015" i="1"/>
  <c r="G1998" i="1"/>
  <c r="G1942" i="1"/>
  <c r="G1914" i="1"/>
  <c r="G1872" i="1"/>
  <c r="G1865" i="1"/>
  <c r="G1858" i="1"/>
  <c r="E1630" i="1"/>
  <c r="E1623" i="1"/>
  <c r="G1424" i="1"/>
  <c r="G1382" i="1"/>
  <c r="G1375" i="1"/>
  <c r="G1368" i="1"/>
  <c r="E1252" i="1"/>
  <c r="E1154" i="1"/>
  <c r="Q1154" i="1" s="1"/>
  <c r="E1147" i="1"/>
  <c r="G3097" i="1"/>
  <c r="G2950" i="1"/>
  <c r="G2803" i="1"/>
  <c r="E2169" i="1"/>
  <c r="E2127" i="1"/>
  <c r="E2120" i="1"/>
  <c r="O2120" i="1" s="1"/>
  <c r="G2110" i="1"/>
  <c r="G2096" i="1"/>
  <c r="G2089" i="1"/>
  <c r="E2043" i="1"/>
  <c r="E2036" i="1"/>
  <c r="G2026" i="1"/>
  <c r="P2026" i="1" s="1"/>
  <c r="G2012" i="1"/>
  <c r="E1805" i="1"/>
  <c r="E1777" i="1"/>
  <c r="E1742" i="1"/>
  <c r="E1728" i="1"/>
  <c r="E1721" i="1"/>
  <c r="G1641" i="1"/>
  <c r="G1627" i="1"/>
  <c r="G1613" i="1"/>
  <c r="G1585" i="1"/>
  <c r="Q1585" i="1" s="1"/>
  <c r="G1564" i="1"/>
  <c r="G1557" i="1"/>
  <c r="E1525" i="1"/>
  <c r="E1511" i="1"/>
  <c r="E1469" i="1"/>
  <c r="E1462" i="1"/>
  <c r="E1448" i="1"/>
  <c r="E1441" i="1"/>
  <c r="G1403" i="1"/>
  <c r="E1322" i="1"/>
  <c r="E1308" i="1"/>
  <c r="G1221" i="1"/>
  <c r="G1214" i="1"/>
  <c r="G1200" i="1"/>
  <c r="E1175" i="1"/>
  <c r="G1144" i="1"/>
  <c r="E1119" i="1"/>
  <c r="G2369" i="1"/>
  <c r="Q2369" i="1" s="1"/>
  <c r="E2281" i="1"/>
  <c r="E1665" i="1"/>
  <c r="G1599" i="1"/>
  <c r="G1389" i="1"/>
  <c r="G1347" i="1"/>
  <c r="G1270" i="1"/>
  <c r="G1165" i="1"/>
  <c r="E1126" i="1"/>
  <c r="G1095" i="1"/>
  <c r="G1088" i="1"/>
  <c r="E986" i="1"/>
  <c r="G962" i="1"/>
  <c r="E944" i="1"/>
  <c r="Q944" i="1" s="1"/>
  <c r="G934" i="1"/>
  <c r="E902" i="1"/>
  <c r="E797" i="1"/>
  <c r="G780" i="1"/>
  <c r="E706" i="1"/>
  <c r="E615" i="1"/>
  <c r="E601" i="1"/>
  <c r="E566" i="1"/>
  <c r="G542" i="1"/>
  <c r="G535" i="1"/>
  <c r="E468" i="1"/>
  <c r="G423" i="1"/>
  <c r="G409" i="1"/>
  <c r="P409" i="1" s="1"/>
  <c r="E2596" i="1"/>
  <c r="E2155" i="1"/>
  <c r="G2005" i="1"/>
  <c r="E1686" i="1"/>
  <c r="G1620" i="1"/>
  <c r="G1578" i="1"/>
  <c r="G1249" i="1"/>
  <c r="G1207" i="1"/>
  <c r="G1151" i="1"/>
  <c r="G1123" i="1"/>
  <c r="E1042" i="1"/>
  <c r="E993" i="1"/>
  <c r="E916" i="1"/>
  <c r="G892" i="1"/>
  <c r="E825" i="1"/>
  <c r="G689" i="1"/>
  <c r="G682" i="1"/>
  <c r="E622" i="1"/>
  <c r="G556" i="1"/>
  <c r="G479" i="1"/>
  <c r="E2274" i="1"/>
  <c r="G2152" i="1"/>
  <c r="E2050" i="1"/>
  <c r="E1791" i="1"/>
  <c r="E1770" i="1"/>
  <c r="G1662" i="1"/>
  <c r="E1427" i="1"/>
  <c r="G1326" i="1"/>
  <c r="E1112" i="1"/>
  <c r="G1102" i="1"/>
  <c r="G976" i="1"/>
  <c r="G969" i="1"/>
  <c r="G955" i="1"/>
  <c r="G885" i="1"/>
  <c r="E832" i="1"/>
  <c r="E811" i="1"/>
  <c r="E804" i="1"/>
  <c r="G787" i="1"/>
  <c r="E713" i="1"/>
  <c r="G696" i="1"/>
  <c r="G605" i="1"/>
  <c r="G591" i="1"/>
  <c r="G472" i="1"/>
  <c r="G430" i="1"/>
  <c r="G367" i="1"/>
  <c r="E321" i="1"/>
  <c r="E307" i="1"/>
  <c r="E300" i="1"/>
  <c r="E286" i="1"/>
  <c r="E2750" i="1"/>
  <c r="G2544" i="1"/>
  <c r="P2544" i="1" s="1"/>
  <c r="E2190" i="1"/>
  <c r="E2113" i="1"/>
  <c r="G1956" i="1"/>
  <c r="G1935" i="1"/>
  <c r="G1851" i="1"/>
  <c r="E1616" i="1"/>
  <c r="G1550" i="1"/>
  <c r="G1263" i="1"/>
  <c r="E1203" i="1"/>
  <c r="E1049" i="1"/>
  <c r="E1035" i="1"/>
  <c r="E1000" i="1"/>
  <c r="G941" i="1"/>
  <c r="E923" i="1"/>
  <c r="G899" i="1"/>
  <c r="E839" i="1"/>
  <c r="E818" i="1"/>
  <c r="G794" i="1"/>
  <c r="E629" i="1"/>
  <c r="G612" i="1"/>
  <c r="G598" i="1"/>
  <c r="G577" i="1"/>
  <c r="G563" i="1"/>
  <c r="G549" i="1"/>
  <c r="E510" i="1"/>
  <c r="G451" i="1"/>
  <c r="G416" i="1"/>
  <c r="E349" i="1"/>
  <c r="E328" i="1"/>
  <c r="E2736" i="1"/>
  <c r="E2337" i="1"/>
  <c r="G2257" i="1"/>
  <c r="E1679" i="1"/>
  <c r="E1658" i="1"/>
  <c r="G1571" i="1"/>
  <c r="G1242" i="1"/>
  <c r="E1161" i="1"/>
  <c r="E1070" i="1"/>
  <c r="E1063" i="1"/>
  <c r="E1056" i="1"/>
  <c r="E1007" i="1"/>
  <c r="G983" i="1"/>
  <c r="G948" i="1"/>
  <c r="G913" i="1"/>
  <c r="G906" i="1"/>
  <c r="E846" i="1"/>
  <c r="E741" i="1"/>
  <c r="E727" i="1"/>
  <c r="E720" i="1"/>
  <c r="G703" i="1"/>
  <c r="E657" i="1"/>
  <c r="G584" i="1"/>
  <c r="G570" i="1"/>
  <c r="E524" i="1"/>
  <c r="E489" i="1"/>
  <c r="G465" i="1"/>
  <c r="E391" i="1"/>
  <c r="E342" i="1"/>
  <c r="E293" i="1"/>
  <c r="E2141" i="1"/>
  <c r="G1592" i="1"/>
  <c r="G1340" i="1"/>
  <c r="E1301" i="1"/>
  <c r="E1077" i="1"/>
  <c r="E1028" i="1"/>
  <c r="E1021" i="1"/>
  <c r="G990" i="1"/>
  <c r="E860" i="1"/>
  <c r="G808" i="1"/>
  <c r="E762" i="1"/>
  <c r="E748" i="1"/>
  <c r="G710" i="1"/>
  <c r="E664" i="1"/>
  <c r="E643" i="1"/>
  <c r="E636" i="1"/>
  <c r="G619" i="1"/>
  <c r="E496" i="1"/>
  <c r="G2929" i="1"/>
  <c r="E2183" i="1"/>
  <c r="G2019" i="1"/>
  <c r="E1973" i="1"/>
  <c r="E1910" i="1"/>
  <c r="E1889" i="1"/>
  <c r="E1784" i="1"/>
  <c r="E1763" i="1"/>
  <c r="G1655" i="1"/>
  <c r="G1634" i="1"/>
  <c r="E1483" i="1"/>
  <c r="E1378" i="1"/>
  <c r="E1280" i="1"/>
  <c r="G1109" i="1"/>
  <c r="E930" i="1"/>
  <c r="G920" i="1"/>
  <c r="E867" i="1"/>
  <c r="G829" i="1"/>
  <c r="G815" i="1"/>
  <c r="G801" i="1"/>
  <c r="E755" i="1"/>
  <c r="E671" i="1"/>
  <c r="E650" i="1"/>
  <c r="G626" i="1"/>
  <c r="E538" i="1"/>
  <c r="E531" i="1"/>
  <c r="E517" i="1"/>
  <c r="E503" i="1"/>
  <c r="E356" i="1"/>
  <c r="G276" i="1"/>
  <c r="E2890" i="1"/>
  <c r="G1949" i="1"/>
  <c r="G1718" i="1"/>
  <c r="G1501" i="1"/>
  <c r="G1396" i="1"/>
  <c r="G1256" i="1"/>
  <c r="E1217" i="1"/>
  <c r="G1193" i="1"/>
  <c r="G1158" i="1"/>
  <c r="E1091" i="1"/>
  <c r="E1084" i="1"/>
  <c r="G1053" i="1"/>
  <c r="G1046" i="1"/>
  <c r="G1039" i="1"/>
  <c r="E1014" i="1"/>
  <c r="G997" i="1"/>
  <c r="E874" i="1"/>
  <c r="E853" i="1"/>
  <c r="G843" i="1"/>
  <c r="G822" i="1"/>
  <c r="E776" i="1"/>
  <c r="E734" i="1"/>
  <c r="G724" i="1"/>
  <c r="E678" i="1"/>
  <c r="E440" i="1"/>
  <c r="E405" i="1"/>
  <c r="E398" i="1"/>
  <c r="E377" i="1"/>
  <c r="E2288" i="1"/>
  <c r="E2211" i="1"/>
  <c r="G2075" i="1"/>
  <c r="N2075" i="1" s="1"/>
  <c r="E2029" i="1"/>
  <c r="E1644" i="1"/>
  <c r="G1410" i="1"/>
  <c r="P1410" i="1" s="1"/>
  <c r="E1329" i="1"/>
  <c r="G1228" i="1"/>
  <c r="G1186" i="1"/>
  <c r="G1081" i="1"/>
  <c r="G878" i="1"/>
  <c r="G871" i="1"/>
  <c r="G773" i="1"/>
  <c r="Q773" i="1" s="1"/>
  <c r="G766" i="1"/>
  <c r="G752" i="1"/>
  <c r="G738" i="1"/>
  <c r="E699" i="1"/>
  <c r="G668" i="1"/>
  <c r="E587" i="1"/>
  <c r="E552" i="1"/>
  <c r="G500" i="1"/>
  <c r="G486" i="1"/>
  <c r="G437" i="1"/>
  <c r="E433" i="1"/>
  <c r="G374" i="1"/>
  <c r="G360" i="1"/>
  <c r="E1672" i="1"/>
  <c r="G1417" i="1"/>
  <c r="G1025" i="1"/>
  <c r="G381" i="1"/>
  <c r="E363" i="1"/>
  <c r="G318" i="1"/>
  <c r="E216" i="1"/>
  <c r="G94" i="1"/>
  <c r="G87" i="1"/>
  <c r="G59" i="1"/>
  <c r="G45" i="1"/>
  <c r="E692" i="1"/>
  <c r="G633" i="1"/>
  <c r="E573" i="1"/>
  <c r="G514" i="1"/>
  <c r="E230" i="1"/>
  <c r="E223" i="1"/>
  <c r="G143" i="1"/>
  <c r="G129" i="1"/>
  <c r="G108" i="1"/>
  <c r="G73" i="1"/>
  <c r="E139" i="1"/>
  <c r="E132" i="1"/>
  <c r="E41" i="1"/>
  <c r="E1336" i="1"/>
  <c r="G1116" i="1"/>
  <c r="Q1116" i="1" s="1"/>
  <c r="E965" i="1"/>
  <c r="E937" i="1"/>
  <c r="E783" i="1"/>
  <c r="G2103" i="1"/>
  <c r="E1756" i="1"/>
  <c r="G1333" i="1"/>
  <c r="E447" i="1"/>
  <c r="E412" i="1"/>
  <c r="E265" i="1"/>
  <c r="E251" i="1"/>
  <c r="G185" i="1"/>
  <c r="G178" i="1"/>
  <c r="G171" i="1"/>
  <c r="P171" i="1" s="1"/>
  <c r="G122" i="1"/>
  <c r="E209" i="1"/>
  <c r="G332" i="1"/>
  <c r="G2663" i="1"/>
  <c r="G2082" i="1"/>
  <c r="G1074" i="1"/>
  <c r="E958" i="1"/>
  <c r="G836" i="1"/>
  <c r="G717" i="1"/>
  <c r="G444" i="1"/>
  <c r="E426" i="1"/>
  <c r="G136" i="1"/>
  <c r="G52" i="1"/>
  <c r="E167" i="1"/>
  <c r="E104" i="1"/>
  <c r="E972" i="1"/>
  <c r="G521" i="1"/>
  <c r="E384" i="1"/>
  <c r="E1651" i="1"/>
  <c r="Q1651" i="1" s="1"/>
  <c r="E1315" i="1"/>
  <c r="G1235" i="1"/>
  <c r="G1018" i="1"/>
  <c r="G927" i="1"/>
  <c r="G864" i="1"/>
  <c r="G507" i="1"/>
  <c r="E461" i="1"/>
  <c r="G339" i="1"/>
  <c r="G304" i="1"/>
  <c r="E258" i="1"/>
  <c r="E244" i="1"/>
  <c r="E237" i="1"/>
  <c r="G199" i="1"/>
  <c r="G192" i="1"/>
  <c r="G269" i="1"/>
  <c r="E160" i="1"/>
  <c r="E125" i="1"/>
  <c r="E1903" i="1"/>
  <c r="E1735" i="1"/>
  <c r="Q1735" i="1" s="1"/>
  <c r="G1648" i="1"/>
  <c r="E895" i="1"/>
  <c r="G745" i="1"/>
  <c r="E685" i="1"/>
  <c r="G654" i="1"/>
  <c r="E594" i="1"/>
  <c r="E482" i="1"/>
  <c r="G458" i="1"/>
  <c r="G388" i="1"/>
  <c r="E272" i="1"/>
  <c r="E97" i="1"/>
  <c r="G241" i="1"/>
  <c r="E1518" i="1"/>
  <c r="E769" i="1"/>
  <c r="G353" i="1"/>
  <c r="G325" i="1"/>
  <c r="E314" i="1"/>
  <c r="G290" i="1"/>
  <c r="E279" i="1"/>
  <c r="G248" i="1"/>
  <c r="G227" i="1"/>
  <c r="G220" i="1"/>
  <c r="G213" i="1"/>
  <c r="E83" i="1"/>
  <c r="E146" i="1"/>
  <c r="E62" i="1"/>
  <c r="E34" i="1"/>
  <c r="E2470" i="1"/>
  <c r="G1011" i="1"/>
  <c r="E951" i="1"/>
  <c r="E888" i="1"/>
  <c r="E111" i="1"/>
  <c r="E69" i="1"/>
  <c r="E419" i="1"/>
  <c r="G297" i="1"/>
  <c r="E2477" i="1"/>
  <c r="E1294" i="1"/>
  <c r="E1140" i="1"/>
  <c r="E1098" i="1"/>
  <c r="G1067" i="1"/>
  <c r="G857" i="1"/>
  <c r="G647" i="1"/>
  <c r="E559" i="1"/>
  <c r="E475" i="1"/>
  <c r="E370" i="1"/>
  <c r="G234" i="1"/>
  <c r="G206" i="1"/>
  <c r="E55" i="1"/>
  <c r="E27" i="1"/>
  <c r="E979" i="1"/>
  <c r="G675" i="1"/>
  <c r="G528" i="1"/>
  <c r="E454" i="1"/>
  <c r="G311" i="1"/>
  <c r="G262" i="1"/>
  <c r="E181" i="1"/>
  <c r="E118" i="1"/>
  <c r="E90" i="1"/>
  <c r="G1606" i="1"/>
  <c r="Q1606" i="1" s="1"/>
  <c r="G1060" i="1"/>
  <c r="G1004" i="1"/>
  <c r="E881" i="1"/>
  <c r="G640" i="1"/>
  <c r="G402" i="1"/>
  <c r="E335" i="1"/>
  <c r="E153" i="1"/>
  <c r="E48" i="1"/>
  <c r="E1861" i="1"/>
  <c r="G1032" i="1"/>
  <c r="E909" i="1"/>
  <c r="G850" i="1"/>
  <c r="E790" i="1"/>
  <c r="G759" i="1"/>
  <c r="G731" i="1"/>
  <c r="E608" i="1"/>
  <c r="E580" i="1"/>
  <c r="G493" i="1"/>
  <c r="G346" i="1"/>
  <c r="G283" i="1"/>
  <c r="E195" i="1"/>
  <c r="Q195" i="1" s="1"/>
  <c r="E188" i="1"/>
  <c r="G164" i="1"/>
  <c r="G115" i="1"/>
  <c r="G101" i="1"/>
  <c r="G80" i="1"/>
  <c r="G31" i="1"/>
  <c r="G150" i="1"/>
  <c r="G66" i="1"/>
  <c r="G24" i="1"/>
  <c r="G661" i="1"/>
  <c r="E545" i="1"/>
  <c r="G395" i="1"/>
  <c r="E202" i="1"/>
  <c r="G157" i="1"/>
  <c r="G38" i="1"/>
  <c r="G255" i="1"/>
  <c r="E76" i="1"/>
  <c r="G1354" i="1"/>
  <c r="E174" i="1"/>
  <c r="J944" i="1"/>
  <c r="J2036" i="1"/>
  <c r="J1539" i="1"/>
  <c r="J888" i="1"/>
  <c r="J55" i="1"/>
  <c r="J594" i="1"/>
  <c r="J1413" i="1"/>
  <c r="J622" i="1"/>
  <c r="J559" i="1"/>
  <c r="J2232" i="1"/>
  <c r="J1700" i="1"/>
  <c r="J1826" i="1"/>
  <c r="J1322" i="1"/>
  <c r="J664" i="1"/>
  <c r="J489" i="1"/>
  <c r="J1287" i="1"/>
  <c r="J1000" i="1"/>
  <c r="J1112" i="1"/>
  <c r="J1756" i="1"/>
  <c r="J2393" i="1"/>
  <c r="J1644" i="1"/>
  <c r="J1623" i="1"/>
  <c r="J1567" i="1"/>
  <c r="J1238" i="1"/>
  <c r="J1350" i="1"/>
  <c r="J1455" i="1"/>
  <c r="J1945" i="1"/>
  <c r="J2435" i="1"/>
  <c r="J2281" i="1"/>
  <c r="J2316" i="1"/>
  <c r="J2141" i="1"/>
  <c r="J2253" i="1"/>
  <c r="J3373" i="1"/>
  <c r="J2687" i="1"/>
  <c r="J3135" i="1"/>
  <c r="J2638" i="1"/>
  <c r="J3408" i="1"/>
  <c r="J2974" i="1"/>
  <c r="J3387" i="1"/>
  <c r="J3030" i="1"/>
  <c r="O3027" i="1" s="1"/>
  <c r="J3492" i="1"/>
  <c r="J3261" i="1"/>
  <c r="J1840" i="1"/>
  <c r="J2400" i="1"/>
  <c r="J1441" i="1"/>
  <c r="J524" i="1"/>
  <c r="J1035" i="1"/>
  <c r="J2449" i="1"/>
  <c r="J1630" i="1"/>
  <c r="J1574" i="1"/>
  <c r="J1371" i="1"/>
  <c r="J1497" i="1"/>
  <c r="J1966" i="1"/>
  <c r="J2442" i="1"/>
  <c r="J2323" i="1"/>
  <c r="J2757" i="1"/>
  <c r="J2148" i="1"/>
  <c r="J2260" i="1"/>
  <c r="J2561" i="1"/>
  <c r="J3058" i="1"/>
  <c r="J2631" i="1"/>
  <c r="J2645" i="1"/>
  <c r="J3366" i="1"/>
  <c r="J3121" i="1"/>
  <c r="J3394" i="1"/>
  <c r="J3065" i="1"/>
  <c r="J3191" i="1"/>
  <c r="J3471" i="1"/>
  <c r="J1798" i="1"/>
  <c r="J685" i="1"/>
  <c r="J573" i="1"/>
  <c r="J356" i="1"/>
  <c r="J748" i="1"/>
  <c r="J1385" i="1"/>
  <c r="J1308" i="1"/>
  <c r="J1763" i="1"/>
  <c r="J2029" i="1"/>
  <c r="J1343" i="1"/>
  <c r="T3513" i="1"/>
  <c r="T3492" i="1"/>
  <c r="V3363" i="1"/>
  <c r="V3342" i="1"/>
  <c r="V3237" i="1"/>
  <c r="T3177" i="1"/>
  <c r="V3153" i="1"/>
  <c r="V3146" i="1"/>
  <c r="V3132" i="1"/>
  <c r="T3058" i="1"/>
  <c r="T3023" i="1"/>
  <c r="V2978" i="1"/>
  <c r="T3534" i="1"/>
  <c r="T3506" i="1"/>
  <c r="T3457" i="1"/>
  <c r="V3405" i="1"/>
  <c r="V3370" i="1"/>
  <c r="V3349" i="1"/>
  <c r="T3310" i="1"/>
  <c r="T3296" i="1"/>
  <c r="T3275" i="1"/>
  <c r="V3244" i="1"/>
  <c r="T3450" i="1"/>
  <c r="T3443" i="1"/>
  <c r="T3429" i="1"/>
  <c r="V3356" i="1"/>
  <c r="T3303" i="1"/>
  <c r="T3289" i="1"/>
  <c r="T3268" i="1"/>
  <c r="V3209" i="1"/>
  <c r="T3184" i="1"/>
  <c r="V3160" i="1"/>
  <c r="T3527" i="1"/>
  <c r="T3520" i="1"/>
  <c r="V3496" i="1"/>
  <c r="V3475" i="1"/>
  <c r="V3468" i="1"/>
  <c r="T3415" i="1"/>
  <c r="T3324" i="1"/>
  <c r="T3317" i="1"/>
  <c r="T3282" i="1"/>
  <c r="V3258" i="1"/>
  <c r="V3195" i="1"/>
  <c r="V3167" i="1"/>
  <c r="V3482" i="1"/>
  <c r="V3461" i="1"/>
  <c r="T3436" i="1"/>
  <c r="T3394" i="1"/>
  <c r="T3380" i="1"/>
  <c r="T3331" i="1"/>
  <c r="V3251" i="1"/>
  <c r="T3226" i="1"/>
  <c r="V3202" i="1"/>
  <c r="V3174" i="1"/>
  <c r="T3121" i="1"/>
  <c r="T3093" i="1"/>
  <c r="V3034" i="1"/>
  <c r="V3013" i="1"/>
  <c r="V3006" i="1"/>
  <c r="V2936" i="1"/>
  <c r="V2929" i="1"/>
  <c r="V3503" i="1"/>
  <c r="T3422" i="1"/>
  <c r="T3387" i="1"/>
  <c r="T3373" i="1"/>
  <c r="V3188" i="1"/>
  <c r="T3135" i="1"/>
  <c r="V3489" i="1"/>
  <c r="V3447" i="1"/>
  <c r="T3408" i="1"/>
  <c r="T3401" i="1"/>
  <c r="T3366" i="1"/>
  <c r="T3345" i="1"/>
  <c r="V3307" i="1"/>
  <c r="V3300" i="1"/>
  <c r="V3265" i="1"/>
  <c r="T3240" i="1"/>
  <c r="T3212" i="1"/>
  <c r="V3181" i="1"/>
  <c r="T3142" i="1"/>
  <c r="T3128" i="1"/>
  <c r="V3076" i="1"/>
  <c r="V3069" i="1"/>
  <c r="V3055" i="1"/>
  <c r="V3041" i="1"/>
  <c r="V2957" i="1"/>
  <c r="V3531" i="1"/>
  <c r="V3517" i="1"/>
  <c r="V3510" i="1"/>
  <c r="T3338" i="1"/>
  <c r="V3293" i="1"/>
  <c r="V3272" i="1"/>
  <c r="T3233" i="1"/>
  <c r="T3219" i="1"/>
  <c r="T3156" i="1"/>
  <c r="T3149" i="1"/>
  <c r="T3114" i="1"/>
  <c r="T3107" i="1"/>
  <c r="V3062" i="1"/>
  <c r="V3027" i="1"/>
  <c r="T2981" i="1"/>
  <c r="V3524" i="1"/>
  <c r="V3440" i="1"/>
  <c r="V3433" i="1"/>
  <c r="T3359" i="1"/>
  <c r="V3328" i="1"/>
  <c r="V3314" i="1"/>
  <c r="V3279" i="1"/>
  <c r="T2988" i="1"/>
  <c r="T3485" i="1"/>
  <c r="T3471" i="1"/>
  <c r="V3398" i="1"/>
  <c r="V3335" i="1"/>
  <c r="T3261" i="1"/>
  <c r="V3230" i="1"/>
  <c r="V3223" i="1"/>
  <c r="V3216" i="1"/>
  <c r="T3191" i="1"/>
  <c r="V3125" i="1"/>
  <c r="V3104" i="1"/>
  <c r="T3037" i="1"/>
  <c r="T3009" i="1"/>
  <c r="T3002" i="1"/>
  <c r="T2953" i="1"/>
  <c r="T2946" i="1"/>
  <c r="V3321" i="1"/>
  <c r="V3020" i="1"/>
  <c r="T2974" i="1"/>
  <c r="V2754" i="1"/>
  <c r="V2719" i="1"/>
  <c r="V2712" i="1"/>
  <c r="T2673" i="1"/>
  <c r="T2666" i="1"/>
  <c r="T2631" i="1"/>
  <c r="T2575" i="1"/>
  <c r="V2495" i="1"/>
  <c r="T3478" i="1"/>
  <c r="V3090" i="1"/>
  <c r="V3048" i="1"/>
  <c r="T2932" i="1"/>
  <c r="V2915" i="1"/>
  <c r="V2873" i="1"/>
  <c r="T2806" i="1"/>
  <c r="T2617" i="1"/>
  <c r="T2610" i="1"/>
  <c r="T2554" i="1"/>
  <c r="T2505" i="1"/>
  <c r="V3139" i="1"/>
  <c r="T3016" i="1"/>
  <c r="V2971" i="1"/>
  <c r="V2943" i="1"/>
  <c r="V2922" i="1"/>
  <c r="V2908" i="1"/>
  <c r="T2813" i="1"/>
  <c r="T2687" i="1"/>
  <c r="T2680" i="1"/>
  <c r="T2603" i="1"/>
  <c r="T2589" i="1"/>
  <c r="T2582" i="1"/>
  <c r="T2568" i="1"/>
  <c r="T2547" i="1"/>
  <c r="V3391" i="1"/>
  <c r="T3352" i="1"/>
  <c r="T3072" i="1"/>
  <c r="T3030" i="1"/>
  <c r="V2985" i="1"/>
  <c r="T2834" i="1"/>
  <c r="T2820" i="1"/>
  <c r="V2796" i="1"/>
  <c r="V2782" i="1"/>
  <c r="V2775" i="1"/>
  <c r="V2761" i="1"/>
  <c r="T2596" i="1"/>
  <c r="V2537" i="1"/>
  <c r="V2488" i="1"/>
  <c r="T3044" i="1"/>
  <c r="T2862" i="1"/>
  <c r="T2841" i="1"/>
  <c r="T2827" i="1"/>
  <c r="V2789" i="1"/>
  <c r="V2768" i="1"/>
  <c r="T2729" i="1"/>
  <c r="T2701" i="1"/>
  <c r="T2694" i="1"/>
  <c r="V2656" i="1"/>
  <c r="V2642" i="1"/>
  <c r="V2635" i="1"/>
  <c r="T2561" i="1"/>
  <c r="V2530" i="1"/>
  <c r="V2523" i="1"/>
  <c r="V2516" i="1"/>
  <c r="V2509" i="1"/>
  <c r="T2498" i="1"/>
  <c r="V3384" i="1"/>
  <c r="T3170" i="1"/>
  <c r="T3086" i="1"/>
  <c r="V2999" i="1"/>
  <c r="T2967" i="1"/>
  <c r="V2950" i="1"/>
  <c r="T2890" i="1"/>
  <c r="T2883" i="1"/>
  <c r="T2848" i="1"/>
  <c r="V2803" i="1"/>
  <c r="T2743" i="1"/>
  <c r="T2736" i="1"/>
  <c r="T2708" i="1"/>
  <c r="V2670" i="1"/>
  <c r="V2663" i="1"/>
  <c r="V2649" i="1"/>
  <c r="V2628" i="1"/>
  <c r="V3286" i="1"/>
  <c r="T3198" i="1"/>
  <c r="T3079" i="1"/>
  <c r="T3065" i="1"/>
  <c r="T3051" i="1"/>
  <c r="V2992" i="1"/>
  <c r="T2960" i="1"/>
  <c r="T2925" i="1"/>
  <c r="V2894" i="1"/>
  <c r="V2880" i="1"/>
  <c r="V2866" i="1"/>
  <c r="V2845" i="1"/>
  <c r="V2838" i="1"/>
  <c r="V2824" i="1"/>
  <c r="T2792" i="1"/>
  <c r="T2785" i="1"/>
  <c r="T2771" i="1"/>
  <c r="V2747" i="1"/>
  <c r="V2733" i="1"/>
  <c r="V2705" i="1"/>
  <c r="T2659" i="1"/>
  <c r="T2652" i="1"/>
  <c r="V2565" i="1"/>
  <c r="T2533" i="1"/>
  <c r="T2526" i="1"/>
  <c r="T3254" i="1"/>
  <c r="V2817" i="1"/>
  <c r="T2799" i="1"/>
  <c r="T2624" i="1"/>
  <c r="V2607" i="1"/>
  <c r="V2572" i="1"/>
  <c r="V2558" i="1"/>
  <c r="T2540" i="1"/>
  <c r="V2229" i="1"/>
  <c r="V2222" i="1"/>
  <c r="T2141" i="1"/>
  <c r="T3247" i="1"/>
  <c r="V3083" i="1"/>
  <c r="T2918" i="1"/>
  <c r="V2852" i="1"/>
  <c r="T2764" i="1"/>
  <c r="V2726" i="1"/>
  <c r="V2621" i="1"/>
  <c r="V2460" i="1"/>
  <c r="V2446" i="1"/>
  <c r="V2397" i="1"/>
  <c r="V2348" i="1"/>
  <c r="T2295" i="1"/>
  <c r="V2264" i="1"/>
  <c r="V2201" i="1"/>
  <c r="T3499" i="1"/>
  <c r="V3377" i="1"/>
  <c r="T2939" i="1"/>
  <c r="V2901" i="1"/>
  <c r="T2778" i="1"/>
  <c r="V2691" i="1"/>
  <c r="T2638" i="1"/>
  <c r="V2586" i="1"/>
  <c r="V2453" i="1"/>
  <c r="V2432" i="1"/>
  <c r="V2418" i="1"/>
  <c r="V2411" i="1"/>
  <c r="V2390" i="1"/>
  <c r="V2383" i="1"/>
  <c r="V2355" i="1"/>
  <c r="T2330" i="1"/>
  <c r="T2323" i="1"/>
  <c r="T2309" i="1"/>
  <c r="T2162" i="1"/>
  <c r="T2155" i="1"/>
  <c r="V2124" i="1"/>
  <c r="T2897" i="1"/>
  <c r="V2831" i="1"/>
  <c r="V2810" i="1"/>
  <c r="T2722" i="1"/>
  <c r="T2519" i="1"/>
  <c r="V2502" i="1"/>
  <c r="T2491" i="1"/>
  <c r="V2439" i="1"/>
  <c r="V2376" i="1"/>
  <c r="V2362" i="1"/>
  <c r="T2316" i="1"/>
  <c r="T2302" i="1"/>
  <c r="T2288" i="1"/>
  <c r="V2257" i="1"/>
  <c r="V2250" i="1"/>
  <c r="V2243" i="1"/>
  <c r="V2236" i="1"/>
  <c r="T3464" i="1"/>
  <c r="V3118" i="1"/>
  <c r="T2757" i="1"/>
  <c r="V2740" i="1"/>
  <c r="V2551" i="1"/>
  <c r="V2404" i="1"/>
  <c r="T2337" i="1"/>
  <c r="T2281" i="1"/>
  <c r="T2211" i="1"/>
  <c r="T2190" i="1"/>
  <c r="T3205" i="1"/>
  <c r="V2964" i="1"/>
  <c r="V2684" i="1"/>
  <c r="T2477" i="1"/>
  <c r="T2463" i="1"/>
  <c r="V2425" i="1"/>
  <c r="T2274" i="1"/>
  <c r="T2176" i="1"/>
  <c r="T2169" i="1"/>
  <c r="V2145" i="1"/>
  <c r="V2138" i="1"/>
  <c r="V3111" i="1"/>
  <c r="T2911" i="1"/>
  <c r="T2876" i="1"/>
  <c r="V2600" i="1"/>
  <c r="T2470" i="1"/>
  <c r="V2369" i="1"/>
  <c r="T2344" i="1"/>
  <c r="T2218" i="1"/>
  <c r="T2197" i="1"/>
  <c r="V3454" i="1"/>
  <c r="T3100" i="1"/>
  <c r="T2995" i="1"/>
  <c r="T2750" i="1"/>
  <c r="V2579" i="1"/>
  <c r="T2484" i="1"/>
  <c r="T2456" i="1"/>
  <c r="T2449" i="1"/>
  <c r="V2327" i="1"/>
  <c r="V2306" i="1"/>
  <c r="V2299" i="1"/>
  <c r="T2267" i="1"/>
  <c r="V3412" i="1"/>
  <c r="T2904" i="1"/>
  <c r="V2887" i="1"/>
  <c r="T2869" i="1"/>
  <c r="T2365" i="1"/>
  <c r="V2285" i="1"/>
  <c r="T2253" i="1"/>
  <c r="V2187" i="1"/>
  <c r="V2180" i="1"/>
  <c r="T2134" i="1"/>
  <c r="V3426" i="1"/>
  <c r="V2859" i="1"/>
  <c r="T2512" i="1"/>
  <c r="T2414" i="1"/>
  <c r="V2166" i="1"/>
  <c r="V2117" i="1"/>
  <c r="T2078" i="1"/>
  <c r="V2040" i="1"/>
  <c r="V2033" i="1"/>
  <c r="V1802" i="1"/>
  <c r="V1774" i="1"/>
  <c r="V1739" i="1"/>
  <c r="V1725" i="1"/>
  <c r="T1602" i="1"/>
  <c r="T1595" i="1"/>
  <c r="V1522" i="1"/>
  <c r="V1508" i="1"/>
  <c r="V1466" i="1"/>
  <c r="V1459" i="1"/>
  <c r="V1445" i="1"/>
  <c r="V1438" i="1"/>
  <c r="T1413" i="1"/>
  <c r="T1385" i="1"/>
  <c r="T1343" i="1"/>
  <c r="V1319" i="1"/>
  <c r="V1305" i="1"/>
  <c r="T1266" i="1"/>
  <c r="T1252" i="1"/>
  <c r="T1238" i="1"/>
  <c r="V1172" i="1"/>
  <c r="V1116" i="1"/>
  <c r="V3419" i="1"/>
  <c r="T2715" i="1"/>
  <c r="V2467" i="1"/>
  <c r="T2386" i="1"/>
  <c r="T2358" i="1"/>
  <c r="V2271" i="1"/>
  <c r="T2148" i="1"/>
  <c r="T2106" i="1"/>
  <c r="T2092" i="1"/>
  <c r="T2085" i="1"/>
  <c r="V2047" i="1"/>
  <c r="T2022" i="1"/>
  <c r="T2008" i="1"/>
  <c r="V1970" i="1"/>
  <c r="V1907" i="1"/>
  <c r="V1900" i="1"/>
  <c r="V1886" i="1"/>
  <c r="V1858" i="1"/>
  <c r="V1816" i="1"/>
  <c r="V1788" i="1"/>
  <c r="V1781" i="1"/>
  <c r="V1767" i="1"/>
  <c r="V1760" i="1"/>
  <c r="V1753" i="1"/>
  <c r="V1732" i="1"/>
  <c r="V1718" i="1"/>
  <c r="T1637" i="1"/>
  <c r="T1623" i="1"/>
  <c r="T1609" i="1"/>
  <c r="T1581" i="1"/>
  <c r="T1560" i="1"/>
  <c r="T1553" i="1"/>
  <c r="V1480" i="1"/>
  <c r="T1399" i="1"/>
  <c r="V1375" i="1"/>
  <c r="V1277" i="1"/>
  <c r="T1210" i="1"/>
  <c r="T1196" i="1"/>
  <c r="T2379" i="1"/>
  <c r="V2292" i="1"/>
  <c r="V2061" i="1"/>
  <c r="V2054" i="1"/>
  <c r="V1984" i="1"/>
  <c r="V1977" i="1"/>
  <c r="V1963" i="1"/>
  <c r="V1942" i="1"/>
  <c r="V1935" i="1"/>
  <c r="V1928" i="1"/>
  <c r="V1921" i="1"/>
  <c r="V1879" i="1"/>
  <c r="V1865" i="1"/>
  <c r="V1851" i="1"/>
  <c r="V1844" i="1"/>
  <c r="V1711" i="1"/>
  <c r="V1704" i="1"/>
  <c r="V1543" i="1"/>
  <c r="V1494" i="1"/>
  <c r="V1452" i="1"/>
  <c r="V1424" i="1"/>
  <c r="V1361" i="1"/>
  <c r="T1336" i="1"/>
  <c r="T1217" i="1"/>
  <c r="V1179" i="1"/>
  <c r="T2351" i="1"/>
  <c r="V2320" i="1"/>
  <c r="T2239" i="1"/>
  <c r="V2131" i="1"/>
  <c r="T2099" i="1"/>
  <c r="V2075" i="1"/>
  <c r="T2015" i="1"/>
  <c r="V1991" i="1"/>
  <c r="V1956" i="1"/>
  <c r="V1949" i="1"/>
  <c r="V1872" i="1"/>
  <c r="V1837" i="1"/>
  <c r="V1830" i="1"/>
  <c r="V1697" i="1"/>
  <c r="T1658" i="1"/>
  <c r="T1651" i="1"/>
  <c r="T1644" i="1"/>
  <c r="T1630" i="1"/>
  <c r="V1501" i="1"/>
  <c r="V1410" i="1"/>
  <c r="V1382" i="1"/>
  <c r="T1329" i="1"/>
  <c r="V1284" i="1"/>
  <c r="V1270" i="1"/>
  <c r="V1263" i="1"/>
  <c r="V1256" i="1"/>
  <c r="V1186" i="1"/>
  <c r="T1147" i="1"/>
  <c r="T1119" i="1"/>
  <c r="V2698" i="1"/>
  <c r="T2435" i="1"/>
  <c r="T2407" i="1"/>
  <c r="V2215" i="1"/>
  <c r="V2194" i="1"/>
  <c r="V2159" i="1"/>
  <c r="T2113" i="1"/>
  <c r="V2068" i="1"/>
  <c r="T2029" i="1"/>
  <c r="V1998" i="1"/>
  <c r="V1914" i="1"/>
  <c r="T1672" i="1"/>
  <c r="V1599" i="1"/>
  <c r="V1592" i="1"/>
  <c r="V1389" i="1"/>
  <c r="V1368" i="1"/>
  <c r="V1354" i="1"/>
  <c r="V1347" i="1"/>
  <c r="T1322" i="1"/>
  <c r="T1294" i="1"/>
  <c r="V1242" i="1"/>
  <c r="V1228" i="1"/>
  <c r="V1221" i="1"/>
  <c r="V1165" i="1"/>
  <c r="V1158" i="1"/>
  <c r="V2614" i="1"/>
  <c r="V2544" i="1"/>
  <c r="V2313" i="1"/>
  <c r="T2120" i="1"/>
  <c r="T2036" i="1"/>
  <c r="V2005" i="1"/>
  <c r="T1791" i="1"/>
  <c r="T1742" i="1"/>
  <c r="T1679" i="1"/>
  <c r="T1665" i="1"/>
  <c r="V1550" i="1"/>
  <c r="T1518" i="1"/>
  <c r="T1511" i="1"/>
  <c r="T1462" i="1"/>
  <c r="V1396" i="1"/>
  <c r="V1340" i="1"/>
  <c r="T1308" i="1"/>
  <c r="V1235" i="1"/>
  <c r="V1207" i="1"/>
  <c r="V1193" i="1"/>
  <c r="T1105" i="1"/>
  <c r="T1098" i="1"/>
  <c r="V2677" i="1"/>
  <c r="T2428" i="1"/>
  <c r="T2400" i="1"/>
  <c r="T2260" i="1"/>
  <c r="T2232" i="1"/>
  <c r="V2173" i="1"/>
  <c r="V2089" i="1"/>
  <c r="V2082" i="1"/>
  <c r="T2043" i="1"/>
  <c r="T1798" i="1"/>
  <c r="T1735" i="1"/>
  <c r="T1728" i="1"/>
  <c r="T1721" i="1"/>
  <c r="T1686" i="1"/>
  <c r="V1634" i="1"/>
  <c r="V1606" i="1"/>
  <c r="V1585" i="1"/>
  <c r="V1578" i="1"/>
  <c r="V1571" i="1"/>
  <c r="V1564" i="1"/>
  <c r="V1557" i="1"/>
  <c r="T1532" i="1"/>
  <c r="T1525" i="1"/>
  <c r="T1441" i="1"/>
  <c r="V1417" i="1"/>
  <c r="V1403" i="1"/>
  <c r="T1315" i="1"/>
  <c r="T1301" i="1"/>
  <c r="T1133" i="1"/>
  <c r="T1126" i="1"/>
  <c r="V2593" i="1"/>
  <c r="V2474" i="1"/>
  <c r="T2421" i="1"/>
  <c r="V2152" i="1"/>
  <c r="T2071" i="1"/>
  <c r="T1952" i="1"/>
  <c r="T1945" i="1"/>
  <c r="T1931" i="1"/>
  <c r="T1847" i="1"/>
  <c r="T1714" i="1"/>
  <c r="V1683" i="1"/>
  <c r="V1669" i="1"/>
  <c r="V1648" i="1"/>
  <c r="T1546" i="1"/>
  <c r="V1515" i="1"/>
  <c r="T1497" i="1"/>
  <c r="T1420" i="1"/>
  <c r="T1406" i="1"/>
  <c r="T1392" i="1"/>
  <c r="V1333" i="1"/>
  <c r="V1312" i="1"/>
  <c r="V1298" i="1"/>
  <c r="V1291" i="1"/>
  <c r="T1259" i="1"/>
  <c r="T1224" i="1"/>
  <c r="T1189" i="1"/>
  <c r="T1182" i="1"/>
  <c r="T1161" i="1"/>
  <c r="V1123" i="1"/>
  <c r="T3163" i="1"/>
  <c r="V2208" i="1"/>
  <c r="V2026" i="1"/>
  <c r="T1980" i="1"/>
  <c r="T1896" i="1"/>
  <c r="T1833" i="1"/>
  <c r="T1812" i="1"/>
  <c r="T1749" i="1"/>
  <c r="T1707" i="1"/>
  <c r="V1641" i="1"/>
  <c r="V1326" i="1"/>
  <c r="V1102" i="1"/>
  <c r="T1063" i="1"/>
  <c r="T923" i="1"/>
  <c r="T860" i="1"/>
  <c r="V696" i="1"/>
  <c r="T657" i="1"/>
  <c r="T643" i="1"/>
  <c r="T629" i="1"/>
  <c r="V584" i="1"/>
  <c r="V549" i="1"/>
  <c r="T517" i="1"/>
  <c r="T510" i="1"/>
  <c r="T503" i="1"/>
  <c r="V430" i="1"/>
  <c r="T349" i="1"/>
  <c r="V3097" i="1"/>
  <c r="V2278" i="1"/>
  <c r="T2204" i="1"/>
  <c r="T2050" i="1"/>
  <c r="T1938" i="1"/>
  <c r="T1917" i="1"/>
  <c r="T1854" i="1"/>
  <c r="V1662" i="1"/>
  <c r="T1364" i="1"/>
  <c r="T1028" i="1"/>
  <c r="T1014" i="1"/>
  <c r="T1007" i="1"/>
  <c r="V983" i="1"/>
  <c r="V941" i="1"/>
  <c r="V899" i="1"/>
  <c r="T853" i="1"/>
  <c r="T846" i="1"/>
  <c r="V794" i="1"/>
  <c r="T755" i="1"/>
  <c r="T741" i="1"/>
  <c r="T727" i="1"/>
  <c r="V703" i="1"/>
  <c r="T671" i="1"/>
  <c r="T650" i="1"/>
  <c r="V612" i="1"/>
  <c r="V598" i="1"/>
  <c r="V563" i="1"/>
  <c r="T524" i="1"/>
  <c r="T489" i="1"/>
  <c r="T2442" i="1"/>
  <c r="T2001" i="1"/>
  <c r="V1893" i="1"/>
  <c r="V1809" i="1"/>
  <c r="V1746" i="1"/>
  <c r="T1616" i="1"/>
  <c r="T1574" i="1"/>
  <c r="V1529" i="1"/>
  <c r="V1487" i="1"/>
  <c r="T1245" i="1"/>
  <c r="T1203" i="1"/>
  <c r="T1077" i="1"/>
  <c r="V1039" i="1"/>
  <c r="V990" i="1"/>
  <c r="V913" i="1"/>
  <c r="T874" i="1"/>
  <c r="T867" i="1"/>
  <c r="V822" i="1"/>
  <c r="T769" i="1"/>
  <c r="T762" i="1"/>
  <c r="T748" i="1"/>
  <c r="T734" i="1"/>
  <c r="T664" i="1"/>
  <c r="V619" i="1"/>
  <c r="T496" i="1"/>
  <c r="T384" i="1"/>
  <c r="T370" i="1"/>
  <c r="T356" i="1"/>
  <c r="V332" i="1"/>
  <c r="V311" i="1"/>
  <c r="V2341" i="1"/>
  <c r="V2019" i="1"/>
  <c r="T1889" i="1"/>
  <c r="T1805" i="1"/>
  <c r="T1784" i="1"/>
  <c r="T1763" i="1"/>
  <c r="T1483" i="1"/>
  <c r="T1175" i="1"/>
  <c r="V1144" i="1"/>
  <c r="V1109" i="1"/>
  <c r="T1091" i="1"/>
  <c r="T1084" i="1"/>
  <c r="T958" i="1"/>
  <c r="T930" i="1"/>
  <c r="V829" i="1"/>
  <c r="V808" i="1"/>
  <c r="V801" i="1"/>
  <c r="T776" i="1"/>
  <c r="V710" i="1"/>
  <c r="T538" i="1"/>
  <c r="T531" i="1"/>
  <c r="T419" i="1"/>
  <c r="T405" i="1"/>
  <c r="V318" i="1"/>
  <c r="V304" i="1"/>
  <c r="V297" i="1"/>
  <c r="V283" i="1"/>
  <c r="V2110" i="1"/>
  <c r="T1973" i="1"/>
  <c r="T1826" i="1"/>
  <c r="T1700" i="1"/>
  <c r="V1613" i="1"/>
  <c r="T1504" i="1"/>
  <c r="T1357" i="1"/>
  <c r="T1280" i="1"/>
  <c r="V1200" i="1"/>
  <c r="V1046" i="1"/>
  <c r="V997" i="1"/>
  <c r="V920" i="1"/>
  <c r="T888" i="1"/>
  <c r="V836" i="1"/>
  <c r="V815" i="1"/>
  <c r="T685" i="1"/>
  <c r="T678" i="1"/>
  <c r="V626" i="1"/>
  <c r="T552" i="1"/>
  <c r="V507" i="1"/>
  <c r="T475" i="1"/>
  <c r="T454" i="1"/>
  <c r="T440" i="1"/>
  <c r="T398" i="1"/>
  <c r="T377" i="1"/>
  <c r="V346" i="1"/>
  <c r="V325" i="1"/>
  <c r="V2334" i="1"/>
  <c r="T2183" i="1"/>
  <c r="T2064" i="1"/>
  <c r="T1994" i="1"/>
  <c r="T1910" i="1"/>
  <c r="T1868" i="1"/>
  <c r="V1676" i="1"/>
  <c r="V1655" i="1"/>
  <c r="T1378" i="1"/>
  <c r="V1067" i="1"/>
  <c r="V1060" i="1"/>
  <c r="V1053" i="1"/>
  <c r="V1032" i="1"/>
  <c r="V1004" i="1"/>
  <c r="T972" i="1"/>
  <c r="T965" i="1"/>
  <c r="T951" i="1"/>
  <c r="T881" i="1"/>
  <c r="V843" i="1"/>
  <c r="T783" i="1"/>
  <c r="V724" i="1"/>
  <c r="V717" i="1"/>
  <c r="T692" i="1"/>
  <c r="V654" i="1"/>
  <c r="T601" i="1"/>
  <c r="T587" i="1"/>
  <c r="V521" i="1"/>
  <c r="V486" i="1"/>
  <c r="T482" i="1"/>
  <c r="T468" i="1"/>
  <c r="T2246" i="1"/>
  <c r="V1823" i="1"/>
  <c r="T1588" i="1"/>
  <c r="T1567" i="1"/>
  <c r="V1130" i="1"/>
  <c r="V1074" i="1"/>
  <c r="V1025" i="1"/>
  <c r="V1018" i="1"/>
  <c r="T937" i="1"/>
  <c r="T895" i="1"/>
  <c r="V857" i="1"/>
  <c r="T790" i="1"/>
  <c r="V759" i="1"/>
  <c r="V745" i="1"/>
  <c r="V738" i="1"/>
  <c r="V661" i="1"/>
  <c r="V640" i="1"/>
  <c r="V633" i="1"/>
  <c r="T608" i="1"/>
  <c r="T594" i="1"/>
  <c r="T573" i="1"/>
  <c r="T559" i="1"/>
  <c r="T545" i="1"/>
  <c r="V493" i="1"/>
  <c r="T447" i="1"/>
  <c r="T412" i="1"/>
  <c r="V2481" i="1"/>
  <c r="T2127" i="1"/>
  <c r="V2103" i="1"/>
  <c r="V2012" i="1"/>
  <c r="T1924" i="1"/>
  <c r="T1819" i="1"/>
  <c r="T1777" i="1"/>
  <c r="V1627" i="1"/>
  <c r="T1476" i="1"/>
  <c r="T1455" i="1"/>
  <c r="T1273" i="1"/>
  <c r="T1140" i="1"/>
  <c r="T979" i="1"/>
  <c r="T944" i="1"/>
  <c r="V927" i="1"/>
  <c r="T909" i="1"/>
  <c r="T902" i="1"/>
  <c r="V864" i="1"/>
  <c r="V752" i="1"/>
  <c r="T699" i="1"/>
  <c r="V668" i="1"/>
  <c r="V647" i="1"/>
  <c r="T580" i="1"/>
  <c r="T566" i="1"/>
  <c r="V535" i="1"/>
  <c r="V528" i="1"/>
  <c r="V514" i="1"/>
  <c r="V500" i="1"/>
  <c r="T461" i="1"/>
  <c r="V353" i="1"/>
  <c r="T2372" i="1"/>
  <c r="V2096" i="1"/>
  <c r="T1959" i="1"/>
  <c r="T1875" i="1"/>
  <c r="T1770" i="1"/>
  <c r="V1620" i="1"/>
  <c r="T1490" i="1"/>
  <c r="T1469" i="1"/>
  <c r="T1448" i="1"/>
  <c r="T1427" i="1"/>
  <c r="T1287" i="1"/>
  <c r="V1249" i="1"/>
  <c r="V1137" i="1"/>
  <c r="T1112" i="1"/>
  <c r="T1070" i="1"/>
  <c r="T1056" i="1"/>
  <c r="T1021" i="1"/>
  <c r="T1000" i="1"/>
  <c r="V976" i="1"/>
  <c r="V948" i="1"/>
  <c r="V906" i="1"/>
  <c r="V892" i="1"/>
  <c r="V885" i="1"/>
  <c r="T832" i="1"/>
  <c r="V787" i="1"/>
  <c r="T713" i="1"/>
  <c r="V682" i="1"/>
  <c r="T636" i="1"/>
  <c r="V605" i="1"/>
  <c r="V591" i="1"/>
  <c r="V577" i="1"/>
  <c r="V479" i="1"/>
  <c r="V458" i="1"/>
  <c r="V444" i="1"/>
  <c r="V416" i="1"/>
  <c r="T342" i="1"/>
  <c r="T300" i="1"/>
  <c r="T286" i="1"/>
  <c r="T1840" i="1"/>
  <c r="T1756" i="1"/>
  <c r="T1168" i="1"/>
  <c r="V1081" i="1"/>
  <c r="V871" i="1"/>
  <c r="V465" i="1"/>
  <c r="T328" i="1"/>
  <c r="V192" i="1"/>
  <c r="V185" i="1"/>
  <c r="T279" i="1"/>
  <c r="V87" i="1"/>
  <c r="V38" i="1"/>
  <c r="T811" i="1"/>
  <c r="T2855" i="1"/>
  <c r="T1049" i="1"/>
  <c r="T993" i="1"/>
  <c r="V962" i="1"/>
  <c r="V934" i="1"/>
  <c r="T839" i="1"/>
  <c r="V780" i="1"/>
  <c r="T720" i="1"/>
  <c r="V689" i="1"/>
  <c r="V570" i="1"/>
  <c r="V542" i="1"/>
  <c r="T426" i="1"/>
  <c r="T391" i="1"/>
  <c r="V374" i="1"/>
  <c r="T314" i="1"/>
  <c r="V227" i="1"/>
  <c r="V220" i="1"/>
  <c r="V199" i="1"/>
  <c r="T160" i="1"/>
  <c r="T111" i="1"/>
  <c r="T97" i="1"/>
  <c r="T76" i="1"/>
  <c r="T27" i="1"/>
  <c r="T90" i="1"/>
  <c r="T62" i="1"/>
  <c r="T41" i="1"/>
  <c r="V164" i="1"/>
  <c r="T1987" i="1"/>
  <c r="T1903" i="1"/>
  <c r="T1154" i="1"/>
  <c r="T986" i="1"/>
  <c r="T804" i="1"/>
  <c r="V773" i="1"/>
  <c r="V409" i="1"/>
  <c r="V388" i="1"/>
  <c r="V339" i="1"/>
  <c r="V262" i="1"/>
  <c r="V248" i="1"/>
  <c r="T146" i="1"/>
  <c r="T83" i="1"/>
  <c r="T55" i="1"/>
  <c r="V150" i="1"/>
  <c r="T2225" i="1"/>
  <c r="V955" i="1"/>
  <c r="T622" i="1"/>
  <c r="V423" i="1"/>
  <c r="V290" i="1"/>
  <c r="V206" i="1"/>
  <c r="T153" i="1"/>
  <c r="T139" i="1"/>
  <c r="T125" i="1"/>
  <c r="T104" i="1"/>
  <c r="T69" i="1"/>
  <c r="T34" i="1"/>
  <c r="V367" i="1"/>
  <c r="V31" i="1"/>
  <c r="T2645" i="1"/>
  <c r="V1473" i="1"/>
  <c r="T1231" i="1"/>
  <c r="V1151" i="1"/>
  <c r="T1042" i="1"/>
  <c r="V437" i="1"/>
  <c r="V255" i="1"/>
  <c r="V241" i="1"/>
  <c r="V234" i="1"/>
  <c r="T181" i="1"/>
  <c r="T174" i="1"/>
  <c r="T167" i="1"/>
  <c r="T118" i="1"/>
  <c r="V115" i="1"/>
  <c r="V45" i="1"/>
  <c r="T1966" i="1"/>
  <c r="T1882" i="1"/>
  <c r="T1539" i="1"/>
  <c r="V1214" i="1"/>
  <c r="V1011" i="1"/>
  <c r="T706" i="1"/>
  <c r="V675" i="1"/>
  <c r="T615" i="1"/>
  <c r="V402" i="1"/>
  <c r="V269" i="1"/>
  <c r="T132" i="1"/>
  <c r="V94" i="1"/>
  <c r="T48" i="1"/>
  <c r="V1795" i="1"/>
  <c r="V1536" i="1"/>
  <c r="V24" i="1"/>
  <c r="T202" i="1"/>
  <c r="V157" i="1"/>
  <c r="T2057" i="1"/>
  <c r="T1371" i="1"/>
  <c r="T916" i="1"/>
  <c r="T825" i="1"/>
  <c r="T797" i="1"/>
  <c r="V766" i="1"/>
  <c r="T335" i="1"/>
  <c r="V276" i="1"/>
  <c r="T195" i="1"/>
  <c r="T188" i="1"/>
  <c r="V80" i="1"/>
  <c r="V1095" i="1"/>
  <c r="T1035" i="1"/>
  <c r="V556" i="1"/>
  <c r="V472" i="1"/>
  <c r="V59" i="1"/>
  <c r="V178" i="1"/>
  <c r="V101" i="1"/>
  <c r="T2393" i="1"/>
  <c r="V878" i="1"/>
  <c r="V66" i="1"/>
  <c r="T1693" i="1"/>
  <c r="T1434" i="1"/>
  <c r="V1088" i="1"/>
  <c r="V850" i="1"/>
  <c r="V731" i="1"/>
  <c r="V451" i="1"/>
  <c r="T433" i="1"/>
  <c r="T321" i="1"/>
  <c r="T244" i="1"/>
  <c r="T223" i="1"/>
  <c r="T216" i="1"/>
  <c r="T209" i="1"/>
  <c r="V108" i="1"/>
  <c r="T1861" i="1"/>
  <c r="V73" i="1"/>
  <c r="V1690" i="1"/>
  <c r="V1431" i="1"/>
  <c r="T1350" i="1"/>
  <c r="V969" i="1"/>
  <c r="T818" i="1"/>
  <c r="V395" i="1"/>
  <c r="V381" i="1"/>
  <c r="T363" i="1"/>
  <c r="T307" i="1"/>
  <c r="T265" i="1"/>
  <c r="T258" i="1"/>
  <c r="T251" i="1"/>
  <c r="T237" i="1"/>
  <c r="V171" i="1"/>
  <c r="V136" i="1"/>
  <c r="V122" i="1"/>
  <c r="V52" i="1"/>
  <c r="V360" i="1"/>
  <c r="T293" i="1"/>
  <c r="T272" i="1"/>
  <c r="V213" i="1"/>
  <c r="V143" i="1"/>
  <c r="T230" i="1"/>
  <c r="V129" i="1"/>
  <c r="J1189" i="1"/>
  <c r="J615" i="1"/>
  <c r="J419" i="1"/>
  <c r="J979" i="1"/>
  <c r="J146" i="1"/>
  <c r="J895" i="1"/>
  <c r="J321" i="1"/>
  <c r="J916" i="1"/>
  <c r="J692" i="1"/>
  <c r="J363" i="1"/>
  <c r="J1994" i="1"/>
  <c r="J503" i="1"/>
  <c r="J1462" i="1"/>
  <c r="J762" i="1"/>
  <c r="J657" i="1"/>
  <c r="J1595" i="1"/>
  <c r="J1049" i="1"/>
  <c r="J1448" i="1"/>
  <c r="J1770" i="1"/>
  <c r="J2729" i="1"/>
  <c r="J2113" i="1"/>
  <c r="J2015" i="1"/>
  <c r="J1581" i="1"/>
  <c r="J1399" i="1"/>
  <c r="J1392" i="1"/>
  <c r="J1546" i="1"/>
  <c r="J1980" i="1"/>
  <c r="J2456" i="1"/>
  <c r="J2337" i="1"/>
  <c r="J2302" i="1"/>
  <c r="J2428" i="1"/>
  <c r="J2365" i="1"/>
  <c r="J2603" i="1"/>
  <c r="J3072" i="1"/>
  <c r="J2652" i="1"/>
  <c r="J2659" i="1"/>
  <c r="J2995" i="1"/>
  <c r="J3142" i="1"/>
  <c r="J3415" i="1"/>
  <c r="J3275" i="1"/>
  <c r="J3506" i="1"/>
  <c r="J3478" i="1"/>
  <c r="J349" i="1"/>
  <c r="J62" i="1"/>
  <c r="J1952" i="1"/>
  <c r="J699" i="1"/>
  <c r="J48" i="1"/>
  <c r="J83" i="1"/>
  <c r="J1434" i="1"/>
  <c r="J783" i="1"/>
  <c r="J678" i="1"/>
  <c r="J517" i="1"/>
  <c r="J860" i="1"/>
  <c r="J720" i="1"/>
  <c r="J1833" i="1"/>
  <c r="J1490" i="1"/>
  <c r="J1469" i="1"/>
  <c r="J1784" i="1"/>
  <c r="J1658" i="1"/>
  <c r="J2190" i="1"/>
  <c r="J2022" i="1"/>
  <c r="J1588" i="1"/>
  <c r="J1406" i="1"/>
  <c r="J1602" i="1"/>
  <c r="O1599" i="1" s="1"/>
  <c r="J1707" i="1"/>
  <c r="J1987" i="1"/>
  <c r="J2694" i="1"/>
  <c r="J2568" i="1"/>
  <c r="J2330" i="1"/>
  <c r="J2708" i="1"/>
  <c r="J2379" i="1"/>
  <c r="J2617" i="1"/>
  <c r="J3352" i="1"/>
  <c r="J2666" i="1"/>
  <c r="J2771" i="1"/>
  <c r="J3163" i="1"/>
  <c r="J3226" i="1"/>
  <c r="J3422" i="1"/>
  <c r="J3296" i="1"/>
  <c r="J3177" i="1"/>
  <c r="G17" i="1"/>
  <c r="E20" i="1"/>
  <c r="D17" i="1"/>
  <c r="F20" i="1"/>
  <c r="V17" i="1"/>
  <c r="U20" i="1"/>
  <c r="AG533" i="1"/>
  <c r="AG532" i="1"/>
  <c r="AG531" i="1"/>
  <c r="AG530" i="1"/>
  <c r="AG529" i="1"/>
  <c r="T20" i="1"/>
  <c r="S17" i="1"/>
  <c r="Q2743" i="1" l="1"/>
  <c r="P3426" i="1"/>
  <c r="Q1567" i="1"/>
  <c r="Q45" i="1"/>
  <c r="P2306" i="1"/>
  <c r="P2705" i="1"/>
  <c r="N3251" i="1"/>
  <c r="O3517" i="1"/>
  <c r="Q1669" i="1"/>
  <c r="P2530" i="1"/>
  <c r="Q1970" i="1"/>
  <c r="P1326" i="1"/>
  <c r="Q2295" i="1"/>
  <c r="Q2278" i="1"/>
  <c r="P2341" i="1"/>
  <c r="Q1690" i="1"/>
  <c r="Q2729" i="1"/>
  <c r="P255" i="1"/>
  <c r="Q388" i="1"/>
  <c r="P3342" i="1"/>
  <c r="Q3464" i="1"/>
  <c r="Q857" i="1"/>
  <c r="O237" i="1"/>
  <c r="O1102" i="1"/>
  <c r="O3069" i="1"/>
  <c r="Q2323" i="1"/>
  <c r="Q3408" i="1"/>
  <c r="Q927" i="1"/>
  <c r="Q1837" i="1"/>
  <c r="Q2827" i="1"/>
  <c r="O1886" i="1"/>
  <c r="Q2904" i="1"/>
  <c r="P3363" i="1"/>
  <c r="O538" i="1"/>
  <c r="Q983" i="1"/>
  <c r="O1767" i="1"/>
  <c r="Q87" i="1"/>
  <c r="P2642" i="1"/>
  <c r="P3209" i="1"/>
  <c r="O3356" i="1"/>
  <c r="O3041" i="1"/>
  <c r="O1242" i="1"/>
  <c r="P2943" i="1"/>
  <c r="O2862" i="1"/>
  <c r="O1018" i="1"/>
  <c r="O1403" i="1"/>
  <c r="O325" i="1"/>
  <c r="N374" i="1"/>
  <c r="Q2439" i="1"/>
  <c r="Q1067" i="1"/>
  <c r="P3132" i="1"/>
  <c r="Q521" i="1"/>
  <c r="P2523" i="1"/>
  <c r="P339" i="1"/>
  <c r="Q787" i="1"/>
  <c r="Q3377" i="1"/>
  <c r="N2054" i="1"/>
  <c r="Q1809" i="1"/>
  <c r="N73" i="1"/>
  <c r="O2397" i="1"/>
  <c r="Q503" i="1"/>
  <c r="Q1424" i="1"/>
  <c r="Q3149" i="1"/>
  <c r="P3174" i="1"/>
  <c r="O1025" i="1"/>
  <c r="Q2197" i="1"/>
  <c r="Q2953" i="1"/>
  <c r="Q3002" i="1"/>
  <c r="Q3314" i="1"/>
  <c r="O1357" i="1"/>
  <c r="N423" i="1"/>
  <c r="N2929" i="1"/>
  <c r="O3104" i="1"/>
  <c r="N2537" i="1"/>
  <c r="N2607" i="1"/>
  <c r="N2789" i="1"/>
  <c r="N115" i="1"/>
  <c r="N3398" i="1"/>
  <c r="N157" i="1"/>
  <c r="N1207" i="1"/>
  <c r="O402" i="1"/>
  <c r="O1676" i="1"/>
  <c r="O1441" i="1"/>
  <c r="N1123" i="1"/>
  <c r="O1273" i="1"/>
  <c r="N1340" i="1"/>
  <c r="N2621" i="1"/>
  <c r="O913" i="1"/>
  <c r="N241" i="1"/>
  <c r="O1910" i="1"/>
  <c r="P2033" i="1"/>
  <c r="N2712" i="1"/>
  <c r="O2768" i="1"/>
  <c r="O2243" i="1"/>
  <c r="N2635" i="1"/>
  <c r="O2141" i="1"/>
  <c r="N1858" i="1"/>
  <c r="P2628" i="1"/>
  <c r="N1088" i="1"/>
  <c r="N965" i="1"/>
  <c r="N472" i="1"/>
  <c r="N1928" i="1"/>
  <c r="O2778" i="1"/>
  <c r="Q605" i="1"/>
  <c r="N356" i="1"/>
  <c r="N2446" i="1"/>
  <c r="N696" i="1"/>
  <c r="Q689" i="1"/>
  <c r="Q1686" i="1"/>
  <c r="O1991" i="1"/>
  <c r="O2159" i="1"/>
  <c r="O3135" i="1"/>
  <c r="N129" i="1"/>
  <c r="Q2141" i="1"/>
  <c r="Q2820" i="1"/>
  <c r="Q2225" i="1"/>
  <c r="N2845" i="1"/>
  <c r="P3447" i="1"/>
  <c r="O59" i="1"/>
  <c r="N1308" i="1"/>
  <c r="O2204" i="1"/>
  <c r="P2379" i="1"/>
  <c r="N2491" i="1"/>
  <c r="O2586" i="1"/>
  <c r="N3492" i="1"/>
  <c r="N1322" i="1"/>
  <c r="N2180" i="1"/>
  <c r="O227" i="1"/>
  <c r="O3111" i="1"/>
  <c r="N1609" i="1"/>
  <c r="O2260" i="1"/>
  <c r="O2519" i="1"/>
  <c r="O2820" i="1"/>
  <c r="O2208" i="1"/>
  <c r="N2897" i="1"/>
  <c r="P2414" i="1"/>
  <c r="N3524" i="1"/>
  <c r="N178" i="1"/>
  <c r="O3531" i="1"/>
  <c r="O416" i="1"/>
  <c r="N2439" i="1"/>
  <c r="N619" i="1"/>
  <c r="N759" i="1"/>
  <c r="O374" i="1"/>
  <c r="N1774" i="1"/>
  <c r="O1392" i="1"/>
  <c r="O2953" i="1"/>
  <c r="O710" i="1"/>
  <c r="O997" i="1"/>
  <c r="N2330" i="1"/>
  <c r="N2355" i="1"/>
  <c r="O1903" i="1"/>
  <c r="Q1903" i="1"/>
  <c r="Q230" i="1"/>
  <c r="O230" i="1"/>
  <c r="O1091" i="1"/>
  <c r="Q1091" i="1"/>
  <c r="Q1679" i="1"/>
  <c r="O1679" i="1"/>
  <c r="Q1413" i="1"/>
  <c r="O1413" i="1"/>
  <c r="N2911" i="1"/>
  <c r="O2911" i="1"/>
  <c r="Q2911" i="1"/>
  <c r="P206" i="1"/>
  <c r="N206" i="1"/>
  <c r="O206" i="1"/>
  <c r="Q206" i="1"/>
  <c r="Q836" i="1"/>
  <c r="P836" i="1"/>
  <c r="O836" i="1"/>
  <c r="N836" i="1"/>
  <c r="Q1256" i="1"/>
  <c r="P1256" i="1"/>
  <c r="N1256" i="1"/>
  <c r="P283" i="1"/>
  <c r="O283" i="1"/>
  <c r="Q283" i="1"/>
  <c r="N283" i="1"/>
  <c r="Q612" i="1"/>
  <c r="P612" i="1"/>
  <c r="O612" i="1"/>
  <c r="Q444" i="1"/>
  <c r="P444" i="1"/>
  <c r="N444" i="1"/>
  <c r="O444" i="1"/>
  <c r="P437" i="1"/>
  <c r="N437" i="1"/>
  <c r="O437" i="1"/>
  <c r="P1158" i="1"/>
  <c r="Q1158" i="1"/>
  <c r="O1158" i="1"/>
  <c r="N1158" i="1"/>
  <c r="Q1431" i="1"/>
  <c r="O1431" i="1"/>
  <c r="N1431" i="1"/>
  <c r="P1431" i="1"/>
  <c r="O1788" i="1"/>
  <c r="N1788" i="1"/>
  <c r="Q1788" i="1"/>
  <c r="P1788" i="1"/>
  <c r="P2218" i="1"/>
  <c r="N2218" i="1"/>
  <c r="N1763" i="1"/>
  <c r="P1763" i="1"/>
  <c r="Q2516" i="1"/>
  <c r="P2516" i="1"/>
  <c r="N2516" i="1"/>
  <c r="O2516" i="1"/>
  <c r="N2848" i="1"/>
  <c r="P2848" i="1"/>
  <c r="P2358" i="1"/>
  <c r="N2358" i="1"/>
  <c r="P2971" i="1"/>
  <c r="O2971" i="1"/>
  <c r="N2971" i="1"/>
  <c r="Q2971" i="1"/>
  <c r="Q3139" i="1"/>
  <c r="O3139" i="1"/>
  <c r="N3139" i="1"/>
  <c r="P3139" i="1"/>
  <c r="Q419" i="1"/>
  <c r="O419" i="1"/>
  <c r="Q1623" i="1"/>
  <c r="O1623" i="1"/>
  <c r="Q1840" i="1"/>
  <c r="O1840" i="1"/>
  <c r="O2379" i="1"/>
  <c r="Q2379" i="1"/>
  <c r="Q2925" i="1"/>
  <c r="O2925" i="1"/>
  <c r="O3254" i="1"/>
  <c r="Q3254" i="1"/>
  <c r="O1823" i="1"/>
  <c r="Q1098" i="1"/>
  <c r="O1098" i="1"/>
  <c r="Q664" i="1"/>
  <c r="O664" i="1"/>
  <c r="O720" i="1"/>
  <c r="Q720" i="1"/>
  <c r="Q1161" i="1"/>
  <c r="O1161" i="1"/>
  <c r="Q706" i="1"/>
  <c r="O706" i="1"/>
  <c r="O1252" i="1"/>
  <c r="Q1252" i="1"/>
  <c r="Q1350" i="1"/>
  <c r="O1350" i="1"/>
  <c r="Q1917" i="1"/>
  <c r="O1917" i="1"/>
  <c r="P1700" i="1"/>
  <c r="O1700" i="1"/>
  <c r="Q1700" i="1"/>
  <c r="O1546" i="1"/>
  <c r="Q1546" i="1"/>
  <c r="Q1966" i="1"/>
  <c r="O1966" i="1"/>
  <c r="N2617" i="1"/>
  <c r="Q2617" i="1"/>
  <c r="O2617" i="1"/>
  <c r="O2372" i="1"/>
  <c r="Q2372" i="1"/>
  <c r="O2554" i="1"/>
  <c r="Q2554" i="1"/>
  <c r="O2869" i="1"/>
  <c r="Q2869" i="1"/>
  <c r="O2393" i="1"/>
  <c r="Q2393" i="1"/>
  <c r="P2582" i="1"/>
  <c r="Q2582" i="1"/>
  <c r="O2582" i="1"/>
  <c r="Q3366" i="1"/>
  <c r="O3366" i="1"/>
  <c r="O3520" i="1"/>
  <c r="Q3520" i="1"/>
  <c r="O3170" i="1"/>
  <c r="Q3170" i="1"/>
  <c r="Q979" i="1"/>
  <c r="O979" i="1"/>
  <c r="O62" i="1"/>
  <c r="Q62" i="1"/>
  <c r="O895" i="1"/>
  <c r="Q895" i="1"/>
  <c r="O972" i="1"/>
  <c r="Q972" i="1"/>
  <c r="Q440" i="1"/>
  <c r="O440" i="1"/>
  <c r="Q2890" i="1"/>
  <c r="O2890" i="1"/>
  <c r="Q1784" i="1"/>
  <c r="O1784" i="1"/>
  <c r="Q1000" i="1"/>
  <c r="O1000" i="1"/>
  <c r="Q713" i="1"/>
  <c r="O713" i="1"/>
  <c r="O1585" i="1"/>
  <c r="N3272" i="1"/>
  <c r="O1340" i="1"/>
  <c r="Q790" i="1"/>
  <c r="O790" i="1"/>
  <c r="O55" i="1"/>
  <c r="Q55" i="1"/>
  <c r="Q2477" i="1"/>
  <c r="O2477" i="1"/>
  <c r="Q83" i="1"/>
  <c r="O83" i="1"/>
  <c r="Q461" i="1"/>
  <c r="O461" i="1"/>
  <c r="Q167" i="1"/>
  <c r="O167" i="1"/>
  <c r="O209" i="1"/>
  <c r="Q209" i="1"/>
  <c r="O783" i="1"/>
  <c r="Q783" i="1"/>
  <c r="O223" i="1"/>
  <c r="Q223" i="1"/>
  <c r="O363" i="1"/>
  <c r="Q587" i="1"/>
  <c r="O587" i="1"/>
  <c r="O1329" i="1"/>
  <c r="Q1329" i="1"/>
  <c r="Q1084" i="1"/>
  <c r="O1084" i="1"/>
  <c r="Q356" i="1"/>
  <c r="O356" i="1"/>
  <c r="O867" i="1"/>
  <c r="Q867" i="1"/>
  <c r="Q762" i="1"/>
  <c r="O762" i="1"/>
  <c r="Q342" i="1"/>
  <c r="O342" i="1"/>
  <c r="Q846" i="1"/>
  <c r="O846" i="1"/>
  <c r="Q1658" i="1"/>
  <c r="O1658" i="1"/>
  <c r="Q1049" i="1"/>
  <c r="O1049" i="1"/>
  <c r="Q286" i="1"/>
  <c r="O286" i="1"/>
  <c r="Q804" i="1"/>
  <c r="O804" i="1"/>
  <c r="Q1770" i="1"/>
  <c r="O1770" i="1"/>
  <c r="O916" i="1"/>
  <c r="Q916" i="1"/>
  <c r="O2596" i="1"/>
  <c r="Q2596" i="1"/>
  <c r="O902" i="1"/>
  <c r="Q902" i="1"/>
  <c r="Q2071" i="1"/>
  <c r="O2071" i="1"/>
  <c r="Q1385" i="1"/>
  <c r="O1385" i="1"/>
  <c r="Q2568" i="1"/>
  <c r="O2568" i="1"/>
  <c r="O1714" i="1"/>
  <c r="Q1714" i="1"/>
  <c r="Q1539" i="1"/>
  <c r="O1539" i="1"/>
  <c r="Q2232" i="1"/>
  <c r="O2232" i="1"/>
  <c r="Q2603" i="1"/>
  <c r="O2603" i="1"/>
  <c r="O2883" i="1"/>
  <c r="Q2883" i="1"/>
  <c r="Q2463" i="1"/>
  <c r="O2463" i="1"/>
  <c r="Q2680" i="1"/>
  <c r="O2680" i="1"/>
  <c r="Q2659" i="1"/>
  <c r="O2659" i="1"/>
  <c r="Q2491" i="1"/>
  <c r="Q3387" i="1"/>
  <c r="O3387" i="1"/>
  <c r="P3258" i="1"/>
  <c r="O3268" i="1"/>
  <c r="Q3268" i="1"/>
  <c r="P3391" i="1"/>
  <c r="Q3373" i="1"/>
  <c r="O3373" i="1"/>
  <c r="O920" i="1"/>
  <c r="N27" i="1"/>
  <c r="N2810" i="1"/>
  <c r="O1154" i="1"/>
  <c r="O787" i="1"/>
  <c r="O2985" i="1"/>
  <c r="O241" i="1"/>
  <c r="N1550" i="1"/>
  <c r="N297" i="1"/>
  <c r="P297" i="1"/>
  <c r="Q297" i="1"/>
  <c r="N311" i="1"/>
  <c r="Q311" i="1"/>
  <c r="O311" i="1"/>
  <c r="P311" i="1"/>
  <c r="P857" i="1"/>
  <c r="O857" i="1"/>
  <c r="N857" i="1"/>
  <c r="Q227" i="1"/>
  <c r="P227" i="1"/>
  <c r="N227" i="1"/>
  <c r="P160" i="1"/>
  <c r="N160" i="1"/>
  <c r="P559" i="1"/>
  <c r="N559" i="1"/>
  <c r="O304" i="1"/>
  <c r="P304" i="1"/>
  <c r="Q304" i="1"/>
  <c r="N304" i="1"/>
  <c r="P132" i="1"/>
  <c r="N132" i="1"/>
  <c r="P717" i="1"/>
  <c r="Q717" i="1"/>
  <c r="N717" i="1"/>
  <c r="O717" i="1"/>
  <c r="Q185" i="1"/>
  <c r="P185" i="1"/>
  <c r="O185" i="1"/>
  <c r="N185" i="1"/>
  <c r="Q237" i="1"/>
  <c r="P237" i="1"/>
  <c r="N237" i="1"/>
  <c r="N1497" i="1"/>
  <c r="P1497" i="1"/>
  <c r="O94" i="1"/>
  <c r="Q94" i="1"/>
  <c r="P94" i="1"/>
  <c r="N94" i="1"/>
  <c r="P230" i="1"/>
  <c r="N230" i="1"/>
  <c r="O1053" i="1"/>
  <c r="N1053" i="1"/>
  <c r="Q1053" i="1"/>
  <c r="P1053" i="1"/>
  <c r="Q675" i="1"/>
  <c r="P675" i="1"/>
  <c r="O675" i="1"/>
  <c r="N675" i="1"/>
  <c r="P1126" i="1"/>
  <c r="N1126" i="1"/>
  <c r="O626" i="1"/>
  <c r="Q626" i="1"/>
  <c r="N626" i="1"/>
  <c r="P626" i="1"/>
  <c r="Q2061" i="1"/>
  <c r="O2061" i="1"/>
  <c r="N2061" i="1"/>
  <c r="P2061" i="1"/>
  <c r="P776" i="1"/>
  <c r="N776" i="1"/>
  <c r="N2064" i="1"/>
  <c r="P2064" i="1"/>
  <c r="P867" i="1"/>
  <c r="N867" i="1"/>
  <c r="O1571" i="1"/>
  <c r="P1571" i="1"/>
  <c r="Q1571" i="1"/>
  <c r="N1571" i="1"/>
  <c r="Q598" i="1"/>
  <c r="P598" i="1"/>
  <c r="O598" i="1"/>
  <c r="N598" i="1"/>
  <c r="P1028" i="1"/>
  <c r="N1028" i="1"/>
  <c r="N342" i="1"/>
  <c r="P342" i="1"/>
  <c r="P727" i="1"/>
  <c r="N727" i="1"/>
  <c r="N1102" i="1"/>
  <c r="Q1102" i="1"/>
  <c r="P1102" i="1"/>
  <c r="N402" i="1"/>
  <c r="P402" i="1"/>
  <c r="Q402" i="1"/>
  <c r="N923" i="1"/>
  <c r="P923" i="1"/>
  <c r="N542" i="1"/>
  <c r="P542" i="1"/>
  <c r="Q542" i="1"/>
  <c r="Q1270" i="1"/>
  <c r="P1270" i="1"/>
  <c r="O1270" i="1"/>
  <c r="Q374" i="1"/>
  <c r="P374" i="1"/>
  <c r="N878" i="1"/>
  <c r="Q878" i="1"/>
  <c r="O878" i="1"/>
  <c r="P878" i="1"/>
  <c r="P1133" i="1"/>
  <c r="N1133" i="1"/>
  <c r="N1578" i="1"/>
  <c r="Q1578" i="1"/>
  <c r="P1578" i="1"/>
  <c r="O1578" i="1"/>
  <c r="P1140" i="1"/>
  <c r="N1140" i="1"/>
  <c r="O1711" i="1"/>
  <c r="Q1711" i="1"/>
  <c r="P1711" i="1"/>
  <c r="N1711" i="1"/>
  <c r="P2029" i="1"/>
  <c r="N2029" i="1"/>
  <c r="Q1277" i="1"/>
  <c r="P1277" i="1"/>
  <c r="N1277" i="1"/>
  <c r="O1277" i="1"/>
  <c r="Q1774" i="1"/>
  <c r="P1774" i="1"/>
  <c r="O1774" i="1"/>
  <c r="P2022" i="1"/>
  <c r="N2022" i="1"/>
  <c r="O1445" i="1"/>
  <c r="Q1445" i="1"/>
  <c r="P1445" i="1"/>
  <c r="N1445" i="1"/>
  <c r="O1732" i="1"/>
  <c r="Q1732" i="1"/>
  <c r="P1732" i="1"/>
  <c r="N1732" i="1"/>
  <c r="P1210" i="1"/>
  <c r="N1210" i="1"/>
  <c r="O1739" i="1"/>
  <c r="Q1739" i="1"/>
  <c r="P1739" i="1"/>
  <c r="N1739" i="1"/>
  <c r="P1350" i="1"/>
  <c r="N1350" i="1"/>
  <c r="N2197" i="1"/>
  <c r="P2197" i="1"/>
  <c r="Q1357" i="1"/>
  <c r="N1357" i="1"/>
  <c r="P1357" i="1"/>
  <c r="N1875" i="1"/>
  <c r="P1875" i="1"/>
  <c r="N1280" i="1"/>
  <c r="P1280" i="1"/>
  <c r="P1756" i="1"/>
  <c r="P2050" i="1"/>
  <c r="N2050" i="1"/>
  <c r="P2152" i="1"/>
  <c r="O2152" i="1"/>
  <c r="Q2152" i="1"/>
  <c r="N2152" i="1"/>
  <c r="N2950" i="1"/>
  <c r="P2950" i="1"/>
  <c r="O2950" i="1"/>
  <c r="Q2950" i="1"/>
  <c r="Q2446" i="1"/>
  <c r="P2446" i="1"/>
  <c r="O2446" i="1"/>
  <c r="O2383" i="1"/>
  <c r="N2383" i="1"/>
  <c r="Q2383" i="1"/>
  <c r="P2383" i="1"/>
  <c r="P2460" i="1"/>
  <c r="Q2460" i="1"/>
  <c r="N2460" i="1"/>
  <c r="O2460" i="1"/>
  <c r="P2603" i="1"/>
  <c r="N2603" i="1"/>
  <c r="Q2467" i="1"/>
  <c r="O2467" i="1"/>
  <c r="N2467" i="1"/>
  <c r="P2467" i="1"/>
  <c r="N2523" i="1"/>
  <c r="Q2523" i="1"/>
  <c r="O2523" i="1"/>
  <c r="P2365" i="1"/>
  <c r="N2365" i="1"/>
  <c r="Q2334" i="1"/>
  <c r="P2334" i="1"/>
  <c r="O2334" i="1"/>
  <c r="P2834" i="1"/>
  <c r="N2834" i="1"/>
  <c r="P3009" i="1"/>
  <c r="N3009" i="1"/>
  <c r="Q2922" i="1"/>
  <c r="O2922" i="1"/>
  <c r="N2922" i="1"/>
  <c r="P2922" i="1"/>
  <c r="P2726" i="1"/>
  <c r="O2726" i="1"/>
  <c r="N2726" i="1"/>
  <c r="Q2726" i="1"/>
  <c r="P2631" i="1"/>
  <c r="N2631" i="1"/>
  <c r="N2953" i="1"/>
  <c r="P2953" i="1"/>
  <c r="Q2565" i="1"/>
  <c r="P2565" i="1"/>
  <c r="N2565" i="1"/>
  <c r="O2565" i="1"/>
  <c r="N3062" i="1"/>
  <c r="O3062" i="1"/>
  <c r="Q3062" i="1"/>
  <c r="P3062" i="1"/>
  <c r="Q3006" i="1"/>
  <c r="P3006" i="1"/>
  <c r="N3006" i="1"/>
  <c r="O3006" i="1"/>
  <c r="P2925" i="1"/>
  <c r="N2925" i="1"/>
  <c r="Q3293" i="1"/>
  <c r="P3293" i="1"/>
  <c r="O3293" i="1"/>
  <c r="N3293" i="1"/>
  <c r="N3226" i="1"/>
  <c r="P3226" i="1"/>
  <c r="N3100" i="1"/>
  <c r="P3100" i="1"/>
  <c r="N3482" i="1"/>
  <c r="Q3482" i="1"/>
  <c r="P3482" i="1"/>
  <c r="O3482" i="1"/>
  <c r="Q3160" i="1"/>
  <c r="P3160" i="1"/>
  <c r="O3160" i="1"/>
  <c r="N3160" i="1"/>
  <c r="O3132" i="1"/>
  <c r="Q3132" i="1"/>
  <c r="N3132" i="1"/>
  <c r="P3492" i="1"/>
  <c r="O3377" i="1"/>
  <c r="P3377" i="1"/>
  <c r="N3377" i="1"/>
  <c r="Q3419" i="1"/>
  <c r="N3419" i="1"/>
  <c r="P3419" i="1"/>
  <c r="O3419" i="1"/>
  <c r="P3163" i="1"/>
  <c r="N3163" i="1"/>
  <c r="Q3258" i="1"/>
  <c r="N3258" i="1"/>
  <c r="O3258" i="1"/>
  <c r="O297" i="1"/>
  <c r="N220" i="1"/>
  <c r="O2225" i="1"/>
  <c r="O2747" i="1"/>
  <c r="O423" i="1"/>
  <c r="P286" i="1"/>
  <c r="N286" i="1"/>
  <c r="P521" i="1"/>
  <c r="N521" i="1"/>
  <c r="O521" i="1"/>
  <c r="N419" i="1"/>
  <c r="P419" i="1"/>
  <c r="P1714" i="1"/>
  <c r="N1714" i="1"/>
  <c r="P290" i="1"/>
  <c r="N290" i="1"/>
  <c r="O290" i="1"/>
  <c r="Q290" i="1"/>
  <c r="O1067" i="1"/>
  <c r="P1067" i="1"/>
  <c r="N1067" i="1"/>
  <c r="N1294" i="1"/>
  <c r="P1294" i="1"/>
  <c r="Q339" i="1"/>
  <c r="N339" i="1"/>
  <c r="O339" i="1"/>
  <c r="P2057" i="1"/>
  <c r="N2057" i="1"/>
  <c r="N895" i="1"/>
  <c r="P895" i="1"/>
  <c r="N258" i="1"/>
  <c r="P258" i="1"/>
  <c r="O73" i="1"/>
  <c r="Q73" i="1"/>
  <c r="P73" i="1"/>
  <c r="Q1025" i="1"/>
  <c r="P1025" i="1"/>
  <c r="N1025" i="1"/>
  <c r="P251" i="1"/>
  <c r="N251" i="1"/>
  <c r="N433" i="1"/>
  <c r="P433" i="1"/>
  <c r="P1336" i="1"/>
  <c r="N1336" i="1"/>
  <c r="Q731" i="1"/>
  <c r="P731" i="1"/>
  <c r="O731" i="1"/>
  <c r="N731" i="1"/>
  <c r="Q1368" i="1"/>
  <c r="P1368" i="1"/>
  <c r="O1368" i="1"/>
  <c r="N1368" i="1"/>
  <c r="P801" i="1"/>
  <c r="Q801" i="1"/>
  <c r="N801" i="1"/>
  <c r="O801" i="1"/>
  <c r="O318" i="1"/>
  <c r="N318" i="1"/>
  <c r="P318" i="1"/>
  <c r="Q318" i="1"/>
  <c r="P853" i="1"/>
  <c r="P503" i="1"/>
  <c r="N503" i="1"/>
  <c r="P913" i="1"/>
  <c r="Q913" i="1"/>
  <c r="N913" i="1"/>
  <c r="P1742" i="1"/>
  <c r="N1742" i="1"/>
  <c r="P636" i="1"/>
  <c r="N636" i="1"/>
  <c r="O1263" i="1"/>
  <c r="N1263" i="1"/>
  <c r="Q1263" i="1"/>
  <c r="P1263" i="1"/>
  <c r="P391" i="1"/>
  <c r="N391" i="1"/>
  <c r="P787" i="1"/>
  <c r="N787" i="1"/>
  <c r="N1424" i="1"/>
  <c r="P1424" i="1"/>
  <c r="O1424" i="1"/>
  <c r="Q458" i="1"/>
  <c r="O458" i="1"/>
  <c r="N458" i="1"/>
  <c r="P458" i="1"/>
  <c r="N1035" i="1"/>
  <c r="P1035" i="1"/>
  <c r="Q780" i="1"/>
  <c r="P780" i="1"/>
  <c r="O780" i="1"/>
  <c r="Q1347" i="1"/>
  <c r="O1347" i="1"/>
  <c r="N1347" i="1"/>
  <c r="P1347" i="1"/>
  <c r="Q486" i="1"/>
  <c r="P486" i="1"/>
  <c r="N486" i="1"/>
  <c r="O486" i="1"/>
  <c r="P993" i="1"/>
  <c r="N993" i="1"/>
  <c r="Q1207" i="1"/>
  <c r="O1207" i="1"/>
  <c r="P1207" i="1"/>
  <c r="Q1620" i="1"/>
  <c r="P1620" i="1"/>
  <c r="N1620" i="1"/>
  <c r="P1203" i="1"/>
  <c r="N1203" i="1"/>
  <c r="P1760" i="1"/>
  <c r="Q1760" i="1"/>
  <c r="O1760" i="1"/>
  <c r="N1760" i="1"/>
  <c r="P2145" i="1"/>
  <c r="Q2145" i="1"/>
  <c r="O2145" i="1"/>
  <c r="N2145" i="1"/>
  <c r="Q1452" i="1"/>
  <c r="P1452" i="1"/>
  <c r="O1452" i="1"/>
  <c r="N1452" i="1"/>
  <c r="O1809" i="1"/>
  <c r="N1809" i="1"/>
  <c r="P1809" i="1"/>
  <c r="P2106" i="1"/>
  <c r="N2106" i="1"/>
  <c r="Q1536" i="1"/>
  <c r="N1536" i="1"/>
  <c r="P1536" i="1"/>
  <c r="Q1802" i="1"/>
  <c r="O1802" i="1"/>
  <c r="N1802" i="1"/>
  <c r="P1802" i="1"/>
  <c r="O1312" i="1"/>
  <c r="P1312" i="1"/>
  <c r="N1312" i="1"/>
  <c r="Q1312" i="1"/>
  <c r="P1795" i="1"/>
  <c r="O1795" i="1"/>
  <c r="N1795" i="1"/>
  <c r="Q1795" i="1"/>
  <c r="N1392" i="1"/>
  <c r="P2439" i="1"/>
  <c r="O2439" i="1"/>
  <c r="P1413" i="1"/>
  <c r="N1413" i="1"/>
  <c r="N1959" i="1"/>
  <c r="P1959" i="1"/>
  <c r="N1403" i="1"/>
  <c r="Q1403" i="1"/>
  <c r="P1403" i="1"/>
  <c r="P1770" i="1"/>
  <c r="N1770" i="1"/>
  <c r="P2096" i="1"/>
  <c r="N2096" i="1"/>
  <c r="Q2096" i="1"/>
  <c r="O2096" i="1"/>
  <c r="P2267" i="1"/>
  <c r="N2267" i="1"/>
  <c r="P2243" i="1"/>
  <c r="Q2243" i="1"/>
  <c r="N2243" i="1"/>
  <c r="P2568" i="1"/>
  <c r="N2568" i="1"/>
  <c r="P2617" i="1"/>
  <c r="Q2621" i="1"/>
  <c r="P2621" i="1"/>
  <c r="O2621" i="1"/>
  <c r="N2918" i="1"/>
  <c r="P2918" i="1"/>
  <c r="Q2537" i="1"/>
  <c r="P2537" i="1"/>
  <c r="O2537" i="1"/>
  <c r="Q2656" i="1"/>
  <c r="N2656" i="1"/>
  <c r="O2656" i="1"/>
  <c r="P2656" i="1"/>
  <c r="N2509" i="1"/>
  <c r="O2509" i="1"/>
  <c r="P2509" i="1"/>
  <c r="Q2509" i="1"/>
  <c r="N2386" i="1"/>
  <c r="P2386" i="1"/>
  <c r="P3023" i="1"/>
  <c r="N3023" i="1"/>
  <c r="P3097" i="1"/>
  <c r="N3097" i="1"/>
  <c r="Q3097" i="1"/>
  <c r="O3097" i="1"/>
  <c r="P3058" i="1"/>
  <c r="N3058" i="1"/>
  <c r="P2813" i="1"/>
  <c r="N2813" i="1"/>
  <c r="P2666" i="1"/>
  <c r="N2666" i="1"/>
  <c r="O3002" i="1"/>
  <c r="P3002" i="1"/>
  <c r="N3002" i="1"/>
  <c r="N2645" i="1"/>
  <c r="P2645" i="1"/>
  <c r="N2540" i="1"/>
  <c r="P2540" i="1"/>
  <c r="P3401" i="1"/>
  <c r="N3401" i="1"/>
  <c r="O3149" i="1"/>
  <c r="P3149" i="1"/>
  <c r="N3149" i="1"/>
  <c r="N3314" i="1"/>
  <c r="O3314" i="1"/>
  <c r="P3314" i="1"/>
  <c r="P3289" i="1"/>
  <c r="N3289" i="1"/>
  <c r="O3174" i="1"/>
  <c r="N3174" i="1"/>
  <c r="Q3174" i="1"/>
  <c r="N3282" i="1"/>
  <c r="P3282" i="1"/>
  <c r="Q3237" i="1"/>
  <c r="P3237" i="1"/>
  <c r="N3237" i="1"/>
  <c r="O3237" i="1"/>
  <c r="N3184" i="1"/>
  <c r="P3184" i="1"/>
  <c r="N3191" i="1"/>
  <c r="O3398" i="1"/>
  <c r="P3398" i="1"/>
  <c r="Q3398" i="1"/>
  <c r="P3478" i="1"/>
  <c r="N3478" i="1"/>
  <c r="P3212" i="1"/>
  <c r="N3212" i="1"/>
  <c r="O937" i="1"/>
  <c r="Q937" i="1"/>
  <c r="O300" i="1"/>
  <c r="Q300" i="1"/>
  <c r="O1721" i="1"/>
  <c r="Q1721" i="1"/>
  <c r="O1847" i="1"/>
  <c r="Q1847" i="1"/>
  <c r="N1455" i="1"/>
  <c r="P1455" i="1"/>
  <c r="P38" i="1"/>
  <c r="N38" i="1"/>
  <c r="O38" i="1"/>
  <c r="Q38" i="1"/>
  <c r="P906" i="1"/>
  <c r="Q906" i="1"/>
  <c r="O906" i="1"/>
  <c r="N906" i="1"/>
  <c r="P1753" i="1"/>
  <c r="N1753" i="1"/>
  <c r="O2992" i="1"/>
  <c r="Q2992" i="1"/>
  <c r="P2992" i="1"/>
  <c r="N2992" i="1"/>
  <c r="O864" i="1"/>
  <c r="Q517" i="1"/>
  <c r="O517" i="1"/>
  <c r="Q3317" i="1"/>
  <c r="O3317" i="1"/>
  <c r="Q489" i="1"/>
  <c r="O489" i="1"/>
  <c r="Q629" i="1"/>
  <c r="O629" i="1"/>
  <c r="Q2169" i="1"/>
  <c r="O2169" i="1"/>
  <c r="O2099" i="1"/>
  <c r="Q2099" i="1"/>
  <c r="N1224" i="1"/>
  <c r="Q1224" i="1"/>
  <c r="O1224" i="1"/>
  <c r="Q2848" i="1"/>
  <c r="O2848" i="1"/>
  <c r="Q3380" i="1"/>
  <c r="O3380" i="1"/>
  <c r="O2813" i="1"/>
  <c r="Q2813" i="1"/>
  <c r="O2677" i="1"/>
  <c r="N580" i="1"/>
  <c r="P580" i="1"/>
  <c r="N1882" i="1"/>
  <c r="P1882" i="1"/>
  <c r="Q1718" i="1"/>
  <c r="P1718" i="1"/>
  <c r="O1718" i="1"/>
  <c r="N1718" i="1"/>
  <c r="O52" i="1"/>
  <c r="P52" i="1"/>
  <c r="Q52" i="1"/>
  <c r="N108" i="1"/>
  <c r="P108" i="1"/>
  <c r="Q108" i="1"/>
  <c r="O108" i="1"/>
  <c r="P265" i="1"/>
  <c r="N265" i="1"/>
  <c r="O745" i="1"/>
  <c r="N745" i="1"/>
  <c r="Q745" i="1"/>
  <c r="P745" i="1"/>
  <c r="O332" i="1"/>
  <c r="Q332" i="1"/>
  <c r="P332" i="1"/>
  <c r="N332" i="1"/>
  <c r="P930" i="1"/>
  <c r="N930" i="1"/>
  <c r="N1301" i="1"/>
  <c r="P1301" i="1"/>
  <c r="P846" i="1"/>
  <c r="N846" i="1"/>
  <c r="N1049" i="1"/>
  <c r="P1049" i="1"/>
  <c r="O500" i="1"/>
  <c r="P500" i="1"/>
  <c r="Q500" i="1"/>
  <c r="N500" i="1"/>
  <c r="N1235" i="1"/>
  <c r="Q1235" i="1"/>
  <c r="P1235" i="1"/>
  <c r="O1235" i="1"/>
  <c r="N1816" i="1"/>
  <c r="Q1816" i="1"/>
  <c r="P1816" i="1"/>
  <c r="N1823" i="1"/>
  <c r="Q1823" i="1"/>
  <c r="P1823" i="1"/>
  <c r="Q2047" i="1"/>
  <c r="P2047" i="1"/>
  <c r="N2047" i="1"/>
  <c r="O2047" i="1"/>
  <c r="N1504" i="1"/>
  <c r="P1504" i="1"/>
  <c r="Q3412" i="1"/>
  <c r="O3412" i="1"/>
  <c r="P3412" i="1"/>
  <c r="N3412" i="1"/>
  <c r="O1371" i="1"/>
  <c r="N52" i="1"/>
  <c r="Q1861" i="1"/>
  <c r="O1861" i="1"/>
  <c r="Q181" i="1"/>
  <c r="O181" i="1"/>
  <c r="Q475" i="1"/>
  <c r="O475" i="1"/>
  <c r="Q111" i="1"/>
  <c r="O111" i="1"/>
  <c r="N248" i="1"/>
  <c r="Q1336" i="1"/>
  <c r="O1336" i="1"/>
  <c r="Q1672" i="1"/>
  <c r="O1672" i="1"/>
  <c r="O1217" i="1"/>
  <c r="Q1217" i="1"/>
  <c r="Q1280" i="1"/>
  <c r="O1280" i="1"/>
  <c r="Q1021" i="1"/>
  <c r="O1021" i="1"/>
  <c r="O524" i="1"/>
  <c r="Q524" i="1"/>
  <c r="O2736" i="1"/>
  <c r="Q2736" i="1"/>
  <c r="Q1616" i="1"/>
  <c r="O1616" i="1"/>
  <c r="Q2274" i="1"/>
  <c r="O2274" i="1"/>
  <c r="Q986" i="1"/>
  <c r="O986" i="1"/>
  <c r="O1119" i="1"/>
  <c r="Q1119" i="1"/>
  <c r="O1469" i="1"/>
  <c r="Q1469" i="1"/>
  <c r="O1777" i="1"/>
  <c r="Q1777" i="1"/>
  <c r="O2106" i="1"/>
  <c r="Q2106" i="1"/>
  <c r="Q1574" i="1"/>
  <c r="O1574" i="1"/>
  <c r="O1231" i="1"/>
  <c r="Q1231" i="1"/>
  <c r="O1504" i="1"/>
  <c r="Q1504" i="1"/>
  <c r="Q1952" i="1"/>
  <c r="Q1882" i="1"/>
  <c r="O1882" i="1"/>
  <c r="Q1812" i="1"/>
  <c r="O1812" i="1"/>
  <c r="N2334" i="1"/>
  <c r="Q2757" i="1"/>
  <c r="O2757" i="1"/>
  <c r="Q2939" i="1"/>
  <c r="O2939" i="1"/>
  <c r="Q2134" i="1"/>
  <c r="O2134" i="1"/>
  <c r="Q2386" i="1"/>
  <c r="O2386" i="1"/>
  <c r="Q2204" i="1"/>
  <c r="P3016" i="1"/>
  <c r="O3016" i="1"/>
  <c r="Q3016" i="1"/>
  <c r="O2792" i="1"/>
  <c r="Q2792" i="1"/>
  <c r="Q3401" i="1"/>
  <c r="O3401" i="1"/>
  <c r="Q3240" i="1"/>
  <c r="O3240" i="1"/>
  <c r="P3429" i="1"/>
  <c r="Q3429" i="1"/>
  <c r="O3429" i="1"/>
  <c r="Q3436" i="1"/>
  <c r="O3436" i="1"/>
  <c r="Q3275" i="1"/>
  <c r="O3275" i="1"/>
  <c r="Q3450" i="1"/>
  <c r="O3450" i="1"/>
  <c r="P3223" i="1"/>
  <c r="Q3499" i="1"/>
  <c r="O3499" i="1"/>
  <c r="O773" i="1"/>
  <c r="O2936" i="1"/>
  <c r="N1144" i="1"/>
  <c r="O3051" i="1"/>
  <c r="O2904" i="1"/>
  <c r="O1900" i="1"/>
  <c r="P48" i="1"/>
  <c r="N48" i="1"/>
  <c r="P699" i="1"/>
  <c r="N699" i="1"/>
  <c r="P972" i="1"/>
  <c r="N972" i="1"/>
  <c r="N90" i="1"/>
  <c r="P90" i="1"/>
  <c r="O353" i="1"/>
  <c r="Q353" i="1"/>
  <c r="P353" i="1"/>
  <c r="N353" i="1"/>
  <c r="P27" i="1"/>
  <c r="N2477" i="1"/>
  <c r="P2477" i="1"/>
  <c r="Q864" i="1"/>
  <c r="P864" i="1"/>
  <c r="N864" i="1"/>
  <c r="P97" i="1"/>
  <c r="N97" i="1"/>
  <c r="Q2082" i="1"/>
  <c r="P2082" i="1"/>
  <c r="N2082" i="1"/>
  <c r="O2082" i="1"/>
  <c r="Q1046" i="1"/>
  <c r="P1046" i="1"/>
  <c r="O1046" i="1"/>
  <c r="N1046" i="1"/>
  <c r="Q129" i="1"/>
  <c r="P129" i="1"/>
  <c r="P195" i="1"/>
  <c r="N195" i="1"/>
  <c r="N307" i="1"/>
  <c r="P307" i="1"/>
  <c r="P573" i="1"/>
  <c r="N573" i="1"/>
  <c r="Q395" i="1"/>
  <c r="P395" i="1"/>
  <c r="O395" i="1"/>
  <c r="N395" i="1"/>
  <c r="P759" i="1"/>
  <c r="Q759" i="1"/>
  <c r="O759" i="1"/>
  <c r="Q1858" i="1"/>
  <c r="P1858" i="1"/>
  <c r="O1858" i="1"/>
  <c r="O829" i="1"/>
  <c r="Q829" i="1"/>
  <c r="N829" i="1"/>
  <c r="P829" i="1"/>
  <c r="P377" i="1"/>
  <c r="N377" i="1"/>
  <c r="Q990" i="1"/>
  <c r="P990" i="1"/>
  <c r="O990" i="1"/>
  <c r="P531" i="1"/>
  <c r="N531" i="1"/>
  <c r="P948" i="1"/>
  <c r="Q948" i="1"/>
  <c r="O948" i="1"/>
  <c r="N948" i="1"/>
  <c r="N2043" i="1"/>
  <c r="P2043" i="1"/>
  <c r="N664" i="1"/>
  <c r="P664" i="1"/>
  <c r="Q1550" i="1"/>
  <c r="P1550" i="1"/>
  <c r="O1550" i="1"/>
  <c r="P472" i="1"/>
  <c r="O472" i="1"/>
  <c r="Q472" i="1"/>
  <c r="P885" i="1"/>
  <c r="Q885" i="1"/>
  <c r="O885" i="1"/>
  <c r="N885" i="1"/>
  <c r="P1679" i="1"/>
  <c r="N1679" i="1"/>
  <c r="P510" i="1"/>
  <c r="Q1123" i="1"/>
  <c r="O1123" i="1"/>
  <c r="P1123" i="1"/>
  <c r="P811" i="1"/>
  <c r="N811" i="1"/>
  <c r="P1448" i="1"/>
  <c r="P622" i="1"/>
  <c r="N622" i="1"/>
  <c r="Q1081" i="1"/>
  <c r="P1081" i="1"/>
  <c r="N1081" i="1"/>
  <c r="O1081" i="1"/>
  <c r="Q1249" i="1"/>
  <c r="P1249" i="1"/>
  <c r="O1249" i="1"/>
  <c r="N1249" i="1"/>
  <c r="N1749" i="1"/>
  <c r="P1749" i="1"/>
  <c r="O1284" i="1"/>
  <c r="Q1284" i="1"/>
  <c r="P1284" i="1"/>
  <c r="N1284" i="1"/>
  <c r="N1830" i="1"/>
  <c r="Q1830" i="1"/>
  <c r="P1830" i="1"/>
  <c r="O1830" i="1"/>
  <c r="P2211" i="1"/>
  <c r="N2211" i="1"/>
  <c r="O1480" i="1"/>
  <c r="Q1480" i="1"/>
  <c r="N1480" i="1"/>
  <c r="P1480" i="1"/>
  <c r="O1879" i="1"/>
  <c r="Q1879" i="1"/>
  <c r="P1879" i="1"/>
  <c r="N1879" i="1"/>
  <c r="P2344" i="1"/>
  <c r="N2344" i="1"/>
  <c r="P1567" i="1"/>
  <c r="N1567" i="1"/>
  <c r="N2085" i="1"/>
  <c r="P2085" i="1"/>
  <c r="P1399" i="1"/>
  <c r="N1399" i="1"/>
  <c r="Q2040" i="1"/>
  <c r="P2040" i="1"/>
  <c r="N2040" i="1"/>
  <c r="P1602" i="1"/>
  <c r="N1602" i="1"/>
  <c r="O1151" i="1"/>
  <c r="P1151" i="1"/>
  <c r="Q1151" i="1"/>
  <c r="N1151" i="1"/>
  <c r="P1595" i="1"/>
  <c r="N1595" i="1"/>
  <c r="O2019" i="1"/>
  <c r="N2019" i="1"/>
  <c r="P2019" i="1"/>
  <c r="Q2019" i="1"/>
  <c r="P1483" i="1"/>
  <c r="N1791" i="1"/>
  <c r="P1791" i="1"/>
  <c r="P2183" i="1"/>
  <c r="N2183" i="1"/>
  <c r="P2351" i="1"/>
  <c r="N2351" i="1"/>
  <c r="N2281" i="1"/>
  <c r="P2281" i="1"/>
  <c r="O2810" i="1"/>
  <c r="Q2810" i="1"/>
  <c r="P2810" i="1"/>
  <c r="Q2936" i="1"/>
  <c r="P2936" i="1"/>
  <c r="N2936" i="1"/>
  <c r="P3338" i="1"/>
  <c r="N3338" i="1"/>
  <c r="P3041" i="1"/>
  <c r="Q3041" i="1"/>
  <c r="N3041" i="1"/>
  <c r="P2743" i="1"/>
  <c r="N2743" i="1"/>
  <c r="N2883" i="1"/>
  <c r="P2883" i="1"/>
  <c r="P2869" i="1"/>
  <c r="N2869" i="1"/>
  <c r="N2421" i="1"/>
  <c r="P2421" i="1"/>
  <c r="P2498" i="1"/>
  <c r="N2498" i="1"/>
  <c r="P3240" i="1"/>
  <c r="N3104" i="1"/>
  <c r="P3104" i="1"/>
  <c r="Q3104" i="1"/>
  <c r="O2873" i="1"/>
  <c r="P2873" i="1"/>
  <c r="Q2873" i="1"/>
  <c r="N2873" i="1"/>
  <c r="O2712" i="1"/>
  <c r="Q2712" i="1"/>
  <c r="P2712" i="1"/>
  <c r="P3219" i="1"/>
  <c r="N3219" i="1"/>
  <c r="N2698" i="1"/>
  <c r="Q2698" i="1"/>
  <c r="O2698" i="1"/>
  <c r="P2698" i="1"/>
  <c r="N2764" i="1"/>
  <c r="P2764" i="1"/>
  <c r="P2572" i="1"/>
  <c r="N2572" i="1"/>
  <c r="Q2572" i="1"/>
  <c r="O2572" i="1"/>
  <c r="N3233" i="1"/>
  <c r="P3233" i="1"/>
  <c r="P3373" i="1"/>
  <c r="N3373" i="1"/>
  <c r="P3380" i="1"/>
  <c r="Q3251" i="1"/>
  <c r="P3251" i="1"/>
  <c r="O3251" i="1"/>
  <c r="N3331" i="1"/>
  <c r="P3331" i="1"/>
  <c r="P3296" i="1"/>
  <c r="N3296" i="1"/>
  <c r="P3244" i="1"/>
  <c r="Q3244" i="1"/>
  <c r="N3244" i="1"/>
  <c r="O3244" i="1"/>
  <c r="O3426" i="1"/>
  <c r="Q3426" i="1"/>
  <c r="N3426" i="1"/>
  <c r="O3440" i="1"/>
  <c r="P3440" i="1"/>
  <c r="Q3440" i="1"/>
  <c r="Q3524" i="1"/>
  <c r="O3524" i="1"/>
  <c r="P3524" i="1"/>
  <c r="Q3307" i="1"/>
  <c r="O3307" i="1"/>
  <c r="N3307" i="1"/>
  <c r="O734" i="1"/>
  <c r="Q734" i="1"/>
  <c r="Q1791" i="1"/>
  <c r="O1791" i="1"/>
  <c r="Q1665" i="1"/>
  <c r="O1665" i="1"/>
  <c r="O3037" i="1"/>
  <c r="Q3037" i="1"/>
  <c r="Q2365" i="1"/>
  <c r="O2365" i="1"/>
  <c r="O1816" i="1"/>
  <c r="O248" i="1"/>
  <c r="Q248" i="1"/>
  <c r="P248" i="1"/>
  <c r="P587" i="1"/>
  <c r="N587" i="1"/>
  <c r="Q346" i="1"/>
  <c r="P346" i="1"/>
  <c r="N346" i="1"/>
  <c r="N769" i="1"/>
  <c r="P769" i="1"/>
  <c r="N1721" i="1"/>
  <c r="P1721" i="1"/>
  <c r="Q1172" i="1"/>
  <c r="P1172" i="1"/>
  <c r="O1172" i="1"/>
  <c r="N1172" i="1"/>
  <c r="N2099" i="1"/>
  <c r="P2099" i="1"/>
  <c r="P1371" i="1"/>
  <c r="N1371" i="1"/>
  <c r="N1378" i="1"/>
  <c r="P1378" i="1"/>
  <c r="Q2985" i="1"/>
  <c r="P2985" i="1"/>
  <c r="Q2943" i="1"/>
  <c r="O2943" i="1"/>
  <c r="N2943" i="1"/>
  <c r="O2652" i="1"/>
  <c r="P2652" i="1"/>
  <c r="N2652" i="1"/>
  <c r="N3107" i="1"/>
  <c r="P3107" i="1"/>
  <c r="Q3300" i="1"/>
  <c r="O3300" i="1"/>
  <c r="N3300" i="1"/>
  <c r="P3300" i="1"/>
  <c r="N3471" i="1"/>
  <c r="P3471" i="1"/>
  <c r="O699" i="1"/>
  <c r="Q699" i="1"/>
  <c r="Q930" i="1"/>
  <c r="O930" i="1"/>
  <c r="O1042" i="1"/>
  <c r="Q1042" i="1"/>
  <c r="Q2127" i="1"/>
  <c r="O2127" i="1"/>
  <c r="O1749" i="1"/>
  <c r="Q1749" i="1"/>
  <c r="Q2834" i="1"/>
  <c r="O2834" i="1"/>
  <c r="P2754" i="1"/>
  <c r="O3079" i="1"/>
  <c r="Q3079" i="1"/>
  <c r="Q3156" i="1"/>
  <c r="O3156" i="1"/>
  <c r="Q3471" i="1"/>
  <c r="O3471" i="1"/>
  <c r="Q202" i="1"/>
  <c r="O202" i="1"/>
  <c r="Q370" i="1"/>
  <c r="O370" i="1"/>
  <c r="Q160" i="1"/>
  <c r="O160" i="1"/>
  <c r="Q426" i="1"/>
  <c r="O426" i="1"/>
  <c r="O573" i="1"/>
  <c r="Q573" i="1"/>
  <c r="Q468" i="1"/>
  <c r="O468" i="1"/>
  <c r="N1462" i="1"/>
  <c r="O1462" i="1"/>
  <c r="Q1462" i="1"/>
  <c r="O1630" i="1"/>
  <c r="Q1630" i="1"/>
  <c r="Q1602" i="1"/>
  <c r="O1602" i="1"/>
  <c r="O1875" i="1"/>
  <c r="Q1875" i="1"/>
  <c r="Q2771" i="1"/>
  <c r="O2771" i="1"/>
  <c r="Q3233" i="1"/>
  <c r="O3233" i="1"/>
  <c r="O3331" i="1"/>
  <c r="Q3331" i="1"/>
  <c r="P3191" i="1"/>
  <c r="Q3191" i="1"/>
  <c r="O3191" i="1"/>
  <c r="Q3478" i="1"/>
  <c r="O3478" i="1"/>
  <c r="N3380" i="1"/>
  <c r="P552" i="1"/>
  <c r="N552" i="1"/>
  <c r="N118" i="1"/>
  <c r="P118" i="1"/>
  <c r="Q1074" i="1"/>
  <c r="P1074" i="1"/>
  <c r="N1074" i="1"/>
  <c r="O1074" i="1"/>
  <c r="Q1417" i="1"/>
  <c r="P1417" i="1"/>
  <c r="O1417" i="1"/>
  <c r="N1417" i="1"/>
  <c r="Q1501" i="1"/>
  <c r="P1501" i="1"/>
  <c r="N1501" i="1"/>
  <c r="Q815" i="1"/>
  <c r="P815" i="1"/>
  <c r="O815" i="1"/>
  <c r="N815" i="1"/>
  <c r="N517" i="1"/>
  <c r="P517" i="1"/>
  <c r="P643" i="1"/>
  <c r="N643" i="1"/>
  <c r="P1658" i="1"/>
  <c r="N1658" i="1"/>
  <c r="P804" i="1"/>
  <c r="N804" i="1"/>
  <c r="P1693" i="1"/>
  <c r="P2190" i="1"/>
  <c r="N2190" i="1"/>
  <c r="O2131" i="1"/>
  <c r="Q2131" i="1"/>
  <c r="P2131" i="1"/>
  <c r="N2131" i="1"/>
  <c r="P1343" i="1"/>
  <c r="N1343" i="1"/>
  <c r="P1515" i="1"/>
  <c r="O1515" i="1"/>
  <c r="N1515" i="1"/>
  <c r="N1994" i="1"/>
  <c r="P1994" i="1"/>
  <c r="P1784" i="1"/>
  <c r="N1784" i="1"/>
  <c r="N2299" i="1"/>
  <c r="Q2299" i="1"/>
  <c r="P2299" i="1"/>
  <c r="O2299" i="1"/>
  <c r="P2736" i="1"/>
  <c r="N2736" i="1"/>
  <c r="N2939" i="1"/>
  <c r="P2939" i="1"/>
  <c r="N2761" i="1"/>
  <c r="Q2761" i="1"/>
  <c r="P2761" i="1"/>
  <c r="O2642" i="1"/>
  <c r="Q2642" i="1"/>
  <c r="N2642" i="1"/>
  <c r="P2484" i="1"/>
  <c r="N2484" i="1"/>
  <c r="P3072" i="1"/>
  <c r="N3072" i="1"/>
  <c r="P2673" i="1"/>
  <c r="N2673" i="1"/>
  <c r="N2659" i="1"/>
  <c r="P2659" i="1"/>
  <c r="O2600" i="1"/>
  <c r="Q2600" i="1"/>
  <c r="P2600" i="1"/>
  <c r="N2600" i="1"/>
  <c r="N3366" i="1"/>
  <c r="P3366" i="1"/>
  <c r="O3324" i="1"/>
  <c r="P3324" i="1"/>
  <c r="N3324" i="1"/>
  <c r="P3317" i="1"/>
  <c r="N3317" i="1"/>
  <c r="P3275" i="1"/>
  <c r="N3275" i="1"/>
  <c r="O3391" i="1"/>
  <c r="N3391" i="1"/>
  <c r="Q3391" i="1"/>
  <c r="N3499" i="1"/>
  <c r="P3499" i="1"/>
  <c r="O503" i="1"/>
  <c r="O1952" i="1"/>
  <c r="O545" i="1"/>
  <c r="Q545" i="1"/>
  <c r="Q48" i="1"/>
  <c r="O48" i="1"/>
  <c r="Q559" i="1"/>
  <c r="O559" i="1"/>
  <c r="Q888" i="1"/>
  <c r="O888" i="1"/>
  <c r="Q279" i="1"/>
  <c r="O279" i="1"/>
  <c r="O482" i="1"/>
  <c r="Q482" i="1"/>
  <c r="O251" i="1"/>
  <c r="Q251" i="1"/>
  <c r="Q41" i="1"/>
  <c r="O41" i="1"/>
  <c r="O692" i="1"/>
  <c r="Q692" i="1"/>
  <c r="O360" i="1"/>
  <c r="Q2211" i="1"/>
  <c r="O2211" i="1"/>
  <c r="Q853" i="1"/>
  <c r="O853" i="1"/>
  <c r="Q1378" i="1"/>
  <c r="O1378" i="1"/>
  <c r="Q496" i="1"/>
  <c r="O496" i="1"/>
  <c r="Q1028" i="1"/>
  <c r="O1028" i="1"/>
  <c r="Q1007" i="1"/>
  <c r="O1007" i="1"/>
  <c r="O328" i="1"/>
  <c r="Q328" i="1"/>
  <c r="O818" i="1"/>
  <c r="Q818" i="1"/>
  <c r="Q1511" i="1"/>
  <c r="O1511" i="1"/>
  <c r="O1805" i="1"/>
  <c r="Q1805" i="1"/>
  <c r="Q2344" i="1"/>
  <c r="O2344" i="1"/>
  <c r="Q1581" i="1"/>
  <c r="O1581" i="1"/>
  <c r="Q1196" i="1"/>
  <c r="O1196" i="1"/>
  <c r="Q1245" i="1"/>
  <c r="O1245" i="1"/>
  <c r="O1959" i="1"/>
  <c r="Q1959" i="1"/>
  <c r="Q1364" i="1"/>
  <c r="O1364" i="1"/>
  <c r="Q1924" i="1"/>
  <c r="O1924" i="1"/>
  <c r="O1819" i="1"/>
  <c r="Q1819" i="1"/>
  <c r="Q2498" i="1"/>
  <c r="O2498" i="1"/>
  <c r="O2302" i="1"/>
  <c r="Q2302" i="1"/>
  <c r="P2897" i="1"/>
  <c r="O2897" i="1"/>
  <c r="Q2897" i="1"/>
  <c r="Q3009" i="1"/>
  <c r="O3009" i="1"/>
  <c r="Q2505" i="1"/>
  <c r="O2505" i="1"/>
  <c r="Q2414" i="1"/>
  <c r="O2414" i="1"/>
  <c r="Q2267" i="1"/>
  <c r="O2267" i="1"/>
  <c r="Q2631" i="1"/>
  <c r="O2631" i="1"/>
  <c r="O3219" i="1"/>
  <c r="Q3219" i="1"/>
  <c r="Q2764" i="1"/>
  <c r="O2764" i="1"/>
  <c r="Q3142" i="1"/>
  <c r="O3142" i="1"/>
  <c r="Q3324" i="1"/>
  <c r="Q3457" i="1"/>
  <c r="O3457" i="1"/>
  <c r="Q3296" i="1"/>
  <c r="O3296" i="1"/>
  <c r="O3492" i="1"/>
  <c r="Q3492" i="1"/>
  <c r="O2988" i="1"/>
  <c r="Q2988" i="1"/>
  <c r="N1270" i="1"/>
  <c r="O1473" i="1"/>
  <c r="O605" i="1"/>
  <c r="O195" i="1"/>
  <c r="O1669" i="1"/>
  <c r="O2743" i="1"/>
  <c r="Q66" i="1"/>
  <c r="P66" i="1"/>
  <c r="O66" i="1"/>
  <c r="N66" i="1"/>
  <c r="Q1273" i="1"/>
  <c r="N1273" i="1"/>
  <c r="P1273" i="1"/>
  <c r="P1193" i="1"/>
  <c r="Q1193" i="1"/>
  <c r="O1193" i="1"/>
  <c r="N1193" i="1"/>
  <c r="P104" i="1"/>
  <c r="N104" i="1"/>
  <c r="N454" i="1"/>
  <c r="P454" i="1"/>
  <c r="P34" i="1"/>
  <c r="N34" i="1"/>
  <c r="P188" i="1"/>
  <c r="N188" i="1"/>
  <c r="N927" i="1"/>
  <c r="O927" i="1"/>
  <c r="P927" i="1"/>
  <c r="O136" i="1"/>
  <c r="P136" i="1"/>
  <c r="Q136" i="1"/>
  <c r="O2663" i="1"/>
  <c r="N2663" i="1"/>
  <c r="P2663" i="1"/>
  <c r="Q2663" i="1"/>
  <c r="P1315" i="1"/>
  <c r="N1315" i="1"/>
  <c r="N143" i="1"/>
  <c r="O143" i="1"/>
  <c r="Q143" i="1"/>
  <c r="P143" i="1"/>
  <c r="P608" i="1"/>
  <c r="N608" i="1"/>
  <c r="P412" i="1"/>
  <c r="N412" i="1"/>
  <c r="P692" i="1"/>
  <c r="N692" i="1"/>
  <c r="P468" i="1"/>
  <c r="N468" i="1"/>
  <c r="P797" i="1"/>
  <c r="N797" i="1"/>
  <c r="Q1942" i="1"/>
  <c r="P1942" i="1"/>
  <c r="N1942" i="1"/>
  <c r="O1942" i="1"/>
  <c r="P881" i="1"/>
  <c r="N881" i="1"/>
  <c r="P398" i="1"/>
  <c r="N398" i="1"/>
  <c r="P1014" i="1"/>
  <c r="N1014" i="1"/>
  <c r="Q538" i="1"/>
  <c r="P538" i="1"/>
  <c r="N538" i="1"/>
  <c r="P983" i="1"/>
  <c r="O983" i="1"/>
  <c r="N983" i="1"/>
  <c r="O2257" i="1"/>
  <c r="Q2257" i="1"/>
  <c r="P2257" i="1"/>
  <c r="N2257" i="1"/>
  <c r="P748" i="1"/>
  <c r="N748" i="1"/>
  <c r="Q1851" i="1"/>
  <c r="P1851" i="1"/>
  <c r="O1851" i="1"/>
  <c r="N1851" i="1"/>
  <c r="P489" i="1"/>
  <c r="N489" i="1"/>
  <c r="P955" i="1"/>
  <c r="O955" i="1"/>
  <c r="N955" i="1"/>
  <c r="Q955" i="1"/>
  <c r="P1872" i="1"/>
  <c r="Q1872" i="1"/>
  <c r="O1872" i="1"/>
  <c r="N1872" i="1"/>
  <c r="O556" i="1"/>
  <c r="Q556" i="1"/>
  <c r="P556" i="1"/>
  <c r="N556" i="1"/>
  <c r="P1182" i="1"/>
  <c r="N1182" i="1"/>
  <c r="P832" i="1"/>
  <c r="N832" i="1"/>
  <c r="N1469" i="1"/>
  <c r="P1469" i="1"/>
  <c r="Q668" i="1"/>
  <c r="P668" i="1"/>
  <c r="N668" i="1"/>
  <c r="O668" i="1"/>
  <c r="Q1186" i="1"/>
  <c r="P1186" i="1"/>
  <c r="N1186" i="1"/>
  <c r="O1186" i="1"/>
  <c r="Q1340" i="1"/>
  <c r="P1340" i="1"/>
  <c r="N1798" i="1"/>
  <c r="P1798" i="1"/>
  <c r="N1329" i="1"/>
  <c r="P1329" i="1"/>
  <c r="P1837" i="1"/>
  <c r="N1837" i="1"/>
  <c r="O1837" i="1"/>
  <c r="P2288" i="1"/>
  <c r="N2288" i="1"/>
  <c r="P1487" i="1"/>
  <c r="O1487" i="1"/>
  <c r="N1487" i="1"/>
  <c r="Q1487" i="1"/>
  <c r="Q1886" i="1"/>
  <c r="N1886" i="1"/>
  <c r="P1886" i="1"/>
  <c r="N2376" i="1"/>
  <c r="Q2376" i="1"/>
  <c r="O2376" i="1"/>
  <c r="P2376" i="1"/>
  <c r="P1574" i="1"/>
  <c r="N1574" i="1"/>
  <c r="N2092" i="1"/>
  <c r="P2092" i="1"/>
  <c r="N1406" i="1"/>
  <c r="P1406" i="1"/>
  <c r="Q2124" i="1"/>
  <c r="N2124" i="1"/>
  <c r="P2124" i="1"/>
  <c r="Q1676" i="1"/>
  <c r="P1676" i="1"/>
  <c r="N1676" i="1"/>
  <c r="N1161" i="1"/>
  <c r="P1161" i="1"/>
  <c r="N1634" i="1"/>
  <c r="O1634" i="1"/>
  <c r="Q1634" i="1"/>
  <c r="P1634" i="1"/>
  <c r="N2078" i="1"/>
  <c r="P2078" i="1"/>
  <c r="N1557" i="1"/>
  <c r="P1557" i="1"/>
  <c r="O1557" i="1"/>
  <c r="Q1557" i="1"/>
  <c r="N1861" i="1"/>
  <c r="P1861" i="1"/>
  <c r="N2274" i="1"/>
  <c r="P2274" i="1"/>
  <c r="N2393" i="1"/>
  <c r="P2393" i="1"/>
  <c r="O2323" i="1"/>
  <c r="P2323" i="1"/>
  <c r="N2323" i="1"/>
  <c r="P2827" i="1"/>
  <c r="N2827" i="1"/>
  <c r="O2187" i="1"/>
  <c r="Q2187" i="1"/>
  <c r="P2187" i="1"/>
  <c r="N2187" i="1"/>
  <c r="Q3461" i="1"/>
  <c r="P3461" i="1"/>
  <c r="N3461" i="1"/>
  <c r="O3461" i="1"/>
  <c r="N3345" i="1"/>
  <c r="Q2796" i="1"/>
  <c r="P2796" i="1"/>
  <c r="O2796" i="1"/>
  <c r="N2796" i="1"/>
  <c r="P3013" i="1"/>
  <c r="Q3013" i="1"/>
  <c r="N3013" i="1"/>
  <c r="O3013" i="1"/>
  <c r="N2904" i="1"/>
  <c r="P2904" i="1"/>
  <c r="P2435" i="1"/>
  <c r="N2435" i="1"/>
  <c r="N2579" i="1"/>
  <c r="P2579" i="1"/>
  <c r="Q2579" i="1"/>
  <c r="O2579" i="1"/>
  <c r="Q3496" i="1"/>
  <c r="P3496" i="1"/>
  <c r="O3496" i="1"/>
  <c r="N3496" i="1"/>
  <c r="P3128" i="1"/>
  <c r="N3128" i="1"/>
  <c r="Q2880" i="1"/>
  <c r="P2880" i="1"/>
  <c r="O2880" i="1"/>
  <c r="N2880" i="1"/>
  <c r="P2740" i="1"/>
  <c r="Q2740" i="1"/>
  <c r="O2740" i="1"/>
  <c r="N2740" i="1"/>
  <c r="N3265" i="1"/>
  <c r="Q3265" i="1"/>
  <c r="P3265" i="1"/>
  <c r="O3265" i="1"/>
  <c r="Q2705" i="1"/>
  <c r="O2705" i="1"/>
  <c r="N2705" i="1"/>
  <c r="Q2778" i="1"/>
  <c r="P2778" i="1"/>
  <c r="N2778" i="1"/>
  <c r="N2586" i="1"/>
  <c r="Q2586" i="1"/>
  <c r="P2586" i="1"/>
  <c r="N3489" i="1"/>
  <c r="P3489" i="1"/>
  <c r="O3489" i="1"/>
  <c r="Q3489" i="1"/>
  <c r="O3408" i="1"/>
  <c r="P3408" i="1"/>
  <c r="N3408" i="1"/>
  <c r="Q3468" i="1"/>
  <c r="O3468" i="1"/>
  <c r="N3468" i="1"/>
  <c r="P3468" i="1"/>
  <c r="Q3356" i="1"/>
  <c r="P3356" i="1"/>
  <c r="N3356" i="1"/>
  <c r="Q3363" i="1"/>
  <c r="O3363" i="1"/>
  <c r="N3363" i="1"/>
  <c r="O3342" i="1"/>
  <c r="Q3342" i="1"/>
  <c r="N3342" i="1"/>
  <c r="P3268" i="1"/>
  <c r="N3268" i="1"/>
  <c r="P3506" i="1"/>
  <c r="N3506" i="1"/>
  <c r="O3464" i="1"/>
  <c r="P3464" i="1"/>
  <c r="N3531" i="1"/>
  <c r="Q3531" i="1"/>
  <c r="P3531" i="1"/>
  <c r="Q3328" i="1"/>
  <c r="O3328" i="1"/>
  <c r="P3328" i="1"/>
  <c r="N3328" i="1"/>
  <c r="Q391" i="1"/>
  <c r="O391" i="1"/>
  <c r="Q811" i="1"/>
  <c r="O811" i="1"/>
  <c r="Q1833" i="1"/>
  <c r="O1833" i="1"/>
  <c r="Q2316" i="1"/>
  <c r="O2316" i="1"/>
  <c r="Q3044" i="1"/>
  <c r="O3044" i="1"/>
  <c r="Q2855" i="1"/>
  <c r="O2855" i="1"/>
  <c r="O2540" i="1"/>
  <c r="Q2540" i="1"/>
  <c r="Q3394" i="1"/>
  <c r="O3394" i="1"/>
  <c r="Q3303" i="1"/>
  <c r="O3303" i="1"/>
  <c r="P1039" i="1"/>
  <c r="Q1039" i="1"/>
  <c r="O1039" i="1"/>
  <c r="N1039" i="1"/>
  <c r="N244" i="1"/>
  <c r="P244" i="1"/>
  <c r="N706" i="1"/>
  <c r="P706" i="1"/>
  <c r="Q808" i="1"/>
  <c r="O808" i="1"/>
  <c r="N808" i="1"/>
  <c r="P808" i="1"/>
  <c r="P1077" i="1"/>
  <c r="N1077" i="1"/>
  <c r="Q1382" i="1"/>
  <c r="N1382" i="1"/>
  <c r="O1382" i="1"/>
  <c r="P1382" i="1"/>
  <c r="P1000" i="1"/>
  <c r="N1000" i="1"/>
  <c r="N916" i="1"/>
  <c r="P916" i="1"/>
  <c r="N2113" i="1"/>
  <c r="P2113" i="1"/>
  <c r="P1238" i="1"/>
  <c r="N1238" i="1"/>
  <c r="P1385" i="1"/>
  <c r="N1385" i="1"/>
  <c r="P2089" i="1"/>
  <c r="Q2089" i="1"/>
  <c r="O2089" i="1"/>
  <c r="N2089" i="1"/>
  <c r="Q2418" i="1"/>
  <c r="N2418" i="1"/>
  <c r="O2418" i="1"/>
  <c r="P2418" i="1"/>
  <c r="Q2481" i="1"/>
  <c r="P2481" i="1"/>
  <c r="O2481" i="1"/>
  <c r="N2481" i="1"/>
  <c r="N2855" i="1"/>
  <c r="P2855" i="1"/>
  <c r="P2638" i="1"/>
  <c r="N2638" i="1"/>
  <c r="Q3384" i="1"/>
  <c r="N3384" i="1"/>
  <c r="O3384" i="1"/>
  <c r="P3384" i="1"/>
  <c r="Q909" i="1"/>
  <c r="O909" i="1"/>
  <c r="O307" i="1"/>
  <c r="Q307" i="1"/>
  <c r="Q2281" i="1"/>
  <c r="O2281" i="1"/>
  <c r="Q1560" i="1"/>
  <c r="O1560" i="1"/>
  <c r="Q2064" i="1"/>
  <c r="O2064" i="1"/>
  <c r="Q2687" i="1"/>
  <c r="O2687" i="1"/>
  <c r="N2379" i="1"/>
  <c r="O1308" i="1"/>
  <c r="Q188" i="1"/>
  <c r="O188" i="1"/>
  <c r="O118" i="1"/>
  <c r="Q118" i="1"/>
  <c r="Q69" i="1"/>
  <c r="O69" i="1"/>
  <c r="Q2029" i="1"/>
  <c r="O2029" i="1"/>
  <c r="O531" i="1"/>
  <c r="Q531" i="1"/>
  <c r="O2337" i="1"/>
  <c r="Q2337" i="1"/>
  <c r="Q1742" i="1"/>
  <c r="O1742" i="1"/>
  <c r="Q2218" i="1"/>
  <c r="O2218" i="1"/>
  <c r="O1798" i="1"/>
  <c r="Q1798" i="1"/>
  <c r="O2708" i="1"/>
  <c r="Q2708" i="1"/>
  <c r="Q2358" i="1"/>
  <c r="O2358" i="1"/>
  <c r="Q2715" i="1"/>
  <c r="O2715" i="1"/>
  <c r="O3422" i="1"/>
  <c r="Q3422" i="1"/>
  <c r="O1256" i="1"/>
  <c r="P822" i="1"/>
  <c r="Q822" i="1"/>
  <c r="O822" i="1"/>
  <c r="N822" i="1"/>
  <c r="Q325" i="1"/>
  <c r="P325" i="1"/>
  <c r="O507" i="1"/>
  <c r="Q507" i="1"/>
  <c r="P507" i="1"/>
  <c r="N507" i="1"/>
  <c r="P461" i="1"/>
  <c r="N461" i="1"/>
  <c r="P545" i="1"/>
  <c r="N545" i="1"/>
  <c r="N1665" i="1"/>
  <c r="P1665" i="1"/>
  <c r="P874" i="1"/>
  <c r="N874" i="1"/>
  <c r="N1805" i="1"/>
  <c r="P1805" i="1"/>
  <c r="O430" i="1"/>
  <c r="Q430" i="1"/>
  <c r="P430" i="1"/>
  <c r="N430" i="1"/>
  <c r="Q479" i="1"/>
  <c r="P479" i="1"/>
  <c r="O479" i="1"/>
  <c r="N479" i="1"/>
  <c r="Q1389" i="1"/>
  <c r="P1389" i="1"/>
  <c r="O1389" i="1"/>
  <c r="N1389" i="1"/>
  <c r="N1042" i="1"/>
  <c r="P1042" i="1"/>
  <c r="N1217" i="1"/>
  <c r="P1217" i="1"/>
  <c r="Q1473" i="1"/>
  <c r="P1473" i="1"/>
  <c r="N1473" i="1"/>
  <c r="N1560" i="1"/>
  <c r="P1560" i="1"/>
  <c r="P2008" i="1"/>
  <c r="N2008" i="1"/>
  <c r="P3030" i="1"/>
  <c r="N3030" i="1"/>
  <c r="O1427" i="1"/>
  <c r="P1427" i="1"/>
  <c r="N1427" i="1"/>
  <c r="O2110" i="1"/>
  <c r="Q2110" i="1"/>
  <c r="P2110" i="1"/>
  <c r="N2110" i="1"/>
  <c r="N2250" i="1"/>
  <c r="Q2250" i="1"/>
  <c r="P2250" i="1"/>
  <c r="O2250" i="1"/>
  <c r="Q2775" i="1"/>
  <c r="O2775" i="1"/>
  <c r="P2775" i="1"/>
  <c r="N2775" i="1"/>
  <c r="P2708" i="1"/>
  <c r="N2708" i="1"/>
  <c r="N3156" i="1"/>
  <c r="P3156" i="1"/>
  <c r="P2859" i="1"/>
  <c r="Q2859" i="1"/>
  <c r="O2859" i="1"/>
  <c r="N2859" i="1"/>
  <c r="Q3090" i="1"/>
  <c r="N3090" i="1"/>
  <c r="O3090" i="1"/>
  <c r="O2551" i="1"/>
  <c r="P2551" i="1"/>
  <c r="Q2551" i="1"/>
  <c r="P3352" i="1"/>
  <c r="N3352" i="1"/>
  <c r="Q3209" i="1"/>
  <c r="O3209" i="1"/>
  <c r="N3209" i="1"/>
  <c r="O3216" i="1"/>
  <c r="N3216" i="1"/>
  <c r="Q3216" i="1"/>
  <c r="P3216" i="1"/>
  <c r="Q3272" i="1"/>
  <c r="P3272" i="1"/>
  <c r="O3272" i="1"/>
  <c r="O1536" i="1"/>
  <c r="Q153" i="1"/>
  <c r="O153" i="1"/>
  <c r="Q951" i="1"/>
  <c r="O951" i="1"/>
  <c r="Q594" i="1"/>
  <c r="O594" i="1"/>
  <c r="Q1315" i="1"/>
  <c r="O1315" i="1"/>
  <c r="Q265" i="1"/>
  <c r="O265" i="1"/>
  <c r="Q132" i="1"/>
  <c r="O132" i="1"/>
  <c r="Q2288" i="1"/>
  <c r="O2288" i="1"/>
  <c r="Q874" i="1"/>
  <c r="O874" i="1"/>
  <c r="O650" i="1"/>
  <c r="Q650" i="1"/>
  <c r="N1483" i="1"/>
  <c r="O1483" i="1"/>
  <c r="Q1483" i="1"/>
  <c r="Q1077" i="1"/>
  <c r="O1077" i="1"/>
  <c r="Q1056" i="1"/>
  <c r="O1056" i="1"/>
  <c r="Q349" i="1"/>
  <c r="O349" i="1"/>
  <c r="O839" i="1"/>
  <c r="Q839" i="1"/>
  <c r="O566" i="1"/>
  <c r="Q566" i="1"/>
  <c r="O1175" i="1"/>
  <c r="Q1175" i="1"/>
  <c r="P1525" i="1"/>
  <c r="Q1525" i="1"/>
  <c r="O1525" i="1"/>
  <c r="Q2484" i="1"/>
  <c r="O2484" i="1"/>
  <c r="Q1588" i="1"/>
  <c r="O1588" i="1"/>
  <c r="Q1210" i="1"/>
  <c r="O1210" i="1"/>
  <c r="Q1189" i="1"/>
  <c r="O1189" i="1"/>
  <c r="Q1595" i="1"/>
  <c r="O1595" i="1"/>
  <c r="O1994" i="1"/>
  <c r="Q1994" i="1"/>
  <c r="Q1455" i="1"/>
  <c r="O1931" i="1"/>
  <c r="Q1931" i="1"/>
  <c r="Q1105" i="1"/>
  <c r="O1105" i="1"/>
  <c r="O1826" i="1"/>
  <c r="Q2561" i="1"/>
  <c r="O2561" i="1"/>
  <c r="O2330" i="1"/>
  <c r="Q2330" i="1"/>
  <c r="Q3338" i="1"/>
  <c r="O3338" i="1"/>
  <c r="Q2421" i="1"/>
  <c r="O2421" i="1"/>
  <c r="Q2652" i="1"/>
  <c r="Q2512" i="1"/>
  <c r="O2512" i="1"/>
  <c r="O3226" i="1"/>
  <c r="Q3226" i="1"/>
  <c r="Q2946" i="1"/>
  <c r="O2946" i="1"/>
  <c r="Q3163" i="1"/>
  <c r="O3163" i="1"/>
  <c r="P3090" i="1"/>
  <c r="O2827" i="1"/>
  <c r="O2040" i="1"/>
  <c r="N1511" i="1"/>
  <c r="N1693" i="1"/>
  <c r="O87" i="1"/>
  <c r="N87" i="1"/>
  <c r="P87" i="1"/>
  <c r="N1945" i="1"/>
  <c r="P1945" i="1"/>
  <c r="P1518" i="1"/>
  <c r="N1518" i="1"/>
  <c r="P111" i="1"/>
  <c r="N111" i="1"/>
  <c r="P888" i="1"/>
  <c r="N888" i="1"/>
  <c r="P55" i="1"/>
  <c r="N55" i="1"/>
  <c r="P300" i="1"/>
  <c r="N300" i="1"/>
  <c r="P1018" i="1"/>
  <c r="Q1018" i="1"/>
  <c r="N1018" i="1"/>
  <c r="P272" i="1"/>
  <c r="N272" i="1"/>
  <c r="P1777" i="1"/>
  <c r="N1777" i="1"/>
  <c r="Q1396" i="1"/>
  <c r="P1396" i="1"/>
  <c r="O1396" i="1"/>
  <c r="N1396" i="1"/>
  <c r="O157" i="1"/>
  <c r="Q157" i="1"/>
  <c r="P157" i="1"/>
  <c r="Q1004" i="1"/>
  <c r="P1004" i="1"/>
  <c r="O1004" i="1"/>
  <c r="N1004" i="1"/>
  <c r="P447" i="1"/>
  <c r="N447" i="1"/>
  <c r="Q724" i="1"/>
  <c r="O724" i="1"/>
  <c r="P724" i="1"/>
  <c r="N724" i="1"/>
  <c r="O493" i="1"/>
  <c r="N493" i="1"/>
  <c r="Q493" i="1"/>
  <c r="P493" i="1"/>
  <c r="Q850" i="1"/>
  <c r="P850" i="1"/>
  <c r="O850" i="1"/>
  <c r="N850" i="1"/>
  <c r="Q2054" i="1"/>
  <c r="P2054" i="1"/>
  <c r="N920" i="1"/>
  <c r="Q920" i="1"/>
  <c r="P920" i="1"/>
  <c r="P405" i="1"/>
  <c r="N405" i="1"/>
  <c r="P1084" i="1"/>
  <c r="N1084" i="1"/>
  <c r="Q570" i="1"/>
  <c r="P570" i="1"/>
  <c r="O570" i="1"/>
  <c r="N570" i="1"/>
  <c r="P1175" i="1"/>
  <c r="N1175" i="1"/>
  <c r="N416" i="1"/>
  <c r="P416" i="1"/>
  <c r="Q416" i="1"/>
  <c r="P762" i="1"/>
  <c r="N762" i="1"/>
  <c r="Q1935" i="1"/>
  <c r="P1935" i="1"/>
  <c r="O1935" i="1"/>
  <c r="N1935" i="1"/>
  <c r="P524" i="1"/>
  <c r="N524" i="1"/>
  <c r="Q969" i="1"/>
  <c r="P969" i="1"/>
  <c r="O969" i="1"/>
  <c r="N969" i="1"/>
  <c r="Q1914" i="1"/>
  <c r="P1914" i="1"/>
  <c r="N1914" i="1"/>
  <c r="O1914" i="1"/>
  <c r="P629" i="1"/>
  <c r="N629" i="1"/>
  <c r="P1364" i="1"/>
  <c r="N1364" i="1"/>
  <c r="N934" i="1"/>
  <c r="Q934" i="1"/>
  <c r="O934" i="1"/>
  <c r="P934" i="1"/>
  <c r="P1511" i="1"/>
  <c r="P738" i="1"/>
  <c r="Q738" i="1"/>
  <c r="O738" i="1"/>
  <c r="N738" i="1"/>
  <c r="Q1228" i="1"/>
  <c r="P1228" i="1"/>
  <c r="N1228" i="1"/>
  <c r="O1228" i="1"/>
  <c r="Q1354" i="1"/>
  <c r="P1354" i="1"/>
  <c r="O1354" i="1"/>
  <c r="P1812" i="1"/>
  <c r="N1812" i="1"/>
  <c r="Q1361" i="1"/>
  <c r="O1361" i="1"/>
  <c r="N1361" i="1"/>
  <c r="Q1844" i="1"/>
  <c r="N1844" i="1"/>
  <c r="P1844" i="1"/>
  <c r="O1844" i="1"/>
  <c r="P2750" i="1"/>
  <c r="N2750" i="1"/>
  <c r="N1494" i="1"/>
  <c r="P1494" i="1"/>
  <c r="Q1494" i="1"/>
  <c r="O1494" i="1"/>
  <c r="O1893" i="1"/>
  <c r="N1893" i="1"/>
  <c r="P1893" i="1"/>
  <c r="Q3195" i="1"/>
  <c r="P3195" i="1"/>
  <c r="O3195" i="1"/>
  <c r="P1581" i="1"/>
  <c r="N1581" i="1"/>
  <c r="N2176" i="1"/>
  <c r="P2176" i="1"/>
  <c r="Q1459" i="1"/>
  <c r="N1459" i="1"/>
  <c r="O1459" i="1"/>
  <c r="P1459" i="1"/>
  <c r="N2701" i="1"/>
  <c r="P2701" i="1"/>
  <c r="P1917" i="1"/>
  <c r="N1917" i="1"/>
  <c r="P1189" i="1"/>
  <c r="N1189" i="1"/>
  <c r="O1648" i="1"/>
  <c r="P1648" i="1"/>
  <c r="N1648" i="1"/>
  <c r="Q1648" i="1"/>
  <c r="O2103" i="1"/>
  <c r="N2103" i="1"/>
  <c r="P2103" i="1"/>
  <c r="Q2103" i="1"/>
  <c r="Q1564" i="1"/>
  <c r="P1564" i="1"/>
  <c r="O1564" i="1"/>
  <c r="N1564" i="1"/>
  <c r="N1889" i="1"/>
  <c r="P1889" i="1"/>
  <c r="Q2362" i="1"/>
  <c r="N2362" i="1"/>
  <c r="P2400" i="1"/>
  <c r="N2400" i="1"/>
  <c r="N2337" i="1"/>
  <c r="P2337" i="1"/>
  <c r="Q2862" i="1"/>
  <c r="P2862" i="1"/>
  <c r="N2862" i="1"/>
  <c r="P2229" i="1"/>
  <c r="Q2229" i="1"/>
  <c r="O2229" i="1"/>
  <c r="N2229" i="1"/>
  <c r="Q2201" i="1"/>
  <c r="O2201" i="1"/>
  <c r="N2201" i="1"/>
  <c r="P2148" i="1"/>
  <c r="N2148" i="1"/>
  <c r="O2978" i="1"/>
  <c r="Q2978" i="1"/>
  <c r="P2978" i="1"/>
  <c r="N2978" i="1"/>
  <c r="P2239" i="1"/>
  <c r="N2239" i="1"/>
  <c r="P2981" i="1"/>
  <c r="N2981" i="1"/>
  <c r="P2442" i="1"/>
  <c r="N2442" i="1"/>
  <c r="Q2635" i="1"/>
  <c r="P2635" i="1"/>
  <c r="O2635" i="1"/>
  <c r="N2505" i="1"/>
  <c r="P2505" i="1"/>
  <c r="N2547" i="1"/>
  <c r="P2547" i="1"/>
  <c r="Q2901" i="1"/>
  <c r="P2901" i="1"/>
  <c r="N2901" i="1"/>
  <c r="O2901" i="1"/>
  <c r="Q2747" i="1"/>
  <c r="P2747" i="1"/>
  <c r="N2747" i="1"/>
  <c r="Q3475" i="1"/>
  <c r="O3475" i="1"/>
  <c r="N3475" i="1"/>
  <c r="P2733" i="1"/>
  <c r="O2733" i="1"/>
  <c r="N2733" i="1"/>
  <c r="O2785" i="1"/>
  <c r="N2785" i="1"/>
  <c r="P2785" i="1"/>
  <c r="Q2593" i="1"/>
  <c r="N2593" i="1"/>
  <c r="O2593" i="1"/>
  <c r="P2593" i="1"/>
  <c r="N2988" i="1"/>
  <c r="P2988" i="1"/>
  <c r="O3510" i="1"/>
  <c r="Q3510" i="1"/>
  <c r="N3510" i="1"/>
  <c r="P3503" i="1"/>
  <c r="Q3503" i="1"/>
  <c r="O3503" i="1"/>
  <c r="N3387" i="1"/>
  <c r="P3387" i="1"/>
  <c r="P3436" i="1"/>
  <c r="N3436" i="1"/>
  <c r="P3513" i="1"/>
  <c r="N3513" i="1"/>
  <c r="P3303" i="1"/>
  <c r="N3303" i="1"/>
  <c r="Q3125" i="1"/>
  <c r="P3125" i="1"/>
  <c r="O3125" i="1"/>
  <c r="N3125" i="1"/>
  <c r="P3485" i="1"/>
  <c r="N3485" i="1"/>
  <c r="P2964" i="1"/>
  <c r="Q2964" i="1"/>
  <c r="O2964" i="1"/>
  <c r="N2964" i="1"/>
  <c r="O3359" i="1"/>
  <c r="P3359" i="1"/>
  <c r="N3359" i="1"/>
  <c r="Q3146" i="1"/>
  <c r="O3146" i="1"/>
  <c r="P3146" i="1"/>
  <c r="N3146" i="1"/>
  <c r="O860" i="1"/>
  <c r="Q860" i="1"/>
  <c r="O832" i="1"/>
  <c r="Q832" i="1"/>
  <c r="O1182" i="1"/>
  <c r="Q1182" i="1"/>
  <c r="Q3415" i="1"/>
  <c r="O3415" i="1"/>
  <c r="O2183" i="1"/>
  <c r="Q2183" i="1"/>
  <c r="O2694" i="1"/>
  <c r="O346" i="1"/>
  <c r="N689" i="1"/>
  <c r="O1455" i="1"/>
  <c r="Q335" i="1"/>
  <c r="O335" i="1"/>
  <c r="Q454" i="1"/>
  <c r="O454" i="1"/>
  <c r="Q314" i="1"/>
  <c r="O314" i="1"/>
  <c r="Q958" i="1"/>
  <c r="O958" i="1"/>
  <c r="Q412" i="1"/>
  <c r="O412" i="1"/>
  <c r="O139" i="1"/>
  <c r="Q139" i="1"/>
  <c r="Q433" i="1"/>
  <c r="O433" i="1"/>
  <c r="Q377" i="1"/>
  <c r="O377" i="1"/>
  <c r="O1501" i="1"/>
  <c r="O671" i="1"/>
  <c r="Q671" i="1"/>
  <c r="Q636" i="1"/>
  <c r="O636" i="1"/>
  <c r="Q1301" i="1"/>
  <c r="O1301" i="1"/>
  <c r="Q657" i="1"/>
  <c r="O657" i="1"/>
  <c r="Q1063" i="1"/>
  <c r="O1063" i="1"/>
  <c r="Q622" i="1"/>
  <c r="O622" i="1"/>
  <c r="Q601" i="1"/>
  <c r="O601" i="1"/>
  <c r="Q1126" i="1"/>
  <c r="O1126" i="1"/>
  <c r="Q1147" i="1"/>
  <c r="O1147" i="1"/>
  <c r="O2995" i="1"/>
  <c r="Q2995" i="1"/>
  <c r="Q1609" i="1"/>
  <c r="O1609" i="1"/>
  <c r="Q1238" i="1"/>
  <c r="O1238" i="1"/>
  <c r="Q1553" i="1"/>
  <c r="O1553" i="1"/>
  <c r="O1259" i="1"/>
  <c r="Q1259" i="1"/>
  <c r="Q1497" i="1"/>
  <c r="O1497" i="1"/>
  <c r="O1938" i="1"/>
  <c r="Q1938" i="1"/>
  <c r="Q1133" i="1"/>
  <c r="O1133" i="1"/>
  <c r="O1896" i="1"/>
  <c r="Q1896" i="1"/>
  <c r="O2610" i="1"/>
  <c r="Q2610" i="1"/>
  <c r="O2407" i="1"/>
  <c r="Q2407" i="1"/>
  <c r="O2435" i="1"/>
  <c r="Q2435" i="1"/>
  <c r="O2547" i="1"/>
  <c r="Q2547" i="1"/>
  <c r="Q2666" i="1"/>
  <c r="O2666" i="1"/>
  <c r="O2981" i="1"/>
  <c r="Q2981" i="1"/>
  <c r="Q3086" i="1"/>
  <c r="O3086" i="1"/>
  <c r="N3503" i="1"/>
  <c r="N2985" i="1"/>
  <c r="O3506" i="1"/>
  <c r="Q3506" i="1"/>
  <c r="Q3485" i="1"/>
  <c r="O3485" i="1"/>
  <c r="Q3212" i="1"/>
  <c r="O3212" i="1"/>
  <c r="O3114" i="1"/>
  <c r="Q3114" i="1"/>
  <c r="N1354" i="1"/>
  <c r="O1651" i="1"/>
  <c r="N3440" i="1"/>
  <c r="N2414" i="1"/>
  <c r="N853" i="1"/>
  <c r="N3464" i="1"/>
  <c r="N3205" i="1"/>
  <c r="N279" i="1"/>
  <c r="O80" i="1"/>
  <c r="N80" i="1"/>
  <c r="Q80" i="1"/>
  <c r="P80" i="1"/>
  <c r="P909" i="1"/>
  <c r="N909" i="1"/>
  <c r="O1949" i="1"/>
  <c r="Q1949" i="1"/>
  <c r="P1949" i="1"/>
  <c r="N1949" i="1"/>
  <c r="P139" i="1"/>
  <c r="N139" i="1"/>
  <c r="P951" i="1"/>
  <c r="N951" i="1"/>
  <c r="P62" i="1"/>
  <c r="N62" i="1"/>
  <c r="N1966" i="1"/>
  <c r="P1966" i="1"/>
  <c r="O1987" i="1"/>
  <c r="P1987" i="1"/>
  <c r="N1987" i="1"/>
  <c r="P356" i="1"/>
  <c r="N174" i="1"/>
  <c r="P174" i="1"/>
  <c r="P1651" i="1"/>
  <c r="N1651" i="1"/>
  <c r="N209" i="1"/>
  <c r="P209" i="1"/>
  <c r="P2127" i="1"/>
  <c r="N2127" i="1"/>
  <c r="P465" i="1"/>
  <c r="Q465" i="1"/>
  <c r="O465" i="1"/>
  <c r="N465" i="1"/>
  <c r="P783" i="1"/>
  <c r="N783" i="1"/>
  <c r="N528" i="1"/>
  <c r="Q528" i="1"/>
  <c r="O528" i="1"/>
  <c r="P528" i="1"/>
  <c r="P902" i="1"/>
  <c r="N902" i="1"/>
  <c r="Q2614" i="1"/>
  <c r="P2614" i="1"/>
  <c r="O2614" i="1"/>
  <c r="N2614" i="1"/>
  <c r="P958" i="1"/>
  <c r="N958" i="1"/>
  <c r="P440" i="1"/>
  <c r="N440" i="1"/>
  <c r="P1091" i="1"/>
  <c r="N1091" i="1"/>
  <c r="N584" i="1"/>
  <c r="Q584" i="1"/>
  <c r="P584" i="1"/>
  <c r="O584" i="1"/>
  <c r="Q1242" i="1"/>
  <c r="N1242" i="1"/>
  <c r="P1242" i="1"/>
  <c r="Q451" i="1"/>
  <c r="O451" i="1"/>
  <c r="P451" i="1"/>
  <c r="N451" i="1"/>
  <c r="Q794" i="1"/>
  <c r="N794" i="1"/>
  <c r="P794" i="1"/>
  <c r="O1956" i="1"/>
  <c r="Q1956" i="1"/>
  <c r="P1956" i="1"/>
  <c r="N1956" i="1"/>
  <c r="O591" i="1"/>
  <c r="Q591" i="1"/>
  <c r="N591" i="1"/>
  <c r="P591" i="1"/>
  <c r="N976" i="1"/>
  <c r="Q976" i="1"/>
  <c r="P976" i="1"/>
  <c r="O976" i="1"/>
  <c r="O1998" i="1"/>
  <c r="Q1998" i="1"/>
  <c r="N1998" i="1"/>
  <c r="P1998" i="1"/>
  <c r="Q682" i="1"/>
  <c r="P682" i="1"/>
  <c r="O682" i="1"/>
  <c r="N682" i="1"/>
  <c r="P1707" i="1"/>
  <c r="N1707" i="1"/>
  <c r="O962" i="1"/>
  <c r="N962" i="1"/>
  <c r="P962" i="1"/>
  <c r="Q962" i="1"/>
  <c r="N1599" i="1"/>
  <c r="Q1599" i="1"/>
  <c r="P1599" i="1"/>
  <c r="P752" i="1"/>
  <c r="Q752" i="1"/>
  <c r="O752" i="1"/>
  <c r="N752" i="1"/>
  <c r="Q1410" i="1"/>
  <c r="N1410" i="1"/>
  <c r="O1410" i="1"/>
  <c r="P1434" i="1"/>
  <c r="N1434" i="1"/>
  <c r="P1819" i="1"/>
  <c r="N1819" i="1"/>
  <c r="Q1438" i="1"/>
  <c r="P1438" i="1"/>
  <c r="O1438" i="1"/>
  <c r="N1438" i="1"/>
  <c r="N1900" i="1"/>
  <c r="Q1900" i="1"/>
  <c r="P1900" i="1"/>
  <c r="P2890" i="1"/>
  <c r="N2890" i="1"/>
  <c r="Q1508" i="1"/>
  <c r="P1508" i="1"/>
  <c r="O1508" i="1"/>
  <c r="N1508" i="1"/>
  <c r="P1921" i="1"/>
  <c r="N1921" i="1"/>
  <c r="O1921" i="1"/>
  <c r="Q1137" i="1"/>
  <c r="P1137" i="1"/>
  <c r="O1137" i="1"/>
  <c r="N1137" i="1"/>
  <c r="N1588" i="1"/>
  <c r="P1588" i="1"/>
  <c r="P2561" i="1"/>
  <c r="N2561" i="1"/>
  <c r="Q1466" i="1"/>
  <c r="N1466" i="1"/>
  <c r="O1466" i="1"/>
  <c r="P1466" i="1"/>
  <c r="P2841" i="1"/>
  <c r="N2841" i="1"/>
  <c r="P2001" i="1"/>
  <c r="N2001" i="1"/>
  <c r="P1259" i="1"/>
  <c r="N1259" i="1"/>
  <c r="O1655" i="1"/>
  <c r="Q1655" i="1"/>
  <c r="N1655" i="1"/>
  <c r="P1655" i="1"/>
  <c r="Q2929" i="1"/>
  <c r="P2929" i="1"/>
  <c r="O2929" i="1"/>
  <c r="P1585" i="1"/>
  <c r="N1585" i="1"/>
  <c r="P1903" i="1"/>
  <c r="N1903" i="1"/>
  <c r="Q2390" i="1"/>
  <c r="O2390" i="1"/>
  <c r="N2390" i="1"/>
  <c r="P2449" i="1"/>
  <c r="N2449" i="1"/>
  <c r="Q2355" i="1"/>
  <c r="P2355" i="1"/>
  <c r="O2355" i="1"/>
  <c r="P2155" i="1"/>
  <c r="N2155" i="1"/>
  <c r="Q2264" i="1"/>
  <c r="O2264" i="1"/>
  <c r="P2264" i="1"/>
  <c r="N2264" i="1"/>
  <c r="N2222" i="1"/>
  <c r="P2222" i="1"/>
  <c r="O2222" i="1"/>
  <c r="P2173" i="1"/>
  <c r="Q2173" i="1"/>
  <c r="O2173" i="1"/>
  <c r="N2173" i="1"/>
  <c r="P2194" i="1"/>
  <c r="O2194" i="1"/>
  <c r="Q2194" i="1"/>
  <c r="N2194" i="1"/>
  <c r="N2246" i="1"/>
  <c r="P2246" i="1"/>
  <c r="P2159" i="1"/>
  <c r="Q2159" i="1"/>
  <c r="N2159" i="1"/>
  <c r="P2456" i="1"/>
  <c r="N2456" i="1"/>
  <c r="Q2670" i="1"/>
  <c r="P2670" i="1"/>
  <c r="O2670" i="1"/>
  <c r="P2554" i="1"/>
  <c r="N2554" i="1"/>
  <c r="P2575" i="1"/>
  <c r="N2575" i="1"/>
  <c r="Q2915" i="1"/>
  <c r="N2915" i="1"/>
  <c r="O2915" i="1"/>
  <c r="N2806" i="1"/>
  <c r="P2806" i="1"/>
  <c r="N2502" i="1"/>
  <c r="P2502" i="1"/>
  <c r="Q2502" i="1"/>
  <c r="O2502" i="1"/>
  <c r="N2771" i="1"/>
  <c r="P2771" i="1"/>
  <c r="N2799" i="1"/>
  <c r="P2799" i="1"/>
  <c r="O2607" i="1"/>
  <c r="P2607" i="1"/>
  <c r="Q2607" i="1"/>
  <c r="Q3034" i="1"/>
  <c r="P3034" i="1"/>
  <c r="O3034" i="1"/>
  <c r="N3034" i="1"/>
  <c r="O2974" i="1"/>
  <c r="N2974" i="1"/>
  <c r="P2974" i="1"/>
  <c r="P2967" i="1"/>
  <c r="N2967" i="1"/>
  <c r="P3394" i="1"/>
  <c r="N3394" i="1"/>
  <c r="O3443" i="1"/>
  <c r="P3443" i="1"/>
  <c r="N3443" i="1"/>
  <c r="P3520" i="1"/>
  <c r="N3520" i="1"/>
  <c r="P3310" i="1"/>
  <c r="N3310" i="1"/>
  <c r="N3177" i="1"/>
  <c r="P3177" i="1"/>
  <c r="N3170" i="1"/>
  <c r="P3170" i="1"/>
  <c r="N2995" i="1"/>
  <c r="P2995" i="1"/>
  <c r="P3433" i="1"/>
  <c r="O3433" i="1"/>
  <c r="Q3433" i="1"/>
  <c r="N3433" i="1"/>
  <c r="Q1693" i="1"/>
  <c r="O1693" i="1"/>
  <c r="Q321" i="1"/>
  <c r="P321" i="1"/>
  <c r="N321" i="1"/>
  <c r="N1924" i="1"/>
  <c r="P1924" i="1"/>
  <c r="P367" i="1"/>
  <c r="Q367" i="1"/>
  <c r="O367" i="1"/>
  <c r="P1529" i="1"/>
  <c r="Q1529" i="1"/>
  <c r="N1529" i="1"/>
  <c r="O1529" i="1"/>
  <c r="Q3223" i="1"/>
  <c r="O3223" i="1"/>
  <c r="N3223" i="1"/>
  <c r="O272" i="1"/>
  <c r="Q272" i="1"/>
  <c r="Q1644" i="1"/>
  <c r="O1644" i="1"/>
  <c r="N612" i="1"/>
  <c r="Q1448" i="1"/>
  <c r="O1448" i="1"/>
  <c r="Q580" i="1"/>
  <c r="O580" i="1"/>
  <c r="Q2470" i="1"/>
  <c r="O2470" i="1"/>
  <c r="N325" i="1"/>
  <c r="Q685" i="1"/>
  <c r="O685" i="1"/>
  <c r="O244" i="1"/>
  <c r="Q244" i="1"/>
  <c r="Q384" i="1"/>
  <c r="O384" i="1"/>
  <c r="O447" i="1"/>
  <c r="Q447" i="1"/>
  <c r="Q437" i="1"/>
  <c r="O398" i="1"/>
  <c r="Q398" i="1"/>
  <c r="Q1014" i="1"/>
  <c r="O1014" i="1"/>
  <c r="Q755" i="1"/>
  <c r="O755" i="1"/>
  <c r="Q643" i="1"/>
  <c r="O643" i="1"/>
  <c r="O1070" i="1"/>
  <c r="Q1070" i="1"/>
  <c r="O923" i="1"/>
  <c r="Q923" i="1"/>
  <c r="Q2113" i="1"/>
  <c r="O2113" i="1"/>
  <c r="O1112" i="1"/>
  <c r="Q1112" i="1"/>
  <c r="O1620" i="1"/>
  <c r="O615" i="1"/>
  <c r="Q615" i="1"/>
  <c r="Q2036" i="1"/>
  <c r="O2036" i="1"/>
  <c r="Q1637" i="1"/>
  <c r="O1637" i="1"/>
  <c r="O1704" i="1"/>
  <c r="Q1266" i="1"/>
  <c r="O1266" i="1"/>
  <c r="O2078" i="1"/>
  <c r="Q2078" i="1"/>
  <c r="Q1515" i="1"/>
  <c r="Q1945" i="1"/>
  <c r="O1945" i="1"/>
  <c r="Q1434" i="1"/>
  <c r="O1434" i="1"/>
  <c r="Q2138" i="1"/>
  <c r="N2551" i="1"/>
  <c r="O2309" i="1"/>
  <c r="Q2309" i="1"/>
  <c r="O2239" i="1"/>
  <c r="Q2239" i="1"/>
  <c r="Q2442" i="1"/>
  <c r="O2442" i="1"/>
  <c r="O2351" i="1"/>
  <c r="Q2351" i="1"/>
  <c r="Q2575" i="1"/>
  <c r="O2575" i="1"/>
  <c r="O2673" i="1"/>
  <c r="Q2673" i="1"/>
  <c r="Q2526" i="1"/>
  <c r="O2526" i="1"/>
  <c r="O2799" i="1"/>
  <c r="Q2799" i="1"/>
  <c r="P3345" i="1"/>
  <c r="Q3345" i="1"/>
  <c r="O3345" i="1"/>
  <c r="Q3093" i="1"/>
  <c r="O3093" i="1"/>
  <c r="O3527" i="1"/>
  <c r="O3023" i="1"/>
  <c r="Q3023" i="1"/>
  <c r="Q3247" i="1"/>
  <c r="O3247" i="1"/>
  <c r="O542" i="1"/>
  <c r="N2407" i="1"/>
  <c r="O262" i="1"/>
  <c r="O2124" i="1"/>
  <c r="O3513" i="1"/>
  <c r="P101" i="1"/>
  <c r="O101" i="1"/>
  <c r="N101" i="1"/>
  <c r="Q101" i="1"/>
  <c r="Q241" i="1"/>
  <c r="P241" i="1"/>
  <c r="O640" i="1"/>
  <c r="P640" i="1"/>
  <c r="N640" i="1"/>
  <c r="Q640" i="1"/>
  <c r="P167" i="1"/>
  <c r="N167" i="1"/>
  <c r="N979" i="1"/>
  <c r="P979" i="1"/>
  <c r="P146" i="1"/>
  <c r="N146" i="1"/>
  <c r="P83" i="1"/>
  <c r="N83" i="1"/>
  <c r="P2225" i="1"/>
  <c r="N2225" i="1"/>
  <c r="N409" i="1"/>
  <c r="Q409" i="1"/>
  <c r="P69" i="1"/>
  <c r="N69" i="1"/>
  <c r="P2232" i="1"/>
  <c r="N2232" i="1"/>
  <c r="Q514" i="1"/>
  <c r="P514" i="1"/>
  <c r="O514" i="1"/>
  <c r="N514" i="1"/>
  <c r="N41" i="1"/>
  <c r="P41" i="1"/>
  <c r="N31" i="1"/>
  <c r="Q31" i="1"/>
  <c r="P31" i="1"/>
  <c r="O31" i="1"/>
  <c r="O843" i="1"/>
  <c r="Q843" i="1"/>
  <c r="N843" i="1"/>
  <c r="P843" i="1"/>
  <c r="P566" i="1"/>
  <c r="N566" i="1"/>
  <c r="O944" i="1"/>
  <c r="N944" i="1"/>
  <c r="P944" i="1"/>
  <c r="N2820" i="1"/>
  <c r="P2820" i="1"/>
  <c r="P1119" i="1"/>
  <c r="N1119" i="1"/>
  <c r="Q619" i="1"/>
  <c r="P619" i="1"/>
  <c r="O619" i="1"/>
  <c r="P1546" i="1"/>
  <c r="N1546" i="1"/>
  <c r="P650" i="1"/>
  <c r="N650" i="1"/>
  <c r="P1322" i="1"/>
  <c r="P496" i="1"/>
  <c r="N496" i="1"/>
  <c r="P860" i="1"/>
  <c r="N860" i="1"/>
  <c r="P2141" i="1"/>
  <c r="N2141" i="1"/>
  <c r="P605" i="1"/>
  <c r="N605" i="1"/>
  <c r="P1007" i="1"/>
  <c r="N1007" i="1"/>
  <c r="Q2068" i="1"/>
  <c r="P2068" i="1"/>
  <c r="N2068" i="1"/>
  <c r="O2068" i="1"/>
  <c r="P689" i="1"/>
  <c r="O689" i="1"/>
  <c r="P1854" i="1"/>
  <c r="N1854" i="1"/>
  <c r="Q1088" i="1"/>
  <c r="O1088" i="1"/>
  <c r="P1088" i="1"/>
  <c r="N1728" i="1"/>
  <c r="P1728" i="1"/>
  <c r="Q766" i="1"/>
  <c r="P766" i="1"/>
  <c r="O766" i="1"/>
  <c r="N766" i="1"/>
  <c r="P1686" i="1"/>
  <c r="N1686" i="1"/>
  <c r="N1476" i="1"/>
  <c r="Q1826" i="1"/>
  <c r="N1826" i="1"/>
  <c r="P1826" i="1"/>
  <c r="N1543" i="1"/>
  <c r="P1543" i="1"/>
  <c r="O1543" i="1"/>
  <c r="Q1543" i="1"/>
  <c r="Q1907" i="1"/>
  <c r="P1907" i="1"/>
  <c r="N1907" i="1"/>
  <c r="O1907" i="1"/>
  <c r="P1147" i="1"/>
  <c r="N1147" i="1"/>
  <c r="N1623" i="1"/>
  <c r="P1623" i="1"/>
  <c r="O1928" i="1"/>
  <c r="Q1928" i="1"/>
  <c r="P1928" i="1"/>
  <c r="Q1291" i="1"/>
  <c r="O1291" i="1"/>
  <c r="N1291" i="1"/>
  <c r="P1291" i="1"/>
  <c r="P1609" i="1"/>
  <c r="O2628" i="1"/>
  <c r="Q2628" i="1"/>
  <c r="N2628" i="1"/>
  <c r="N1522" i="1"/>
  <c r="P1522" i="1"/>
  <c r="Q1522" i="1"/>
  <c r="O1522" i="1"/>
  <c r="P1224" i="1"/>
  <c r="Q2033" i="1"/>
  <c r="N2033" i="1"/>
  <c r="O2033" i="1"/>
  <c r="P1266" i="1"/>
  <c r="N1266" i="1"/>
  <c r="N1662" i="1"/>
  <c r="Q1662" i="1"/>
  <c r="P1662" i="1"/>
  <c r="O1662" i="1"/>
  <c r="Q1144" i="1"/>
  <c r="O1144" i="1"/>
  <c r="P1144" i="1"/>
  <c r="N1613" i="1"/>
  <c r="Q1613" i="1"/>
  <c r="O1613" i="1"/>
  <c r="P1613" i="1"/>
  <c r="Q1910" i="1"/>
  <c r="N1910" i="1"/>
  <c r="P1910" i="1"/>
  <c r="P2470" i="1"/>
  <c r="N2470" i="1"/>
  <c r="P2463" i="1"/>
  <c r="N2463" i="1"/>
  <c r="Q2397" i="1"/>
  <c r="P2397" i="1"/>
  <c r="N2397" i="1"/>
  <c r="P2162" i="1"/>
  <c r="N2162" i="1"/>
  <c r="Q2271" i="1"/>
  <c r="P2271" i="1"/>
  <c r="O2271" i="1"/>
  <c r="N2271" i="1"/>
  <c r="N2309" i="1"/>
  <c r="P2309" i="1"/>
  <c r="Q2180" i="1"/>
  <c r="P2180" i="1"/>
  <c r="O2180" i="1"/>
  <c r="O2215" i="1"/>
  <c r="Q2215" i="1"/>
  <c r="N2215" i="1"/>
  <c r="P2215" i="1"/>
  <c r="N2253" i="1"/>
  <c r="P2253" i="1"/>
  <c r="Q2166" i="1"/>
  <c r="P2166" i="1"/>
  <c r="O2166" i="1"/>
  <c r="N2166" i="1"/>
  <c r="N2495" i="1"/>
  <c r="Q2495" i="1"/>
  <c r="P2495" i="1"/>
  <c r="O2495" i="1"/>
  <c r="Q2677" i="1"/>
  <c r="P2677" i="1"/>
  <c r="N2677" i="1"/>
  <c r="N2596" i="1"/>
  <c r="P2596" i="1"/>
  <c r="N2582" i="1"/>
  <c r="N3016" i="1"/>
  <c r="P2852" i="1"/>
  <c r="O2852" i="1"/>
  <c r="Q2852" i="1"/>
  <c r="N2852" i="1"/>
  <c r="N2512" i="1"/>
  <c r="P2512" i="1"/>
  <c r="P2792" i="1"/>
  <c r="N2792" i="1"/>
  <c r="Q2824" i="1"/>
  <c r="O2824" i="1"/>
  <c r="N2824" i="1"/>
  <c r="P2824" i="1"/>
  <c r="P2684" i="1"/>
  <c r="Q2684" i="1"/>
  <c r="N2684" i="1"/>
  <c r="O2684" i="1"/>
  <c r="Q3076" i="1"/>
  <c r="N3076" i="1"/>
  <c r="P3076" i="1"/>
  <c r="O3076" i="1"/>
  <c r="Q3020" i="1"/>
  <c r="P3020" i="1"/>
  <c r="O3020" i="1"/>
  <c r="N3020" i="1"/>
  <c r="N2999" i="1"/>
  <c r="Q2999" i="1"/>
  <c r="P2999" i="1"/>
  <c r="O2999" i="1"/>
  <c r="N3415" i="1"/>
  <c r="P3415" i="1"/>
  <c r="Q3527" i="1"/>
  <c r="P3527" i="1"/>
  <c r="N3527" i="1"/>
  <c r="P3534" i="1"/>
  <c r="N3534" i="1"/>
  <c r="P3349" i="1"/>
  <c r="Q3349" i="1"/>
  <c r="N3349" i="1"/>
  <c r="O3349" i="1"/>
  <c r="P3205" i="1"/>
  <c r="P3198" i="1"/>
  <c r="N3198" i="1"/>
  <c r="O3048" i="1"/>
  <c r="Q3048" i="1"/>
  <c r="P3048" i="1"/>
  <c r="N3048" i="1"/>
  <c r="Q3447" i="1"/>
  <c r="O3447" i="1"/>
  <c r="N3447" i="1"/>
  <c r="O2967" i="1"/>
  <c r="O1868" i="1"/>
  <c r="O2054" i="1"/>
  <c r="N367" i="1"/>
  <c r="P115" i="1"/>
  <c r="O115" i="1"/>
  <c r="Q115" i="1"/>
  <c r="Q255" i="1"/>
  <c r="O255" i="1"/>
  <c r="N255" i="1"/>
  <c r="O1130" i="1"/>
  <c r="N1130" i="1"/>
  <c r="Q1130" i="1"/>
  <c r="P1130" i="1"/>
  <c r="P181" i="1"/>
  <c r="N181" i="1"/>
  <c r="P2169" i="1"/>
  <c r="N2169" i="1"/>
  <c r="O388" i="1"/>
  <c r="P388" i="1"/>
  <c r="N388" i="1"/>
  <c r="Q192" i="1"/>
  <c r="P192" i="1"/>
  <c r="O192" i="1"/>
  <c r="N192" i="1"/>
  <c r="P790" i="1"/>
  <c r="N790" i="1"/>
  <c r="N482" i="1"/>
  <c r="P482" i="1"/>
  <c r="Q647" i="1"/>
  <c r="P647" i="1"/>
  <c r="O647" i="1"/>
  <c r="N647" i="1"/>
  <c r="O234" i="1"/>
  <c r="N234" i="1"/>
  <c r="P234" i="1"/>
  <c r="Q234" i="1"/>
  <c r="P633" i="1"/>
  <c r="Q633" i="1"/>
  <c r="N633" i="1"/>
  <c r="O633" i="1"/>
  <c r="O24" i="1"/>
  <c r="Q24" i="1"/>
  <c r="P24" i="1"/>
  <c r="N24" i="1"/>
  <c r="N164" i="1"/>
  <c r="O164" i="1"/>
  <c r="Q164" i="1"/>
  <c r="P164" i="1"/>
  <c r="P937" i="1"/>
  <c r="N937" i="1"/>
  <c r="P601" i="1"/>
  <c r="N601" i="1"/>
  <c r="P986" i="1"/>
  <c r="N986" i="1"/>
  <c r="Q363" i="1"/>
  <c r="P363" i="1"/>
  <c r="N363" i="1"/>
  <c r="Q1375" i="1"/>
  <c r="P1375" i="1"/>
  <c r="O1375" i="1"/>
  <c r="N1375" i="1"/>
  <c r="N678" i="1"/>
  <c r="P678" i="1"/>
  <c r="N1847" i="1"/>
  <c r="P1847" i="1"/>
  <c r="P671" i="1"/>
  <c r="N671" i="1"/>
  <c r="Q1441" i="1"/>
  <c r="N1441" i="1"/>
  <c r="P1441" i="1"/>
  <c r="P549" i="1"/>
  <c r="Q549" i="1"/>
  <c r="O549" i="1"/>
  <c r="N549" i="1"/>
  <c r="N899" i="1"/>
  <c r="Q899" i="1"/>
  <c r="P899" i="1"/>
  <c r="O899" i="1"/>
  <c r="O2425" i="1"/>
  <c r="N2425" i="1"/>
  <c r="P2425" i="1"/>
  <c r="N657" i="1"/>
  <c r="P657" i="1"/>
  <c r="P1056" i="1"/>
  <c r="N1056" i="1"/>
  <c r="P328" i="1"/>
  <c r="N328" i="1"/>
  <c r="P818" i="1"/>
  <c r="N818" i="1"/>
  <c r="P1938" i="1"/>
  <c r="N1938" i="1"/>
  <c r="Q1095" i="1"/>
  <c r="N1095" i="1"/>
  <c r="P1095" i="1"/>
  <c r="O1095" i="1"/>
  <c r="P2120" i="1"/>
  <c r="P773" i="1"/>
  <c r="N773" i="1"/>
  <c r="P2075" i="1"/>
  <c r="Q2075" i="1"/>
  <c r="O2075" i="1"/>
  <c r="P1490" i="1"/>
  <c r="N1490" i="1"/>
  <c r="P1896" i="1"/>
  <c r="N1896" i="1"/>
  <c r="P1616" i="1"/>
  <c r="N1616" i="1"/>
  <c r="N1977" i="1"/>
  <c r="Q1977" i="1"/>
  <c r="O1977" i="1"/>
  <c r="P1977" i="1"/>
  <c r="N1154" i="1"/>
  <c r="P1154" i="1"/>
  <c r="P1630" i="1"/>
  <c r="N1630" i="1"/>
  <c r="Q1963" i="1"/>
  <c r="O1963" i="1"/>
  <c r="N1963" i="1"/>
  <c r="P1963" i="1"/>
  <c r="Q1305" i="1"/>
  <c r="P1305" i="1"/>
  <c r="O1305" i="1"/>
  <c r="N1305" i="1"/>
  <c r="P1637" i="1"/>
  <c r="N1637" i="1"/>
  <c r="P3027" i="1"/>
  <c r="N3027" i="1"/>
  <c r="Q3027" i="1"/>
  <c r="N1553" i="1"/>
  <c r="P1553" i="1"/>
  <c r="P1231" i="1"/>
  <c r="N1231" i="1"/>
  <c r="P2071" i="1"/>
  <c r="N2071" i="1"/>
  <c r="N1287" i="1"/>
  <c r="P1287" i="1"/>
  <c r="N1700" i="1"/>
  <c r="N1200" i="1"/>
  <c r="Q1200" i="1"/>
  <c r="P1200" i="1"/>
  <c r="O1200" i="1"/>
  <c r="O1627" i="1"/>
  <c r="N1627" i="1"/>
  <c r="Q1627" i="1"/>
  <c r="P1627" i="1"/>
  <c r="P1973" i="1"/>
  <c r="N1973" i="1"/>
  <c r="Q2649" i="1"/>
  <c r="O2649" i="1"/>
  <c r="P2649" i="1"/>
  <c r="N2649" i="1"/>
  <c r="Q2544" i="1"/>
  <c r="O2544" i="1"/>
  <c r="N2544" i="1"/>
  <c r="P2404" i="1"/>
  <c r="Q2404" i="1"/>
  <c r="O2404" i="1"/>
  <c r="N2404" i="1"/>
  <c r="Q2236" i="1"/>
  <c r="O2236" i="1"/>
  <c r="N2236" i="1"/>
  <c r="P2236" i="1"/>
  <c r="N2302" i="1"/>
  <c r="P2302" i="1"/>
  <c r="Q2348" i="1"/>
  <c r="P2348" i="1"/>
  <c r="O2348" i="1"/>
  <c r="N2348" i="1"/>
  <c r="Q2208" i="1"/>
  <c r="P2208" i="1"/>
  <c r="N2208" i="1"/>
  <c r="Q2285" i="1"/>
  <c r="O2285" i="1"/>
  <c r="P2285" i="1"/>
  <c r="N2285" i="1"/>
  <c r="N2260" i="1"/>
  <c r="P2260" i="1"/>
  <c r="Q2292" i="1"/>
  <c r="N2292" i="1"/>
  <c r="O2292" i="1"/>
  <c r="N2694" i="1"/>
  <c r="P2694" i="1"/>
  <c r="N2715" i="1"/>
  <c r="P2715" i="1"/>
  <c r="N2610" i="1"/>
  <c r="P2610" i="1"/>
  <c r="P2589" i="1"/>
  <c r="N2589" i="1"/>
  <c r="P3135" i="1"/>
  <c r="N3135" i="1"/>
  <c r="Q2887" i="1"/>
  <c r="O2887" i="1"/>
  <c r="N2887" i="1"/>
  <c r="P2887" i="1"/>
  <c r="P2519" i="1"/>
  <c r="N2519" i="1"/>
  <c r="Q2831" i="1"/>
  <c r="N2831" i="1"/>
  <c r="O2831" i="1"/>
  <c r="Q2838" i="1"/>
  <c r="N2838" i="1"/>
  <c r="P2838" i="1"/>
  <c r="O2838" i="1"/>
  <c r="O2691" i="1"/>
  <c r="N2691" i="1"/>
  <c r="Q2691" i="1"/>
  <c r="P2691" i="1"/>
  <c r="N3114" i="1"/>
  <c r="P3114" i="1"/>
  <c r="N3121" i="1"/>
  <c r="P3121" i="1"/>
  <c r="P3051" i="1"/>
  <c r="N3051" i="1"/>
  <c r="P3422" i="1"/>
  <c r="N3422" i="1"/>
  <c r="P3111" i="1"/>
  <c r="N3111" i="1"/>
  <c r="O2960" i="1"/>
  <c r="P2960" i="1"/>
  <c r="N2960" i="1"/>
  <c r="Q3370" i="1"/>
  <c r="P3370" i="1"/>
  <c r="O3370" i="1"/>
  <c r="N3370" i="1"/>
  <c r="Q3230" i="1"/>
  <c r="P3230" i="1"/>
  <c r="O3230" i="1"/>
  <c r="N3230" i="1"/>
  <c r="N3261" i="1"/>
  <c r="P3055" i="1"/>
  <c r="Q3055" i="1"/>
  <c r="N3055" i="1"/>
  <c r="O3055" i="1"/>
  <c r="Q3454" i="1"/>
  <c r="P3454" i="1"/>
  <c r="O3454" i="1"/>
  <c r="N3454" i="1"/>
  <c r="Q3167" i="1"/>
  <c r="P3167" i="1"/>
  <c r="N3167" i="1"/>
  <c r="O3167" i="1"/>
  <c r="Q825" i="1"/>
  <c r="O825" i="1"/>
  <c r="N780" i="1"/>
  <c r="P1308" i="1"/>
  <c r="Q1308" i="1"/>
  <c r="Q2015" i="1"/>
  <c r="O2015" i="1"/>
  <c r="Q2085" i="1"/>
  <c r="O2085" i="1"/>
  <c r="Q1399" i="1"/>
  <c r="O1399" i="1"/>
  <c r="Q2841" i="1"/>
  <c r="O2841" i="1"/>
  <c r="Q1371" i="1"/>
  <c r="Q2001" i="1"/>
  <c r="O2001" i="1"/>
  <c r="O2148" i="1"/>
  <c r="Q2148" i="1"/>
  <c r="Q1980" i="1"/>
  <c r="O1980" i="1"/>
  <c r="Q1490" i="1"/>
  <c r="O1490" i="1"/>
  <c r="O2428" i="1"/>
  <c r="Q2428" i="1"/>
  <c r="Q2253" i="1"/>
  <c r="O2253" i="1"/>
  <c r="Q3128" i="1"/>
  <c r="O3128" i="1"/>
  <c r="Q2400" i="1"/>
  <c r="O2400" i="1"/>
  <c r="Q2701" i="1"/>
  <c r="O2701" i="1"/>
  <c r="O2589" i="1"/>
  <c r="Q2589" i="1"/>
  <c r="O2638" i="1"/>
  <c r="Q2638" i="1"/>
  <c r="O2876" i="1"/>
  <c r="Q2876" i="1"/>
  <c r="Q3030" i="1"/>
  <c r="O3030" i="1"/>
  <c r="Q3534" i="1"/>
  <c r="O3534" i="1"/>
  <c r="O3072" i="1"/>
  <c r="Q3072" i="1"/>
  <c r="O3177" i="1"/>
  <c r="Q3177" i="1"/>
  <c r="O3198" i="1"/>
  <c r="Q3198" i="1"/>
  <c r="N3240" i="1"/>
  <c r="O1735" i="1"/>
  <c r="N136" i="1"/>
  <c r="O1686" i="1"/>
  <c r="O409" i="1"/>
  <c r="O129" i="1"/>
  <c r="O2197" i="1"/>
  <c r="O871" i="1"/>
  <c r="O794" i="1"/>
  <c r="N990" i="1"/>
  <c r="P216" i="1"/>
  <c r="N216" i="1"/>
  <c r="Q262" i="1"/>
  <c r="P262" i="1"/>
  <c r="N262" i="1"/>
  <c r="N125" i="1"/>
  <c r="P125" i="1"/>
  <c r="Q213" i="1"/>
  <c r="P213" i="1"/>
  <c r="O213" i="1"/>
  <c r="N213" i="1"/>
  <c r="P2036" i="1"/>
  <c r="N2036" i="1"/>
  <c r="Q423" i="1"/>
  <c r="P423" i="1"/>
  <c r="N199" i="1"/>
  <c r="Q199" i="1"/>
  <c r="P199" i="1"/>
  <c r="O199" i="1"/>
  <c r="N1060" i="1"/>
  <c r="Q1060" i="1"/>
  <c r="P1060" i="1"/>
  <c r="O1060" i="1"/>
  <c r="P594" i="1"/>
  <c r="N594" i="1"/>
  <c r="P122" i="1"/>
  <c r="N122" i="1"/>
  <c r="Q122" i="1"/>
  <c r="O122" i="1"/>
  <c r="P335" i="1"/>
  <c r="N335" i="1"/>
  <c r="O661" i="1"/>
  <c r="Q661" i="1"/>
  <c r="P661" i="1"/>
  <c r="N661" i="1"/>
  <c r="P45" i="1"/>
  <c r="O45" i="1"/>
  <c r="N45" i="1"/>
  <c r="P202" i="1"/>
  <c r="N202" i="1"/>
  <c r="P965" i="1"/>
  <c r="P615" i="1"/>
  <c r="N615" i="1"/>
  <c r="Q1011" i="1"/>
  <c r="O1011" i="1"/>
  <c r="P1011" i="1"/>
  <c r="N1011" i="1"/>
  <c r="N370" i="1"/>
  <c r="P370" i="1"/>
  <c r="N1672" i="1"/>
  <c r="P1672" i="1"/>
  <c r="Q710" i="1"/>
  <c r="N710" i="1"/>
  <c r="P710" i="1"/>
  <c r="P1868" i="1"/>
  <c r="N1868" i="1"/>
  <c r="Q703" i="1"/>
  <c r="P703" i="1"/>
  <c r="N703" i="1"/>
  <c r="O703" i="1"/>
  <c r="P1462" i="1"/>
  <c r="N563" i="1"/>
  <c r="Q563" i="1"/>
  <c r="P563" i="1"/>
  <c r="O563" i="1"/>
  <c r="P941" i="1"/>
  <c r="N941" i="1"/>
  <c r="Q941" i="1"/>
  <c r="O941" i="1"/>
  <c r="N2530" i="1"/>
  <c r="Q2530" i="1"/>
  <c r="O2530" i="1"/>
  <c r="Q696" i="1"/>
  <c r="O696" i="1"/>
  <c r="P696" i="1"/>
  <c r="N1063" i="1"/>
  <c r="P1063" i="1"/>
  <c r="P349" i="1"/>
  <c r="N349" i="1"/>
  <c r="P839" i="1"/>
  <c r="N839" i="1"/>
  <c r="N1980" i="1"/>
  <c r="P1980" i="1"/>
  <c r="N1112" i="1"/>
  <c r="P1112" i="1"/>
  <c r="O2369" i="1"/>
  <c r="P2369" i="1"/>
  <c r="N2369" i="1"/>
  <c r="N825" i="1"/>
  <c r="P825" i="1"/>
  <c r="P1098" i="1"/>
  <c r="N1098" i="1"/>
  <c r="P1532" i="1"/>
  <c r="P2005" i="1"/>
  <c r="Q2005" i="1"/>
  <c r="O2005" i="1"/>
  <c r="N2005" i="1"/>
  <c r="N1644" i="1"/>
  <c r="P1644" i="1"/>
  <c r="Q1984" i="1"/>
  <c r="N1984" i="1"/>
  <c r="O1984" i="1"/>
  <c r="P1984" i="1"/>
  <c r="P1179" i="1"/>
  <c r="O1179" i="1"/>
  <c r="N1179" i="1"/>
  <c r="Q1179" i="1"/>
  <c r="P1704" i="1"/>
  <c r="Q1704" i="1"/>
  <c r="N1704" i="1"/>
  <c r="N1970" i="1"/>
  <c r="P1970" i="1"/>
  <c r="O1970" i="1"/>
  <c r="N1319" i="1"/>
  <c r="Q1319" i="1"/>
  <c r="P1319" i="1"/>
  <c r="O1319" i="1"/>
  <c r="P1690" i="1"/>
  <c r="O1690" i="1"/>
  <c r="N1690" i="1"/>
  <c r="P1109" i="1"/>
  <c r="Q1109" i="1"/>
  <c r="O1109" i="1"/>
  <c r="N1109" i="1"/>
  <c r="N1669" i="1"/>
  <c r="P1669" i="1"/>
  <c r="P1245" i="1"/>
  <c r="N1245" i="1"/>
  <c r="Q2117" i="1"/>
  <c r="N2117" i="1"/>
  <c r="O2117" i="1"/>
  <c r="N1326" i="1"/>
  <c r="Q1326" i="1"/>
  <c r="O1326" i="1"/>
  <c r="N1833" i="1"/>
  <c r="P1833" i="1"/>
  <c r="O1214" i="1"/>
  <c r="N1214" i="1"/>
  <c r="Q1214" i="1"/>
  <c r="P1214" i="1"/>
  <c r="P1641" i="1"/>
  <c r="N1641" i="1"/>
  <c r="Q1641" i="1"/>
  <c r="O1641" i="1"/>
  <c r="P2012" i="1"/>
  <c r="Q2012" i="1"/>
  <c r="O2012" i="1"/>
  <c r="N2012" i="1"/>
  <c r="N2719" i="1"/>
  <c r="Q2719" i="1"/>
  <c r="P2719" i="1"/>
  <c r="O2719" i="1"/>
  <c r="O2729" i="1"/>
  <c r="N2729" i="1"/>
  <c r="P2729" i="1"/>
  <c r="N2411" i="1"/>
  <c r="Q2411" i="1"/>
  <c r="P2411" i="1"/>
  <c r="O2411" i="1"/>
  <c r="O2295" i="1"/>
  <c r="P2295" i="1"/>
  <c r="N2295" i="1"/>
  <c r="P2330" i="1"/>
  <c r="P2372" i="1"/>
  <c r="N2372" i="1"/>
  <c r="O2278" i="1"/>
  <c r="N2278" i="1"/>
  <c r="P2278" i="1"/>
  <c r="Q2341" i="1"/>
  <c r="N2341" i="1"/>
  <c r="O2341" i="1"/>
  <c r="N2306" i="1"/>
  <c r="O2306" i="1"/>
  <c r="Q2306" i="1"/>
  <c r="O2313" i="1"/>
  <c r="Q2313" i="1"/>
  <c r="P2313" i="1"/>
  <c r="N2313" i="1"/>
  <c r="Q2768" i="1"/>
  <c r="P2768" i="1"/>
  <c r="N2768" i="1"/>
  <c r="P2722" i="1"/>
  <c r="N2722" i="1"/>
  <c r="P2687" i="1"/>
  <c r="N2687" i="1"/>
  <c r="N2624" i="1"/>
  <c r="P2624" i="1"/>
  <c r="N3181" i="1"/>
  <c r="P3181" i="1"/>
  <c r="Q3181" i="1"/>
  <c r="O3181" i="1"/>
  <c r="Q2894" i="1"/>
  <c r="P2894" i="1"/>
  <c r="N2894" i="1"/>
  <c r="O2894" i="1"/>
  <c r="N2526" i="1"/>
  <c r="P2526" i="1"/>
  <c r="Q2845" i="1"/>
  <c r="P2845" i="1"/>
  <c r="O2845" i="1"/>
  <c r="N2946" i="1"/>
  <c r="P2946" i="1"/>
  <c r="Q2817" i="1"/>
  <c r="N2817" i="1"/>
  <c r="O2817" i="1"/>
  <c r="P2817" i="1"/>
  <c r="P3247" i="1"/>
  <c r="P3142" i="1"/>
  <c r="N3142" i="1"/>
  <c r="P3086" i="1"/>
  <c r="N3086" i="1"/>
  <c r="N3429" i="1"/>
  <c r="Q3118" i="1"/>
  <c r="P3118" i="1"/>
  <c r="O3118" i="1"/>
  <c r="N3118" i="1"/>
  <c r="N3044" i="1"/>
  <c r="P3044" i="1"/>
  <c r="N3405" i="1"/>
  <c r="Q3405" i="1"/>
  <c r="O3405" i="1"/>
  <c r="P3405" i="1"/>
  <c r="P3254" i="1"/>
  <c r="N3254" i="1"/>
  <c r="P3286" i="1"/>
  <c r="O3286" i="1"/>
  <c r="N3286" i="1"/>
  <c r="Q3286" i="1"/>
  <c r="Q3069" i="1"/>
  <c r="P3069" i="1"/>
  <c r="N3069" i="1"/>
  <c r="Q97" i="1"/>
  <c r="O97" i="1"/>
  <c r="O1973" i="1"/>
  <c r="Q1973" i="1"/>
  <c r="Q1203" i="1"/>
  <c r="O1203" i="1"/>
  <c r="O993" i="1"/>
  <c r="Q993" i="1"/>
  <c r="N2120" i="1"/>
  <c r="Q2120" i="1"/>
  <c r="Q2176" i="1"/>
  <c r="O2176" i="1"/>
  <c r="Q2162" i="1"/>
  <c r="O2162" i="1"/>
  <c r="Q2057" i="1"/>
  <c r="O2057" i="1"/>
  <c r="Q3282" i="1"/>
  <c r="O3282" i="1"/>
  <c r="N2670" i="1"/>
  <c r="P384" i="1"/>
  <c r="N384" i="1"/>
  <c r="P314" i="1"/>
  <c r="N314" i="1"/>
  <c r="Q150" i="1"/>
  <c r="P150" i="1"/>
  <c r="O150" i="1"/>
  <c r="N150" i="1"/>
  <c r="P1168" i="1"/>
  <c r="N1168" i="1"/>
  <c r="N2138" i="1"/>
  <c r="P2138" i="1"/>
  <c r="O2138" i="1"/>
  <c r="P741" i="1"/>
  <c r="N741" i="1"/>
  <c r="N713" i="1"/>
  <c r="P713" i="1"/>
  <c r="Q1592" i="1"/>
  <c r="P1592" i="1"/>
  <c r="O1592" i="1"/>
  <c r="N1592" i="1"/>
  <c r="Q1781" i="1"/>
  <c r="P1781" i="1"/>
  <c r="N1781" i="1"/>
  <c r="O1781" i="1"/>
  <c r="Q1746" i="1"/>
  <c r="P1746" i="1"/>
  <c r="O1746" i="1"/>
  <c r="N1746" i="1"/>
  <c r="P1952" i="1"/>
  <c r="N1952" i="1"/>
  <c r="N2204" i="1"/>
  <c r="P2204" i="1"/>
  <c r="N2488" i="1"/>
  <c r="Q2488" i="1"/>
  <c r="P2488" i="1"/>
  <c r="O2488" i="1"/>
  <c r="N2558" i="1"/>
  <c r="Q2558" i="1"/>
  <c r="P2558" i="1"/>
  <c r="O2558" i="1"/>
  <c r="P3037" i="1"/>
  <c r="N3037" i="1"/>
  <c r="Q2754" i="1"/>
  <c r="O2754" i="1"/>
  <c r="N2754" i="1"/>
  <c r="O2491" i="1"/>
  <c r="P2491" i="1"/>
  <c r="P3065" i="1"/>
  <c r="N3065" i="1"/>
  <c r="Q3188" i="1"/>
  <c r="P3188" i="1"/>
  <c r="O3188" i="1"/>
  <c r="N3188" i="1"/>
  <c r="O1753" i="1"/>
  <c r="O90" i="1"/>
  <c r="Q90" i="1"/>
  <c r="Q125" i="1"/>
  <c r="O125" i="1"/>
  <c r="Q965" i="1"/>
  <c r="O965" i="1"/>
  <c r="O776" i="1"/>
  <c r="Q776" i="1"/>
  <c r="O2050" i="1"/>
  <c r="Q2050" i="1"/>
  <c r="Q1728" i="1"/>
  <c r="O1728" i="1"/>
  <c r="O1168" i="1"/>
  <c r="Q1168" i="1"/>
  <c r="O1854" i="1"/>
  <c r="Q1854" i="1"/>
  <c r="O3121" i="1"/>
  <c r="Q3121" i="1"/>
  <c r="Q3107" i="1"/>
  <c r="O3107" i="1"/>
  <c r="Q3310" i="1"/>
  <c r="O3310" i="1"/>
  <c r="O2362" i="1"/>
  <c r="O321" i="1"/>
  <c r="O174" i="1"/>
  <c r="Q174" i="1"/>
  <c r="O608" i="1"/>
  <c r="Q608" i="1"/>
  <c r="O34" i="1"/>
  <c r="Q34" i="1"/>
  <c r="Q258" i="1"/>
  <c r="O258" i="1"/>
  <c r="O405" i="1"/>
  <c r="Q405" i="1"/>
  <c r="O1763" i="1"/>
  <c r="Q1763" i="1"/>
  <c r="N510" i="1"/>
  <c r="Q510" i="1"/>
  <c r="O510" i="1"/>
  <c r="O2190" i="1"/>
  <c r="Q2190" i="1"/>
  <c r="Q2043" i="1"/>
  <c r="O2043" i="1"/>
  <c r="Q1343" i="1"/>
  <c r="O1343" i="1"/>
  <c r="Q2008" i="1"/>
  <c r="O2008" i="1"/>
  <c r="O1287" i="1"/>
  <c r="Q1287" i="1"/>
  <c r="P1476" i="1"/>
  <c r="Q1476" i="1"/>
  <c r="O1476" i="1"/>
  <c r="N2782" i="1"/>
  <c r="Q2246" i="1"/>
  <c r="O2246" i="1"/>
  <c r="Q2456" i="1"/>
  <c r="O2456" i="1"/>
  <c r="Q2806" i="1"/>
  <c r="O2806" i="1"/>
  <c r="N2533" i="1"/>
  <c r="O2533" i="1"/>
  <c r="Q2533" i="1"/>
  <c r="Q3100" i="1"/>
  <c r="O3100" i="1"/>
  <c r="O3058" i="1"/>
  <c r="Q3058" i="1"/>
  <c r="N3335" i="1"/>
  <c r="N1448" i="1"/>
  <c r="O1567" i="1"/>
  <c r="Q881" i="1"/>
  <c r="O881" i="1"/>
  <c r="O1140" i="1"/>
  <c r="Q1140" i="1"/>
  <c r="Q769" i="1"/>
  <c r="O769" i="1"/>
  <c r="N1756" i="1"/>
  <c r="O1756" i="1"/>
  <c r="Q1756" i="1"/>
  <c r="O216" i="1"/>
  <c r="Q216" i="1"/>
  <c r="Q727" i="1"/>
  <c r="O727" i="1"/>
  <c r="Q1427" i="1"/>
  <c r="Q76" i="1"/>
  <c r="O76" i="1"/>
  <c r="Q27" i="1"/>
  <c r="O27" i="1"/>
  <c r="Q1294" i="1"/>
  <c r="O1294" i="1"/>
  <c r="Q146" i="1"/>
  <c r="O146" i="1"/>
  <c r="Q1518" i="1"/>
  <c r="O1518" i="1"/>
  <c r="Q104" i="1"/>
  <c r="O104" i="1"/>
  <c r="Q552" i="1"/>
  <c r="O552" i="1"/>
  <c r="Q678" i="1"/>
  <c r="O678" i="1"/>
  <c r="O1889" i="1"/>
  <c r="Q1889" i="1"/>
  <c r="Q748" i="1"/>
  <c r="O748" i="1"/>
  <c r="Q293" i="1"/>
  <c r="O293" i="1"/>
  <c r="O741" i="1"/>
  <c r="Q741" i="1"/>
  <c r="O1035" i="1"/>
  <c r="Q1035" i="1"/>
  <c r="Q2750" i="1"/>
  <c r="O2750" i="1"/>
  <c r="Q2155" i="1"/>
  <c r="O2155" i="1"/>
  <c r="Q797" i="1"/>
  <c r="O797" i="1"/>
  <c r="Q1322" i="1"/>
  <c r="O1322" i="1"/>
  <c r="Q2022" i="1"/>
  <c r="O2022" i="1"/>
  <c r="Q1420" i="1"/>
  <c r="O1420" i="1"/>
  <c r="Q1753" i="1"/>
  <c r="Q2092" i="1"/>
  <c r="O2092" i="1"/>
  <c r="Q1406" i="1"/>
  <c r="O1406" i="1"/>
  <c r="P1392" i="1"/>
  <c r="Q1392" i="1"/>
  <c r="O1707" i="1"/>
  <c r="Q1707" i="1"/>
  <c r="N1532" i="1"/>
  <c r="O1532" i="1"/>
  <c r="Q1532" i="1"/>
  <c r="Q3289" i="1"/>
  <c r="O3289" i="1"/>
  <c r="Q2722" i="1"/>
  <c r="O2722" i="1"/>
  <c r="N2432" i="1"/>
  <c r="Q2449" i="1"/>
  <c r="O2449" i="1"/>
  <c r="Q2624" i="1"/>
  <c r="O2624" i="1"/>
  <c r="Q2645" i="1"/>
  <c r="O2645" i="1"/>
  <c r="Q2918" i="1"/>
  <c r="O2918" i="1"/>
  <c r="Q3065" i="1"/>
  <c r="O3065" i="1"/>
  <c r="Q3184" i="1"/>
  <c r="O3184" i="1"/>
  <c r="O3205" i="1"/>
  <c r="Q3205" i="1"/>
  <c r="P3261" i="1"/>
  <c r="O3261" i="1"/>
  <c r="Q3261" i="1"/>
  <c r="O3352" i="1"/>
  <c r="Q3352" i="1"/>
  <c r="N3195" i="1"/>
  <c r="N3247" i="1"/>
  <c r="O2761" i="1"/>
  <c r="P276" i="1"/>
  <c r="Q276" i="1"/>
  <c r="N276" i="1"/>
  <c r="O276" i="1"/>
  <c r="N269" i="1"/>
  <c r="O269" i="1"/>
  <c r="Q269" i="1"/>
  <c r="P269" i="1"/>
  <c r="N153" i="1"/>
  <c r="P153" i="1"/>
  <c r="O220" i="1"/>
  <c r="Q220" i="1"/>
  <c r="P220" i="1"/>
  <c r="P76" i="1"/>
  <c r="N76" i="1"/>
  <c r="P475" i="1"/>
  <c r="N475" i="1"/>
  <c r="P279" i="1"/>
  <c r="N1606" i="1"/>
  <c r="O1606" i="1"/>
  <c r="P1606" i="1"/>
  <c r="P685" i="1"/>
  <c r="N685" i="1"/>
  <c r="Q171" i="1"/>
  <c r="O171" i="1"/>
  <c r="N171" i="1"/>
  <c r="P178" i="1"/>
  <c r="Q178" i="1"/>
  <c r="O178" i="1"/>
  <c r="N1116" i="1"/>
  <c r="O1116" i="1"/>
  <c r="P1116" i="1"/>
  <c r="N59" i="1"/>
  <c r="Q59" i="1"/>
  <c r="P59" i="1"/>
  <c r="N223" i="1"/>
  <c r="P223" i="1"/>
  <c r="Q997" i="1"/>
  <c r="P997" i="1"/>
  <c r="N997" i="1"/>
  <c r="P654" i="1"/>
  <c r="Q654" i="1"/>
  <c r="O654" i="1"/>
  <c r="N654" i="1"/>
  <c r="P1032" i="1"/>
  <c r="Q1032" i="1"/>
  <c r="O1032" i="1"/>
  <c r="N1032" i="1"/>
  <c r="N426" i="1"/>
  <c r="P426" i="1"/>
  <c r="O1865" i="1"/>
  <c r="Q1865" i="1"/>
  <c r="P1865" i="1"/>
  <c r="N1865" i="1"/>
  <c r="P734" i="1"/>
  <c r="N734" i="1"/>
  <c r="N1931" i="1"/>
  <c r="P1931" i="1"/>
  <c r="P755" i="1"/>
  <c r="N755" i="1"/>
  <c r="N1525" i="1"/>
  <c r="O577" i="1"/>
  <c r="N577" i="1"/>
  <c r="P577" i="1"/>
  <c r="Q577" i="1"/>
  <c r="P1021" i="1"/>
  <c r="N1021" i="1"/>
  <c r="N293" i="1"/>
  <c r="P293" i="1"/>
  <c r="P720" i="1"/>
  <c r="N720" i="1"/>
  <c r="P1070" i="1"/>
  <c r="N1070" i="1"/>
  <c r="Q381" i="1"/>
  <c r="P381" i="1"/>
  <c r="O381" i="1"/>
  <c r="N381" i="1"/>
  <c r="N892" i="1"/>
  <c r="Q892" i="1"/>
  <c r="O892" i="1"/>
  <c r="P892" i="1"/>
  <c r="O535" i="1"/>
  <c r="Q535" i="1"/>
  <c r="P535" i="1"/>
  <c r="N535" i="1"/>
  <c r="Q1165" i="1"/>
  <c r="N1165" i="1"/>
  <c r="P1165" i="1"/>
  <c r="O1165" i="1"/>
  <c r="Q360" i="1"/>
  <c r="P360" i="1"/>
  <c r="N360" i="1"/>
  <c r="P871" i="1"/>
  <c r="N871" i="1"/>
  <c r="Q871" i="1"/>
  <c r="P1105" i="1"/>
  <c r="N1105" i="1"/>
  <c r="P1539" i="1"/>
  <c r="N1539" i="1"/>
  <c r="P2876" i="1"/>
  <c r="N2876" i="1"/>
  <c r="Q1697" i="1"/>
  <c r="O1697" i="1"/>
  <c r="N1697" i="1"/>
  <c r="P1697" i="1"/>
  <c r="P1991" i="1"/>
  <c r="Q1991" i="1"/>
  <c r="N1991" i="1"/>
  <c r="P1252" i="1"/>
  <c r="N1252" i="1"/>
  <c r="Q1767" i="1"/>
  <c r="P1767" i="1"/>
  <c r="N1767" i="1"/>
  <c r="N2015" i="1"/>
  <c r="P2015" i="1"/>
  <c r="N1420" i="1"/>
  <c r="P1420" i="1"/>
  <c r="P1725" i="1"/>
  <c r="Q1725" i="1"/>
  <c r="O1725" i="1"/>
  <c r="N1725" i="1"/>
  <c r="N1196" i="1"/>
  <c r="P1196" i="1"/>
  <c r="N1683" i="1"/>
  <c r="P1683" i="1"/>
  <c r="Q1683" i="1"/>
  <c r="O1683" i="1"/>
  <c r="Q1298" i="1"/>
  <c r="N1298" i="1"/>
  <c r="P1298" i="1"/>
  <c r="O1298" i="1"/>
  <c r="P2134" i="1"/>
  <c r="N2134" i="1"/>
  <c r="Q1333" i="1"/>
  <c r="P1333" i="1"/>
  <c r="O1333" i="1"/>
  <c r="N1333" i="1"/>
  <c r="N1840" i="1"/>
  <c r="P1840" i="1"/>
  <c r="Q1221" i="1"/>
  <c r="P1221" i="1"/>
  <c r="O1221" i="1"/>
  <c r="N1221" i="1"/>
  <c r="P1735" i="1"/>
  <c r="N1735" i="1"/>
  <c r="Q2026" i="1"/>
  <c r="O2026" i="1"/>
  <c r="N2026" i="1"/>
  <c r="Q2789" i="1"/>
  <c r="P2789" i="1"/>
  <c r="O2789" i="1"/>
  <c r="Q2803" i="1"/>
  <c r="P2803" i="1"/>
  <c r="O2803" i="1"/>
  <c r="N2803" i="1"/>
  <c r="Q2432" i="1"/>
  <c r="P2432" i="1"/>
  <c r="O2432" i="1"/>
  <c r="P2316" i="1"/>
  <c r="N2316" i="1"/>
  <c r="Q2453" i="1"/>
  <c r="P2453" i="1"/>
  <c r="O2453" i="1"/>
  <c r="N2453" i="1"/>
  <c r="P2474" i="1"/>
  <c r="Q2474" i="1"/>
  <c r="O2474" i="1"/>
  <c r="N2474" i="1"/>
  <c r="N2428" i="1"/>
  <c r="P2428" i="1"/>
  <c r="P2407" i="1"/>
  <c r="Q2320" i="1"/>
  <c r="P2320" i="1"/>
  <c r="O2320" i="1"/>
  <c r="N2320" i="1"/>
  <c r="Q2327" i="1"/>
  <c r="N2327" i="1"/>
  <c r="P2327" i="1"/>
  <c r="O2327" i="1"/>
  <c r="O2782" i="1"/>
  <c r="Q2782" i="1"/>
  <c r="P2782" i="1"/>
  <c r="N2757" i="1"/>
  <c r="P2757" i="1"/>
  <c r="P2908" i="1"/>
  <c r="O2908" i="1"/>
  <c r="N2908" i="1"/>
  <c r="Q2908" i="1"/>
  <c r="P2680" i="1"/>
  <c r="N2680" i="1"/>
  <c r="Q3517" i="1"/>
  <c r="N3517" i="1"/>
  <c r="P3517" i="1"/>
  <c r="O2932" i="1"/>
  <c r="N2932" i="1"/>
  <c r="P2932" i="1"/>
  <c r="P2533" i="1"/>
  <c r="N2866" i="1"/>
  <c r="P2866" i="1"/>
  <c r="Q2866" i="1"/>
  <c r="O2866" i="1"/>
  <c r="O2957" i="1"/>
  <c r="P2957" i="1"/>
  <c r="N2957" i="1"/>
  <c r="P2911" i="1"/>
  <c r="P3279" i="1"/>
  <c r="O3279" i="1"/>
  <c r="N3279" i="1"/>
  <c r="Q3279" i="1"/>
  <c r="P3202" i="1"/>
  <c r="N3202" i="1"/>
  <c r="O3202" i="1"/>
  <c r="P3093" i="1"/>
  <c r="N3093" i="1"/>
  <c r="P3457" i="1"/>
  <c r="N3457" i="1"/>
  <c r="Q3153" i="1"/>
  <c r="P3153" i="1"/>
  <c r="O3153" i="1"/>
  <c r="N3153" i="1"/>
  <c r="N3079" i="1"/>
  <c r="P3079" i="1"/>
  <c r="P3450" i="1"/>
  <c r="N3450" i="1"/>
  <c r="O3335" i="1"/>
  <c r="P3335" i="1"/>
  <c r="Q3335" i="1"/>
  <c r="N3321" i="1"/>
  <c r="P3321" i="1"/>
  <c r="Q3321" i="1"/>
  <c r="O3321" i="1"/>
  <c r="P3083" i="1"/>
  <c r="N3083" i="1"/>
  <c r="Q3083" i="1"/>
  <c r="O3083" i="1"/>
  <c r="P20" i="1"/>
  <c r="N20" i="1"/>
  <c r="Q17" i="1"/>
  <c r="P17" i="1"/>
  <c r="O17" i="1"/>
  <c r="N17" i="1"/>
  <c r="Q20" i="1"/>
  <c r="O20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A1441" i="1" l="1"/>
  <c r="Z2439" i="1"/>
  <c r="Y2621" i="1"/>
  <c r="Y73" i="1"/>
  <c r="AA3398" i="1"/>
  <c r="AA2054" i="1"/>
  <c r="AA2446" i="1"/>
  <c r="AA1928" i="1"/>
  <c r="AA129" i="1"/>
  <c r="AA2439" i="1"/>
  <c r="AA2621" i="1"/>
  <c r="Z2621" i="1"/>
  <c r="Y759" i="1"/>
  <c r="X2621" i="1"/>
  <c r="Z1207" i="1"/>
  <c r="Y374" i="1"/>
  <c r="X759" i="1"/>
  <c r="Z73" i="1"/>
  <c r="AA73" i="1"/>
  <c r="Y52" i="1"/>
  <c r="X356" i="1"/>
  <c r="AA2523" i="1"/>
  <c r="X1774" i="1"/>
  <c r="AA759" i="1"/>
  <c r="Z178" i="1"/>
  <c r="Y3373" i="1"/>
  <c r="Y1809" i="1"/>
  <c r="AA1207" i="1"/>
  <c r="AA2092" i="1"/>
  <c r="X258" i="1"/>
  <c r="X1326" i="1"/>
  <c r="Z2638" i="1"/>
  <c r="AA1340" i="1"/>
  <c r="Z657" i="1"/>
  <c r="Y2988" i="1"/>
  <c r="Z1742" i="1"/>
  <c r="AA1382" i="1"/>
  <c r="Y2439" i="1"/>
  <c r="X73" i="1"/>
  <c r="Y2607" i="1"/>
  <c r="Y2789" i="1"/>
  <c r="Z3181" i="1"/>
  <c r="X2330" i="1"/>
  <c r="AA619" i="1"/>
  <c r="Y2845" i="1"/>
  <c r="AA2075" i="1"/>
  <c r="AA1410" i="1"/>
  <c r="Z2897" i="1"/>
  <c r="Z2355" i="1"/>
  <c r="X2929" i="1"/>
  <c r="Z1438" i="1"/>
  <c r="Y1609" i="1"/>
  <c r="X472" i="1"/>
  <c r="X619" i="1"/>
  <c r="X1336" i="1"/>
  <c r="X1340" i="1"/>
  <c r="Y1123" i="1"/>
  <c r="Z3247" i="1"/>
  <c r="Y1340" i="1"/>
  <c r="Y2446" i="1"/>
  <c r="X2635" i="1"/>
  <c r="Z3398" i="1"/>
  <c r="Z1340" i="1"/>
  <c r="Y853" i="1"/>
  <c r="Z3251" i="1"/>
  <c r="X3524" i="1"/>
  <c r="AA2845" i="1"/>
  <c r="Z1144" i="1"/>
  <c r="Y643" i="1"/>
  <c r="Y1487" i="1"/>
  <c r="AA3401" i="1"/>
  <c r="Z2477" i="1"/>
  <c r="Z1840" i="1"/>
  <c r="Z1140" i="1"/>
  <c r="Y241" i="1"/>
  <c r="Y2897" i="1"/>
  <c r="Y2491" i="1"/>
  <c r="AA3163" i="1"/>
  <c r="X1994" i="1"/>
  <c r="Y2537" i="1"/>
  <c r="AA1168" i="1"/>
  <c r="AA3282" i="1"/>
  <c r="AA1319" i="1"/>
  <c r="AA1980" i="1"/>
  <c r="Z356" i="1"/>
  <c r="Z2845" i="1"/>
  <c r="X1098" i="1"/>
  <c r="X552" i="1"/>
  <c r="Z115" i="1"/>
  <c r="Z2607" i="1"/>
  <c r="Z2075" i="1"/>
  <c r="AA2418" i="1"/>
  <c r="AA2635" i="1"/>
  <c r="X2537" i="1"/>
  <c r="AA1466" i="1"/>
  <c r="X2785" i="1"/>
  <c r="Y2533" i="1"/>
  <c r="AA178" i="1"/>
  <c r="X2491" i="1"/>
  <c r="Z2278" i="1"/>
  <c r="AA2530" i="1"/>
  <c r="X2208" i="1"/>
  <c r="Y157" i="1"/>
  <c r="X1560" i="1"/>
  <c r="AA3524" i="1"/>
  <c r="X2712" i="1"/>
  <c r="X1567" i="1"/>
  <c r="Y472" i="1"/>
  <c r="Y1858" i="1"/>
  <c r="Y356" i="1"/>
  <c r="Z1609" i="1"/>
  <c r="X2106" i="1"/>
  <c r="Y2645" i="1"/>
  <c r="AA2180" i="1"/>
  <c r="AA2820" i="1"/>
  <c r="X2124" i="1"/>
  <c r="X2446" i="1"/>
  <c r="AA2330" i="1"/>
  <c r="Z3156" i="1"/>
  <c r="Z1665" i="1"/>
  <c r="Z1858" i="1"/>
  <c r="Y423" i="1"/>
  <c r="X1322" i="1"/>
  <c r="Y1438" i="1"/>
  <c r="Z2446" i="1"/>
  <c r="X2274" i="1"/>
  <c r="Z2509" i="1"/>
  <c r="Z1252" i="1"/>
  <c r="Z1322" i="1"/>
  <c r="Z1098" i="1"/>
  <c r="Z619" i="1"/>
  <c r="Z3475" i="1"/>
  <c r="Y2635" i="1"/>
  <c r="Z2054" i="1"/>
  <c r="AA2897" i="1"/>
  <c r="Y3251" i="1"/>
  <c r="X129" i="1"/>
  <c r="Y1518" i="1"/>
  <c r="AA976" i="1"/>
  <c r="X958" i="1"/>
  <c r="AA1123" i="1"/>
  <c r="AA3492" i="1"/>
  <c r="AA1224" i="1"/>
  <c r="AA2327" i="1"/>
  <c r="AA1298" i="1"/>
  <c r="Y685" i="1"/>
  <c r="AA2162" i="1"/>
  <c r="X965" i="1"/>
  <c r="Z199" i="1"/>
  <c r="Z1308" i="1"/>
  <c r="X1088" i="1"/>
  <c r="X2747" i="1"/>
  <c r="AA1893" i="1"/>
  <c r="Z472" i="1"/>
  <c r="X3216" i="1"/>
  <c r="AA3090" i="1"/>
  <c r="X1123" i="1"/>
  <c r="Y2257" i="1"/>
  <c r="X1207" i="1"/>
  <c r="X1172" i="1"/>
  <c r="Y248" i="1"/>
  <c r="Z3223" i="1"/>
  <c r="Z2929" i="1"/>
  <c r="AA1858" i="1"/>
  <c r="X2771" i="1"/>
  <c r="AA1550" i="1"/>
  <c r="Z2295" i="1"/>
  <c r="X199" i="1"/>
  <c r="Y1662" i="1"/>
  <c r="AA1088" i="1"/>
  <c r="AA2103" i="1"/>
  <c r="Y1207" i="1"/>
  <c r="Z3104" i="1"/>
  <c r="Z3391" i="1"/>
  <c r="AA2176" i="1"/>
  <c r="AA2411" i="1"/>
  <c r="Z696" i="1"/>
  <c r="AA423" i="1"/>
  <c r="Y825" i="1"/>
  <c r="X2610" i="1"/>
  <c r="AA2355" i="1"/>
  <c r="Y2929" i="1"/>
  <c r="Y1308" i="1"/>
  <c r="Y3342" i="1"/>
  <c r="Z3307" i="1"/>
  <c r="AA3083" i="1"/>
  <c r="Z3083" i="1"/>
  <c r="Y3083" i="1"/>
  <c r="X3083" i="1"/>
  <c r="X475" i="1"/>
  <c r="AA475" i="1"/>
  <c r="Z475" i="1"/>
  <c r="Y475" i="1"/>
  <c r="AA713" i="1"/>
  <c r="Y713" i="1"/>
  <c r="X713" i="1"/>
  <c r="Z713" i="1"/>
  <c r="X1833" i="1"/>
  <c r="Y1833" i="1"/>
  <c r="AA1833" i="1"/>
  <c r="Z1833" i="1"/>
  <c r="Z2176" i="1"/>
  <c r="Y2176" i="1"/>
  <c r="X2176" i="1"/>
  <c r="Z1798" i="1"/>
  <c r="X1798" i="1"/>
  <c r="AA1798" i="1"/>
  <c r="Z1270" i="1"/>
  <c r="X1270" i="1"/>
  <c r="AA1270" i="1"/>
  <c r="Z3300" i="1"/>
  <c r="Y3300" i="1"/>
  <c r="X3300" i="1"/>
  <c r="AA3300" i="1"/>
  <c r="Z2883" i="1"/>
  <c r="Y2883" i="1"/>
  <c r="X2883" i="1"/>
  <c r="AA2883" i="1"/>
  <c r="Z395" i="1"/>
  <c r="Y395" i="1"/>
  <c r="X395" i="1"/>
  <c r="AA395" i="1"/>
  <c r="Z1672" i="1"/>
  <c r="X1497" i="1"/>
  <c r="AA1497" i="1"/>
  <c r="Z1497" i="1"/>
  <c r="Y1497" i="1"/>
  <c r="Y2516" i="1"/>
  <c r="X2516" i="1"/>
  <c r="Z2516" i="1"/>
  <c r="AA2516" i="1"/>
  <c r="X3450" i="1"/>
  <c r="Y3450" i="1"/>
  <c r="AA3450" i="1"/>
  <c r="Z3450" i="1"/>
  <c r="AA2866" i="1"/>
  <c r="AA2453" i="1"/>
  <c r="Y2453" i="1"/>
  <c r="X2453" i="1"/>
  <c r="Z2453" i="1"/>
  <c r="AA1420" i="1"/>
  <c r="Z1420" i="1"/>
  <c r="X1420" i="1"/>
  <c r="Y1697" i="1"/>
  <c r="X1697" i="1"/>
  <c r="AA1697" i="1"/>
  <c r="Z1697" i="1"/>
  <c r="Y360" i="1"/>
  <c r="AA360" i="1"/>
  <c r="Z360" i="1"/>
  <c r="X360" i="1"/>
  <c r="AA293" i="1"/>
  <c r="Z293" i="1"/>
  <c r="Y293" i="1"/>
  <c r="X293" i="1"/>
  <c r="AA734" i="1"/>
  <c r="X734" i="1"/>
  <c r="Z734" i="1"/>
  <c r="Y734" i="1"/>
  <c r="AA654" i="1"/>
  <c r="Z654" i="1"/>
  <c r="Y654" i="1"/>
  <c r="X654" i="1"/>
  <c r="Y1606" i="1"/>
  <c r="X3195" i="1"/>
  <c r="AA3195" i="1"/>
  <c r="Z3195" i="1"/>
  <c r="Y3195" i="1"/>
  <c r="AA1756" i="1"/>
  <c r="Y2180" i="1"/>
  <c r="AA1728" i="1"/>
  <c r="AA3037" i="1"/>
  <c r="Z3037" i="1"/>
  <c r="Y3037" i="1"/>
  <c r="X3037" i="1"/>
  <c r="AA1952" i="1"/>
  <c r="Z1952" i="1"/>
  <c r="Y1952" i="1"/>
  <c r="Z2624" i="1"/>
  <c r="AA2624" i="1"/>
  <c r="Y2624" i="1"/>
  <c r="X2624" i="1"/>
  <c r="Y2295" i="1"/>
  <c r="AA2295" i="1"/>
  <c r="X2295" i="1"/>
  <c r="AA1214" i="1"/>
  <c r="Y1214" i="1"/>
  <c r="Z1214" i="1"/>
  <c r="X1214" i="1"/>
  <c r="Y1319" i="1"/>
  <c r="X1319" i="1"/>
  <c r="Z1319" i="1"/>
  <c r="X825" i="1"/>
  <c r="AA199" i="1"/>
  <c r="AA125" i="1"/>
  <c r="Z125" i="1"/>
  <c r="Y125" i="1"/>
  <c r="X125" i="1"/>
  <c r="AA3167" i="1"/>
  <c r="Z3167" i="1"/>
  <c r="Y3167" i="1"/>
  <c r="X3167" i="1"/>
  <c r="Y2715" i="1"/>
  <c r="Z2715" i="1"/>
  <c r="AA2715" i="1"/>
  <c r="X2715" i="1"/>
  <c r="Z2208" i="1"/>
  <c r="Y2208" i="1"/>
  <c r="AA2208" i="1"/>
  <c r="Y1973" i="1"/>
  <c r="AA1973" i="1"/>
  <c r="X1973" i="1"/>
  <c r="Z1973" i="1"/>
  <c r="X1287" i="1"/>
  <c r="AA1287" i="1"/>
  <c r="Z1287" i="1"/>
  <c r="AA1305" i="1"/>
  <c r="Z1305" i="1"/>
  <c r="Y1305" i="1"/>
  <c r="X1305" i="1"/>
  <c r="Z1977" i="1"/>
  <c r="Y328" i="1"/>
  <c r="X328" i="1"/>
  <c r="Z328" i="1"/>
  <c r="AA328" i="1"/>
  <c r="AA899" i="1"/>
  <c r="Y899" i="1"/>
  <c r="X899" i="1"/>
  <c r="Z899" i="1"/>
  <c r="AA633" i="1"/>
  <c r="X633" i="1"/>
  <c r="Y633" i="1"/>
  <c r="Z633" i="1"/>
  <c r="AA482" i="1"/>
  <c r="Z482" i="1"/>
  <c r="Y482" i="1"/>
  <c r="X482" i="1"/>
  <c r="X181" i="1"/>
  <c r="Y181" i="1"/>
  <c r="AA181" i="1"/>
  <c r="Z181" i="1"/>
  <c r="Y367" i="1"/>
  <c r="Z367" i="1"/>
  <c r="X367" i="1"/>
  <c r="AA367" i="1"/>
  <c r="Y3198" i="1"/>
  <c r="AA3198" i="1"/>
  <c r="Z3198" i="1"/>
  <c r="X3198" i="1"/>
  <c r="Y3076" i="1"/>
  <c r="AA3076" i="1"/>
  <c r="AA2215" i="1"/>
  <c r="Z2215" i="1"/>
  <c r="Y2215" i="1"/>
  <c r="X2215" i="1"/>
  <c r="Y2162" i="1"/>
  <c r="Z2162" i="1"/>
  <c r="X2162" i="1"/>
  <c r="X1686" i="1"/>
  <c r="AA1686" i="1"/>
  <c r="Y1686" i="1"/>
  <c r="Z1686" i="1"/>
  <c r="Z2232" i="1"/>
  <c r="Y2232" i="1"/>
  <c r="X2232" i="1"/>
  <c r="AA2232" i="1"/>
  <c r="Z2575" i="1"/>
  <c r="AA325" i="1"/>
  <c r="X325" i="1"/>
  <c r="Y325" i="1"/>
  <c r="Z612" i="1"/>
  <c r="Y612" i="1"/>
  <c r="Z1529" i="1"/>
  <c r="AA1529" i="1"/>
  <c r="Y1529" i="1"/>
  <c r="X1529" i="1"/>
  <c r="X1609" i="1"/>
  <c r="Z2799" i="1"/>
  <c r="X2799" i="1"/>
  <c r="Y2799" i="1"/>
  <c r="AA2799" i="1"/>
  <c r="Y2575" i="1"/>
  <c r="X2575" i="1"/>
  <c r="Z2222" i="1"/>
  <c r="AA2222" i="1"/>
  <c r="X2222" i="1"/>
  <c r="Y2222" i="1"/>
  <c r="Z2390" i="1"/>
  <c r="Y2390" i="1"/>
  <c r="AA2390" i="1"/>
  <c r="Y2561" i="1"/>
  <c r="X2561" i="1"/>
  <c r="Z2561" i="1"/>
  <c r="AA2561" i="1"/>
  <c r="AA1819" i="1"/>
  <c r="Y1819" i="1"/>
  <c r="X1819" i="1"/>
  <c r="Z1819" i="1"/>
  <c r="AA1956" i="1"/>
  <c r="Y1956" i="1"/>
  <c r="X1956" i="1"/>
  <c r="Z1956" i="1"/>
  <c r="Y1242" i="1"/>
  <c r="X1242" i="1"/>
  <c r="AA1242" i="1"/>
  <c r="Z2614" i="1"/>
  <c r="AA2614" i="1"/>
  <c r="Y2614" i="1"/>
  <c r="X2614" i="1"/>
  <c r="AA465" i="1"/>
  <c r="Y465" i="1"/>
  <c r="Z465" i="1"/>
  <c r="X465" i="1"/>
  <c r="AA1949" i="1"/>
  <c r="X1949" i="1"/>
  <c r="Y1949" i="1"/>
  <c r="Z1949" i="1"/>
  <c r="AA3205" i="1"/>
  <c r="Z3205" i="1"/>
  <c r="Y3205" i="1"/>
  <c r="X3205" i="1"/>
  <c r="AA1063" i="1"/>
  <c r="Y2785" i="1"/>
  <c r="Z2785" i="1"/>
  <c r="Z2901" i="1"/>
  <c r="AA2901" i="1"/>
  <c r="Y2901" i="1"/>
  <c r="X2901" i="1"/>
  <c r="Y2981" i="1"/>
  <c r="X2981" i="1"/>
  <c r="Z2981" i="1"/>
  <c r="AA2981" i="1"/>
  <c r="X2362" i="1"/>
  <c r="AA2362" i="1"/>
  <c r="Z2362" i="1"/>
  <c r="Y2362" i="1"/>
  <c r="X1459" i="1"/>
  <c r="Y1459" i="1"/>
  <c r="Z1914" i="1"/>
  <c r="Y1914" i="1"/>
  <c r="AA1914" i="1"/>
  <c r="X1914" i="1"/>
  <c r="Y1084" i="1"/>
  <c r="AA1084" i="1"/>
  <c r="Z1084" i="1"/>
  <c r="X1084" i="1"/>
  <c r="Z272" i="1"/>
  <c r="X272" i="1"/>
  <c r="AA272" i="1"/>
  <c r="Y272" i="1"/>
  <c r="AA1483" i="1"/>
  <c r="X2859" i="1"/>
  <c r="Y2859" i="1"/>
  <c r="AA2859" i="1"/>
  <c r="Z2859" i="1"/>
  <c r="Y2250" i="1"/>
  <c r="AA1389" i="1"/>
  <c r="Y1389" i="1"/>
  <c r="Z1389" i="1"/>
  <c r="X1389" i="1"/>
  <c r="Z1774" i="1"/>
  <c r="Y1560" i="1"/>
  <c r="Y2638" i="1"/>
  <c r="X2638" i="1"/>
  <c r="Z2089" i="1"/>
  <c r="X2089" i="1"/>
  <c r="Y2089" i="1"/>
  <c r="AA2089" i="1"/>
  <c r="AA1000" i="1"/>
  <c r="Z1000" i="1"/>
  <c r="Y1000" i="1"/>
  <c r="X1000" i="1"/>
  <c r="AA3363" i="1"/>
  <c r="Y3363" i="1"/>
  <c r="Z3363" i="1"/>
  <c r="X3363" i="1"/>
  <c r="AA2435" i="1"/>
  <c r="Y2435" i="1"/>
  <c r="Z2435" i="1"/>
  <c r="X2435" i="1"/>
  <c r="Z3345" i="1"/>
  <c r="Y3345" i="1"/>
  <c r="X3345" i="1"/>
  <c r="Z2124" i="1"/>
  <c r="AA2124" i="1"/>
  <c r="Y2124" i="1"/>
  <c r="X1886" i="1"/>
  <c r="Z1872" i="1"/>
  <c r="Y1872" i="1"/>
  <c r="X1872" i="1"/>
  <c r="AA1872" i="1"/>
  <c r="Y797" i="1"/>
  <c r="Z797" i="1"/>
  <c r="AA797" i="1"/>
  <c r="X797" i="1"/>
  <c r="X3324" i="1"/>
  <c r="AA2600" i="1"/>
  <c r="Z2600" i="1"/>
  <c r="Y2600" i="1"/>
  <c r="X2600" i="1"/>
  <c r="AA2642" i="1"/>
  <c r="Y2642" i="1"/>
  <c r="X2642" i="1"/>
  <c r="Z2642" i="1"/>
  <c r="X2355" i="1"/>
  <c r="X1665" i="1"/>
  <c r="Z3331" i="1"/>
  <c r="AA3331" i="1"/>
  <c r="Y3331" i="1"/>
  <c r="X3331" i="1"/>
  <c r="AA2873" i="1"/>
  <c r="Y2873" i="1"/>
  <c r="Z2873" i="1"/>
  <c r="X2873" i="1"/>
  <c r="X2869" i="1"/>
  <c r="Z2869" i="1"/>
  <c r="Y2869" i="1"/>
  <c r="AA2869" i="1"/>
  <c r="Y1791" i="1"/>
  <c r="X1791" i="1"/>
  <c r="AA1791" i="1"/>
  <c r="Z1791" i="1"/>
  <c r="AA1602" i="1"/>
  <c r="Z1602" i="1"/>
  <c r="X1602" i="1"/>
  <c r="Y1602" i="1"/>
  <c r="X1550" i="1"/>
  <c r="AA990" i="1"/>
  <c r="Z759" i="1"/>
  <c r="AA90" i="1"/>
  <c r="Z90" i="1"/>
  <c r="Y90" i="1"/>
  <c r="X90" i="1"/>
  <c r="Y1469" i="1"/>
  <c r="X2075" i="1"/>
  <c r="AA2099" i="1"/>
  <c r="AA2645" i="1"/>
  <c r="Z2645" i="1"/>
  <c r="Y3097" i="1"/>
  <c r="AA3097" i="1"/>
  <c r="X3097" i="1"/>
  <c r="AA2656" i="1"/>
  <c r="Z2656" i="1"/>
  <c r="X2656" i="1"/>
  <c r="Y2656" i="1"/>
  <c r="X2568" i="1"/>
  <c r="AA780" i="1"/>
  <c r="Y787" i="1"/>
  <c r="X787" i="1"/>
  <c r="Z787" i="1"/>
  <c r="AA787" i="1"/>
  <c r="X913" i="1"/>
  <c r="Y913" i="1"/>
  <c r="Z913" i="1"/>
  <c r="AA913" i="1"/>
  <c r="AA290" i="1"/>
  <c r="Z3160" i="1"/>
  <c r="Y3160" i="1"/>
  <c r="X3160" i="1"/>
  <c r="AA3160" i="1"/>
  <c r="Y3293" i="1"/>
  <c r="AA3293" i="1"/>
  <c r="Z3293" i="1"/>
  <c r="X3293" i="1"/>
  <c r="X598" i="1"/>
  <c r="AA598" i="1"/>
  <c r="Z598" i="1"/>
  <c r="Y598" i="1"/>
  <c r="Y776" i="1"/>
  <c r="X776" i="1"/>
  <c r="Z776" i="1"/>
  <c r="AA776" i="1"/>
  <c r="Z675" i="1"/>
  <c r="Y675" i="1"/>
  <c r="AA675" i="1"/>
  <c r="X675" i="1"/>
  <c r="Y717" i="1"/>
  <c r="Z717" i="1"/>
  <c r="X717" i="1"/>
  <c r="AA717" i="1"/>
  <c r="Y2054" i="1"/>
  <c r="Y129" i="1"/>
  <c r="Z2554" i="1"/>
  <c r="Y1700" i="1"/>
  <c r="AA1788" i="1"/>
  <c r="X1788" i="1"/>
  <c r="Z1788" i="1"/>
  <c r="Y1788" i="1"/>
  <c r="AA1256" i="1"/>
  <c r="Z1256" i="1"/>
  <c r="Y1256" i="1"/>
  <c r="X1256" i="1"/>
  <c r="AA2537" i="1"/>
  <c r="X493" i="1"/>
  <c r="AA493" i="1"/>
  <c r="Z664" i="1"/>
  <c r="AA664" i="1"/>
  <c r="Y664" i="1"/>
  <c r="X664" i="1"/>
  <c r="Z3202" i="1"/>
  <c r="Y3202" i="1"/>
  <c r="X3202" i="1"/>
  <c r="AA3202" i="1"/>
  <c r="Y2908" i="1"/>
  <c r="X2908" i="1"/>
  <c r="Z2908" i="1"/>
  <c r="AA2908" i="1"/>
  <c r="X2320" i="1"/>
  <c r="AA2320" i="1"/>
  <c r="Y2320" i="1"/>
  <c r="Z2320" i="1"/>
  <c r="AA1683" i="1"/>
  <c r="AA1021" i="1"/>
  <c r="Y1021" i="1"/>
  <c r="X1021" i="1"/>
  <c r="Z1021" i="1"/>
  <c r="X1606" i="1"/>
  <c r="AA1606" i="1"/>
  <c r="Y1756" i="1"/>
  <c r="X1756" i="1"/>
  <c r="Z1756" i="1"/>
  <c r="X3335" i="1"/>
  <c r="Z3335" i="1"/>
  <c r="Z3188" i="1"/>
  <c r="Y3188" i="1"/>
  <c r="X3188" i="1"/>
  <c r="X1952" i="1"/>
  <c r="Y3142" i="1"/>
  <c r="Z3142" i="1"/>
  <c r="X3142" i="1"/>
  <c r="AA3142" i="1"/>
  <c r="Z2687" i="1"/>
  <c r="AA2687" i="1"/>
  <c r="Y2687" i="1"/>
  <c r="X2687" i="1"/>
  <c r="X2306" i="1"/>
  <c r="AA2719" i="1"/>
  <c r="Z2719" i="1"/>
  <c r="Y2719" i="1"/>
  <c r="X2719" i="1"/>
  <c r="Y1669" i="1"/>
  <c r="Z1669" i="1"/>
  <c r="AA1669" i="1"/>
  <c r="X1669" i="1"/>
  <c r="Y1970" i="1"/>
  <c r="AA1984" i="1"/>
  <c r="Y1984" i="1"/>
  <c r="Z1984" i="1"/>
  <c r="X1984" i="1"/>
  <c r="AA825" i="1"/>
  <c r="Z825" i="1"/>
  <c r="Y710" i="1"/>
  <c r="X710" i="1"/>
  <c r="AA710" i="1"/>
  <c r="Z710" i="1"/>
  <c r="Y122" i="1"/>
  <c r="AA262" i="1"/>
  <c r="Z262" i="1"/>
  <c r="Y262" i="1"/>
  <c r="X262" i="1"/>
  <c r="AA1490" i="1"/>
  <c r="Y2404" i="1"/>
  <c r="X2404" i="1"/>
  <c r="AA2404" i="1"/>
  <c r="Z2404" i="1"/>
  <c r="X2071" i="1"/>
  <c r="Z2071" i="1"/>
  <c r="Y2071" i="1"/>
  <c r="AA2071" i="1"/>
  <c r="Y1977" i="1"/>
  <c r="Y773" i="1"/>
  <c r="AA773" i="1"/>
  <c r="X773" i="1"/>
  <c r="Z773" i="1"/>
  <c r="Z549" i="1"/>
  <c r="Y549" i="1"/>
  <c r="AA549" i="1"/>
  <c r="X549" i="1"/>
  <c r="Z678" i="1"/>
  <c r="AA678" i="1"/>
  <c r="Y678" i="1"/>
  <c r="X678" i="1"/>
  <c r="Y937" i="1"/>
  <c r="Z937" i="1"/>
  <c r="X937" i="1"/>
  <c r="AA937" i="1"/>
  <c r="X790" i="1"/>
  <c r="AA790" i="1"/>
  <c r="Z790" i="1"/>
  <c r="Y790" i="1"/>
  <c r="X3415" i="1"/>
  <c r="AA3415" i="1"/>
  <c r="Y3415" i="1"/>
  <c r="Z3415" i="1"/>
  <c r="Y2512" i="1"/>
  <c r="X2512" i="1"/>
  <c r="AA2512" i="1"/>
  <c r="AA1907" i="1"/>
  <c r="X1907" i="1"/>
  <c r="Z1907" i="1"/>
  <c r="Y1907" i="1"/>
  <c r="AA689" i="1"/>
  <c r="X860" i="1"/>
  <c r="Z860" i="1"/>
  <c r="AA860" i="1"/>
  <c r="Y860" i="1"/>
  <c r="AA1119" i="1"/>
  <c r="Z1119" i="1"/>
  <c r="Y1119" i="1"/>
  <c r="X1119" i="1"/>
  <c r="Z979" i="1"/>
  <c r="Y979" i="1"/>
  <c r="AA979" i="1"/>
  <c r="X979" i="1"/>
  <c r="Y1644" i="1"/>
  <c r="AA3177" i="1"/>
  <c r="X3177" i="1"/>
  <c r="Z3177" i="1"/>
  <c r="Y3177" i="1"/>
  <c r="Y2246" i="1"/>
  <c r="X2246" i="1"/>
  <c r="Z2246" i="1"/>
  <c r="AA2264" i="1"/>
  <c r="Z2264" i="1"/>
  <c r="Y2264" i="1"/>
  <c r="X2264" i="1"/>
  <c r="AA1599" i="1"/>
  <c r="Y1599" i="1"/>
  <c r="X1599" i="1"/>
  <c r="Z1599" i="1"/>
  <c r="Z1998" i="1"/>
  <c r="Y1998" i="1"/>
  <c r="X1998" i="1"/>
  <c r="AA1998" i="1"/>
  <c r="Z1987" i="1"/>
  <c r="X1987" i="1"/>
  <c r="Y1987" i="1"/>
  <c r="AA1987" i="1"/>
  <c r="Z3464" i="1"/>
  <c r="Y3464" i="1"/>
  <c r="X3464" i="1"/>
  <c r="AA3464" i="1"/>
  <c r="Y657" i="1"/>
  <c r="AA2229" i="1"/>
  <c r="Z2229" i="1"/>
  <c r="X2229" i="1"/>
  <c r="Y2229" i="1"/>
  <c r="X1648" i="1"/>
  <c r="Y1648" i="1"/>
  <c r="AA1648" i="1"/>
  <c r="Z1648" i="1"/>
  <c r="Y1812" i="1"/>
  <c r="X1812" i="1"/>
  <c r="AA1812" i="1"/>
  <c r="Z1812" i="1"/>
  <c r="X762" i="1"/>
  <c r="Z762" i="1"/>
  <c r="Y762" i="1"/>
  <c r="AA762" i="1"/>
  <c r="Y493" i="1"/>
  <c r="Z1518" i="1"/>
  <c r="AA1518" i="1"/>
  <c r="X1518" i="1"/>
  <c r="X1931" i="1"/>
  <c r="AA3209" i="1"/>
  <c r="Y3209" i="1"/>
  <c r="X3209" i="1"/>
  <c r="Z3209" i="1"/>
  <c r="Z2250" i="1"/>
  <c r="AA2008" i="1"/>
  <c r="X2008" i="1"/>
  <c r="Z2008" i="1"/>
  <c r="Y2008" i="1"/>
  <c r="Y1805" i="1"/>
  <c r="X1805" i="1"/>
  <c r="AA1805" i="1"/>
  <c r="Z1805" i="1"/>
  <c r="Y188" i="1"/>
  <c r="Z1560" i="1"/>
  <c r="AA706" i="1"/>
  <c r="Z706" i="1"/>
  <c r="Y706" i="1"/>
  <c r="X706" i="1"/>
  <c r="X2078" i="1"/>
  <c r="AA2078" i="1"/>
  <c r="Y2078" i="1"/>
  <c r="Z2078" i="1"/>
  <c r="Y1886" i="1"/>
  <c r="AA1886" i="1"/>
  <c r="Z1886" i="1"/>
  <c r="AA1329" i="1"/>
  <c r="Z1329" i="1"/>
  <c r="Y1329" i="1"/>
  <c r="X1329" i="1"/>
  <c r="AA143" i="1"/>
  <c r="Z143" i="1"/>
  <c r="Y143" i="1"/>
  <c r="X143" i="1"/>
  <c r="AA927" i="1"/>
  <c r="Y927" i="1"/>
  <c r="X927" i="1"/>
  <c r="Z927" i="1"/>
  <c r="Z2505" i="1"/>
  <c r="X3391" i="1"/>
  <c r="Y3391" i="1"/>
  <c r="AA3391" i="1"/>
  <c r="X2299" i="1"/>
  <c r="Y2299" i="1"/>
  <c r="AA2299" i="1"/>
  <c r="Z2299" i="1"/>
  <c r="AA517" i="1"/>
  <c r="Z517" i="1"/>
  <c r="Y517" i="1"/>
  <c r="X517" i="1"/>
  <c r="Y2355" i="1"/>
  <c r="Z1462" i="1"/>
  <c r="AA1462" i="1"/>
  <c r="Y1462" i="1"/>
  <c r="Z3471" i="1"/>
  <c r="Y3471" i="1"/>
  <c r="X3471" i="1"/>
  <c r="AA3471" i="1"/>
  <c r="X587" i="1"/>
  <c r="Z587" i="1"/>
  <c r="Y587" i="1"/>
  <c r="AA3251" i="1"/>
  <c r="Y1879" i="1"/>
  <c r="X1879" i="1"/>
  <c r="Z1879" i="1"/>
  <c r="AA1879" i="1"/>
  <c r="X510" i="1"/>
  <c r="Z864" i="1"/>
  <c r="AA864" i="1"/>
  <c r="Y864" i="1"/>
  <c r="X864" i="1"/>
  <c r="Z972" i="1"/>
  <c r="Y972" i="1"/>
  <c r="X972" i="1"/>
  <c r="AA972" i="1"/>
  <c r="AA3240" i="1"/>
  <c r="Y2075" i="1"/>
  <c r="X2992" i="1"/>
  <c r="Z2992" i="1"/>
  <c r="AA2992" i="1"/>
  <c r="Y2992" i="1"/>
  <c r="Z38" i="1"/>
  <c r="AA38" i="1"/>
  <c r="Y38" i="1"/>
  <c r="X38" i="1"/>
  <c r="X2439" i="1"/>
  <c r="Z3184" i="1"/>
  <c r="X3184" i="1"/>
  <c r="Y3184" i="1"/>
  <c r="AA3002" i="1"/>
  <c r="Z3002" i="1"/>
  <c r="Y3002" i="1"/>
  <c r="X3002" i="1"/>
  <c r="AA2243" i="1"/>
  <c r="Z2243" i="1"/>
  <c r="X2243" i="1"/>
  <c r="Y2243" i="1"/>
  <c r="Y2106" i="1"/>
  <c r="AA2106" i="1"/>
  <c r="Z2106" i="1"/>
  <c r="Z780" i="1"/>
  <c r="Y433" i="1"/>
  <c r="X433" i="1"/>
  <c r="Z433" i="1"/>
  <c r="AA433" i="1"/>
  <c r="X895" i="1"/>
  <c r="AA895" i="1"/>
  <c r="Z895" i="1"/>
  <c r="AA3419" i="1"/>
  <c r="X3062" i="1"/>
  <c r="AA3062" i="1"/>
  <c r="Y3062" i="1"/>
  <c r="Z3062" i="1"/>
  <c r="Y2365" i="1"/>
  <c r="AA2365" i="1"/>
  <c r="Z2365" i="1"/>
  <c r="X2365" i="1"/>
  <c r="AA2460" i="1"/>
  <c r="Y2460" i="1"/>
  <c r="X2460" i="1"/>
  <c r="Z2460" i="1"/>
  <c r="Y1875" i="1"/>
  <c r="AA1875" i="1"/>
  <c r="Z1875" i="1"/>
  <c r="X1875" i="1"/>
  <c r="Y1210" i="1"/>
  <c r="X1210" i="1"/>
  <c r="Z1210" i="1"/>
  <c r="AA1210" i="1"/>
  <c r="Z878" i="1"/>
  <c r="Y878" i="1"/>
  <c r="AA878" i="1"/>
  <c r="X878" i="1"/>
  <c r="AA227" i="1"/>
  <c r="Z227" i="1"/>
  <c r="Y227" i="1"/>
  <c r="X227" i="1"/>
  <c r="AA297" i="1"/>
  <c r="X297" i="1"/>
  <c r="Y297" i="1"/>
  <c r="Z129" i="1"/>
  <c r="Z1700" i="1"/>
  <c r="AA2848" i="1"/>
  <c r="X2848" i="1"/>
  <c r="Z2848" i="1"/>
  <c r="Z2537" i="1"/>
  <c r="X1858" i="1"/>
  <c r="AA381" i="1"/>
  <c r="Y381" i="1"/>
  <c r="X381" i="1"/>
  <c r="Z381" i="1"/>
  <c r="Z2722" i="1"/>
  <c r="AA2722" i="1"/>
  <c r="Y2722" i="1"/>
  <c r="X2722" i="1"/>
  <c r="Z2985" i="1"/>
  <c r="AA2985" i="1"/>
  <c r="X2985" i="1"/>
  <c r="AA1406" i="1"/>
  <c r="Z1406" i="1"/>
  <c r="X1406" i="1"/>
  <c r="Y1406" i="1"/>
  <c r="Z1431" i="1"/>
  <c r="Y1431" i="1"/>
  <c r="X1431" i="1"/>
  <c r="AA2803" i="1"/>
  <c r="Z2803" i="1"/>
  <c r="Y2803" i="1"/>
  <c r="X2803" i="1"/>
  <c r="AA720" i="1"/>
  <c r="Z720" i="1"/>
  <c r="Y720" i="1"/>
  <c r="X720" i="1"/>
  <c r="Y2866" i="1"/>
  <c r="Z2866" i="1"/>
  <c r="X2866" i="1"/>
  <c r="Z2789" i="1"/>
  <c r="AA1840" i="1"/>
  <c r="X1840" i="1"/>
  <c r="Y1840" i="1"/>
  <c r="AA2015" i="1"/>
  <c r="Y2015" i="1"/>
  <c r="Z2015" i="1"/>
  <c r="X2015" i="1"/>
  <c r="AA892" i="1"/>
  <c r="Y892" i="1"/>
  <c r="X892" i="1"/>
  <c r="Z892" i="1"/>
  <c r="Y1865" i="1"/>
  <c r="X1865" i="1"/>
  <c r="Z1865" i="1"/>
  <c r="AA1865" i="1"/>
  <c r="X1116" i="1"/>
  <c r="AA1116" i="1"/>
  <c r="Y1116" i="1"/>
  <c r="Z1116" i="1"/>
  <c r="Y3289" i="1"/>
  <c r="Y27" i="1"/>
  <c r="Z1746" i="1"/>
  <c r="Y1746" i="1"/>
  <c r="AA1746" i="1"/>
  <c r="X1746" i="1"/>
  <c r="AA2526" i="1"/>
  <c r="Z2526" i="1"/>
  <c r="X2526" i="1"/>
  <c r="Z2306" i="1"/>
  <c r="Y2306" i="1"/>
  <c r="AA2306" i="1"/>
  <c r="Y2012" i="1"/>
  <c r="Z2012" i="1"/>
  <c r="AA2012" i="1"/>
  <c r="X2012" i="1"/>
  <c r="X1109" i="1"/>
  <c r="Z1109" i="1"/>
  <c r="Y1109" i="1"/>
  <c r="AA1109" i="1"/>
  <c r="X1970" i="1"/>
  <c r="AA2369" i="1"/>
  <c r="Z2369" i="1"/>
  <c r="Y2369" i="1"/>
  <c r="X2369" i="1"/>
  <c r="Z1063" i="1"/>
  <c r="X1063" i="1"/>
  <c r="Z202" i="1"/>
  <c r="Y202" i="1"/>
  <c r="AA202" i="1"/>
  <c r="X202" i="1"/>
  <c r="X3261" i="1"/>
  <c r="AA3261" i="1"/>
  <c r="Y3261" i="1"/>
  <c r="Z3261" i="1"/>
  <c r="Y3111" i="1"/>
  <c r="X3111" i="1"/>
  <c r="Z3111" i="1"/>
  <c r="AA3111" i="1"/>
  <c r="Z2691" i="1"/>
  <c r="Y2691" i="1"/>
  <c r="AA2691" i="1"/>
  <c r="X2691" i="1"/>
  <c r="Y2887" i="1"/>
  <c r="AA2887" i="1"/>
  <c r="X2887" i="1"/>
  <c r="Z2887" i="1"/>
  <c r="Y2694" i="1"/>
  <c r="X2694" i="1"/>
  <c r="AA2694" i="1"/>
  <c r="Z2694" i="1"/>
  <c r="X1056" i="1"/>
  <c r="Y1056" i="1"/>
  <c r="Z1056" i="1"/>
  <c r="AA1375" i="1"/>
  <c r="X1375" i="1"/>
  <c r="Y1375" i="1"/>
  <c r="Z1375" i="1"/>
  <c r="AA2999" i="1"/>
  <c r="Z2852" i="1"/>
  <c r="Y2852" i="1"/>
  <c r="X2852" i="1"/>
  <c r="AA2852" i="1"/>
  <c r="AA2397" i="1"/>
  <c r="Y2397" i="1"/>
  <c r="Z2397" i="1"/>
  <c r="X2397" i="1"/>
  <c r="AA2033" i="1"/>
  <c r="Y2033" i="1"/>
  <c r="X2033" i="1"/>
  <c r="Z2033" i="1"/>
  <c r="AA1291" i="1"/>
  <c r="Y1291" i="1"/>
  <c r="X1291" i="1"/>
  <c r="Z1291" i="1"/>
  <c r="Z766" i="1"/>
  <c r="X766" i="1"/>
  <c r="AA766" i="1"/>
  <c r="Y766" i="1"/>
  <c r="AA31" i="1"/>
  <c r="Z69" i="1"/>
  <c r="Y69" i="1"/>
  <c r="AA69" i="1"/>
  <c r="X69" i="1"/>
  <c r="Y167" i="1"/>
  <c r="X167" i="1"/>
  <c r="Z167" i="1"/>
  <c r="AA167" i="1"/>
  <c r="AA3345" i="1"/>
  <c r="AA1693" i="1"/>
  <c r="AA3310" i="1"/>
  <c r="Y3310" i="1"/>
  <c r="X3310" i="1"/>
  <c r="Z3310" i="1"/>
  <c r="X2974" i="1"/>
  <c r="AA2974" i="1"/>
  <c r="Y2974" i="1"/>
  <c r="Z2974" i="1"/>
  <c r="Z2771" i="1"/>
  <c r="Y2771" i="1"/>
  <c r="X2554" i="1"/>
  <c r="Y2554" i="1"/>
  <c r="AA2554" i="1"/>
  <c r="Y2194" i="1"/>
  <c r="X2194" i="1"/>
  <c r="Z2194" i="1"/>
  <c r="AA2194" i="1"/>
  <c r="X1259" i="1"/>
  <c r="AA1259" i="1"/>
  <c r="Z1259" i="1"/>
  <c r="Y1259" i="1"/>
  <c r="Z1434" i="1"/>
  <c r="Y1434" i="1"/>
  <c r="AA1434" i="1"/>
  <c r="X1434" i="1"/>
  <c r="AA584" i="1"/>
  <c r="X853" i="1"/>
  <c r="AA853" i="1"/>
  <c r="Z853" i="1"/>
  <c r="Y3359" i="1"/>
  <c r="AA3359" i="1"/>
  <c r="Z3359" i="1"/>
  <c r="X3359" i="1"/>
  <c r="Z3510" i="1"/>
  <c r="AA3510" i="1"/>
  <c r="Y3510" i="1"/>
  <c r="X3510" i="1"/>
  <c r="Z2733" i="1"/>
  <c r="AA2733" i="1"/>
  <c r="Y2733" i="1"/>
  <c r="X2733" i="1"/>
  <c r="Z2239" i="1"/>
  <c r="X2239" i="1"/>
  <c r="AA2239" i="1"/>
  <c r="Y2239" i="1"/>
  <c r="X405" i="1"/>
  <c r="AA405" i="1"/>
  <c r="Y405" i="1"/>
  <c r="Z405" i="1"/>
  <c r="Z493" i="1"/>
  <c r="AA1018" i="1"/>
  <c r="Z1018" i="1"/>
  <c r="Y1018" i="1"/>
  <c r="X1018" i="1"/>
  <c r="AA1931" i="1"/>
  <c r="Z1588" i="1"/>
  <c r="X1483" i="1"/>
  <c r="Z1483" i="1"/>
  <c r="Y1483" i="1"/>
  <c r="AA356" i="1"/>
  <c r="Z874" i="1"/>
  <c r="Y874" i="1"/>
  <c r="AA874" i="1"/>
  <c r="X874" i="1"/>
  <c r="Z325" i="1"/>
  <c r="AA2281" i="1"/>
  <c r="Z1382" i="1"/>
  <c r="Y811" i="1"/>
  <c r="Y3531" i="1"/>
  <c r="X3531" i="1"/>
  <c r="AA3531" i="1"/>
  <c r="Z3531" i="1"/>
  <c r="X3128" i="1"/>
  <c r="AA3128" i="1"/>
  <c r="Z3128" i="1"/>
  <c r="Y3128" i="1"/>
  <c r="AA3461" i="1"/>
  <c r="Z3461" i="1"/>
  <c r="X3461" i="1"/>
  <c r="Y3461" i="1"/>
  <c r="X1469" i="1"/>
  <c r="Y748" i="1"/>
  <c r="Z748" i="1"/>
  <c r="AA748" i="1"/>
  <c r="X748" i="1"/>
  <c r="AA1014" i="1"/>
  <c r="X1014" i="1"/>
  <c r="Y1014" i="1"/>
  <c r="X468" i="1"/>
  <c r="AA468" i="1"/>
  <c r="Z468" i="1"/>
  <c r="Y468" i="1"/>
  <c r="AA1315" i="1"/>
  <c r="Z1315" i="1"/>
  <c r="X1315" i="1"/>
  <c r="Y1315" i="1"/>
  <c r="Z188" i="1"/>
  <c r="X188" i="1"/>
  <c r="AA188" i="1"/>
  <c r="X1784" i="1"/>
  <c r="Y1784" i="1"/>
  <c r="AA1784" i="1"/>
  <c r="Z1784" i="1"/>
  <c r="AA815" i="1"/>
  <c r="Y815" i="1"/>
  <c r="X815" i="1"/>
  <c r="Z815" i="1"/>
  <c r="AA1074" i="1"/>
  <c r="Z1074" i="1"/>
  <c r="Y1074" i="1"/>
  <c r="X1074" i="1"/>
  <c r="Z2635" i="1"/>
  <c r="Y2985" i="1"/>
  <c r="X1308" i="1"/>
  <c r="Y3426" i="1"/>
  <c r="AA3426" i="1"/>
  <c r="Z3426" i="1"/>
  <c r="X3251" i="1"/>
  <c r="AA2764" i="1"/>
  <c r="Y2764" i="1"/>
  <c r="Z2764" i="1"/>
  <c r="X2764" i="1"/>
  <c r="Z2040" i="1"/>
  <c r="AA2040" i="1"/>
  <c r="Y2040" i="1"/>
  <c r="X2040" i="1"/>
  <c r="Z1830" i="1"/>
  <c r="Y1830" i="1"/>
  <c r="X1830" i="1"/>
  <c r="AA1830" i="1"/>
  <c r="Z1081" i="1"/>
  <c r="Y1081" i="1"/>
  <c r="AA1081" i="1"/>
  <c r="X1081" i="1"/>
  <c r="Z1679" i="1"/>
  <c r="Y1679" i="1"/>
  <c r="X1679" i="1"/>
  <c r="AA1679" i="1"/>
  <c r="X2897" i="1"/>
  <c r="X1823" i="1"/>
  <c r="AA1823" i="1"/>
  <c r="Z1823" i="1"/>
  <c r="Y1823" i="1"/>
  <c r="Y745" i="1"/>
  <c r="Z3023" i="1"/>
  <c r="AA3023" i="1"/>
  <c r="X3023" i="1"/>
  <c r="Y3023" i="1"/>
  <c r="Z1403" i="1"/>
  <c r="AA1403" i="1"/>
  <c r="Y1403" i="1"/>
  <c r="X1403" i="1"/>
  <c r="X1760" i="1"/>
  <c r="Z1760" i="1"/>
  <c r="Y1760" i="1"/>
  <c r="AA1760" i="1"/>
  <c r="Y993" i="1"/>
  <c r="AA993" i="1"/>
  <c r="X993" i="1"/>
  <c r="Z993" i="1"/>
  <c r="X391" i="1"/>
  <c r="Z391" i="1"/>
  <c r="AA391" i="1"/>
  <c r="Y391" i="1"/>
  <c r="Z1368" i="1"/>
  <c r="Y1368" i="1"/>
  <c r="AA1368" i="1"/>
  <c r="X1368" i="1"/>
  <c r="X251" i="1"/>
  <c r="AA251" i="1"/>
  <c r="Y251" i="1"/>
  <c r="Z251" i="1"/>
  <c r="Y2057" i="1"/>
  <c r="AA2057" i="1"/>
  <c r="X2057" i="1"/>
  <c r="Z2057" i="1"/>
  <c r="Y290" i="1"/>
  <c r="Z290" i="1"/>
  <c r="X290" i="1"/>
  <c r="X1168" i="1"/>
  <c r="Y2950" i="1"/>
  <c r="Z2950" i="1"/>
  <c r="X2950" i="1"/>
  <c r="AA2950" i="1"/>
  <c r="AA1140" i="1"/>
  <c r="Y1140" i="1"/>
  <c r="X1140" i="1"/>
  <c r="Z374" i="1"/>
  <c r="AA402" i="1"/>
  <c r="Z402" i="1"/>
  <c r="Y402" i="1"/>
  <c r="X402" i="1"/>
  <c r="X2054" i="1"/>
  <c r="Z3139" i="1"/>
  <c r="AA1431" i="1"/>
  <c r="Z444" i="1"/>
  <c r="Y444" i="1"/>
  <c r="X444" i="1"/>
  <c r="AA444" i="1"/>
  <c r="Y1613" i="1"/>
  <c r="Z1613" i="1"/>
  <c r="AA1613" i="1"/>
  <c r="X1613" i="1"/>
  <c r="Z3356" i="1"/>
  <c r="Y3356" i="1"/>
  <c r="AA3356" i="1"/>
  <c r="X3356" i="1"/>
  <c r="Z3279" i="1"/>
  <c r="Y3279" i="1"/>
  <c r="X3279" i="1"/>
  <c r="AA3279" i="1"/>
  <c r="Z1683" i="1"/>
  <c r="Y1683" i="1"/>
  <c r="X1683" i="1"/>
  <c r="X577" i="1"/>
  <c r="Y997" i="1"/>
  <c r="Z997" i="1"/>
  <c r="AA997" i="1"/>
  <c r="X997" i="1"/>
  <c r="AA1532" i="1"/>
  <c r="Z741" i="1"/>
  <c r="Y741" i="1"/>
  <c r="X741" i="1"/>
  <c r="AA741" i="1"/>
  <c r="AA2894" i="1"/>
  <c r="Z2894" i="1"/>
  <c r="Y2894" i="1"/>
  <c r="X2894" i="1"/>
  <c r="Z2341" i="1"/>
  <c r="X2341" i="1"/>
  <c r="AA2341" i="1"/>
  <c r="Y2341" i="1"/>
  <c r="Z1704" i="1"/>
  <c r="AA1704" i="1"/>
  <c r="Y1704" i="1"/>
  <c r="X1704" i="1"/>
  <c r="Z1644" i="1"/>
  <c r="X1644" i="1"/>
  <c r="AA1644" i="1"/>
  <c r="Y696" i="1"/>
  <c r="Z563" i="1"/>
  <c r="AA563" i="1"/>
  <c r="Y563" i="1"/>
  <c r="X563" i="1"/>
  <c r="AA1672" i="1"/>
  <c r="X1672" i="1"/>
  <c r="Y1672" i="1"/>
  <c r="Z45" i="1"/>
  <c r="Y45" i="1"/>
  <c r="X45" i="1"/>
  <c r="AA45" i="1"/>
  <c r="X216" i="1"/>
  <c r="Y216" i="1"/>
  <c r="AA216" i="1"/>
  <c r="Z216" i="1"/>
  <c r="AA136" i="1"/>
  <c r="X136" i="1"/>
  <c r="Y136" i="1"/>
  <c r="Z136" i="1"/>
  <c r="X3422" i="1"/>
  <c r="AA3422" i="1"/>
  <c r="Z3422" i="1"/>
  <c r="Y3422" i="1"/>
  <c r="AA2292" i="1"/>
  <c r="Y2292" i="1"/>
  <c r="Z2292" i="1"/>
  <c r="X2292" i="1"/>
  <c r="Z1627" i="1"/>
  <c r="Y1627" i="1"/>
  <c r="X1627" i="1"/>
  <c r="AA1627" i="1"/>
  <c r="X1616" i="1"/>
  <c r="AA1616" i="1"/>
  <c r="Y1616" i="1"/>
  <c r="Y1130" i="1"/>
  <c r="X1130" i="1"/>
  <c r="AA1130" i="1"/>
  <c r="Z1130" i="1"/>
  <c r="AA3349" i="1"/>
  <c r="Z3349" i="1"/>
  <c r="Y3349" i="1"/>
  <c r="X3349" i="1"/>
  <c r="Z2495" i="1"/>
  <c r="Y2495" i="1"/>
  <c r="X2495" i="1"/>
  <c r="AA2495" i="1"/>
  <c r="Y2068" i="1"/>
  <c r="Z2068" i="1"/>
  <c r="X2068" i="1"/>
  <c r="AA2068" i="1"/>
  <c r="X2820" i="1"/>
  <c r="Z2820" i="1"/>
  <c r="Y2820" i="1"/>
  <c r="AA3433" i="1"/>
  <c r="Z3433" i="1"/>
  <c r="Y3433" i="1"/>
  <c r="X3433" i="1"/>
  <c r="AA3520" i="1"/>
  <c r="X3520" i="1"/>
  <c r="Z3520" i="1"/>
  <c r="Y3520" i="1"/>
  <c r="Y3034" i="1"/>
  <c r="Z3034" i="1"/>
  <c r="AA3034" i="1"/>
  <c r="Y2670" i="1"/>
  <c r="Z2001" i="1"/>
  <c r="X2001" i="1"/>
  <c r="AA2001" i="1"/>
  <c r="Y2001" i="1"/>
  <c r="Y1137" i="1"/>
  <c r="X1137" i="1"/>
  <c r="Z1137" i="1"/>
  <c r="AA1137" i="1"/>
  <c r="Z962" i="1"/>
  <c r="X962" i="1"/>
  <c r="Y962" i="1"/>
  <c r="AA962" i="1"/>
  <c r="AA902" i="1"/>
  <c r="Z902" i="1"/>
  <c r="Y902" i="1"/>
  <c r="X902" i="1"/>
  <c r="Y2127" i="1"/>
  <c r="AA2127" i="1"/>
  <c r="Z2127" i="1"/>
  <c r="X2127" i="1"/>
  <c r="Y909" i="1"/>
  <c r="X909" i="1"/>
  <c r="Z909" i="1"/>
  <c r="AA909" i="1"/>
  <c r="AA3440" i="1"/>
  <c r="Z3440" i="1"/>
  <c r="Y3440" i="1"/>
  <c r="X3440" i="1"/>
  <c r="AA3503" i="1"/>
  <c r="X3503" i="1"/>
  <c r="Y3503" i="1"/>
  <c r="Y2547" i="1"/>
  <c r="X2547" i="1"/>
  <c r="Z2547" i="1"/>
  <c r="AA2547" i="1"/>
  <c r="AA2978" i="1"/>
  <c r="Z2978" i="1"/>
  <c r="Y2978" i="1"/>
  <c r="X2978" i="1"/>
  <c r="AA1564" i="1"/>
  <c r="X1564" i="1"/>
  <c r="Y1564" i="1"/>
  <c r="Z1564" i="1"/>
  <c r="Z1189" i="1"/>
  <c r="Y1189" i="1"/>
  <c r="X1189" i="1"/>
  <c r="AA1189" i="1"/>
  <c r="X1581" i="1"/>
  <c r="AA1581" i="1"/>
  <c r="Y1581" i="1"/>
  <c r="Z1581" i="1"/>
  <c r="Y2750" i="1"/>
  <c r="Z2750" i="1"/>
  <c r="X2750" i="1"/>
  <c r="AA2750" i="1"/>
  <c r="AA934" i="1"/>
  <c r="AA1945" i="1"/>
  <c r="Z1945" i="1"/>
  <c r="Y1945" i="1"/>
  <c r="X1945" i="1"/>
  <c r="AA3188" i="1"/>
  <c r="Z3352" i="1"/>
  <c r="X3352" i="1"/>
  <c r="Y3352" i="1"/>
  <c r="AA3352" i="1"/>
  <c r="AA2110" i="1"/>
  <c r="Y2110" i="1"/>
  <c r="X2110" i="1"/>
  <c r="Z2110" i="1"/>
  <c r="AA1560" i="1"/>
  <c r="AA479" i="1"/>
  <c r="X479" i="1"/>
  <c r="Y479" i="1"/>
  <c r="Z479" i="1"/>
  <c r="X822" i="1"/>
  <c r="Y822" i="1"/>
  <c r="AA822" i="1"/>
  <c r="Z822" i="1"/>
  <c r="Y2481" i="1"/>
  <c r="X2481" i="1"/>
  <c r="Z2481" i="1"/>
  <c r="AA2481" i="1"/>
  <c r="AA1385" i="1"/>
  <c r="Y1385" i="1"/>
  <c r="X1385" i="1"/>
  <c r="Z1385" i="1"/>
  <c r="Y1382" i="1"/>
  <c r="X1382" i="1"/>
  <c r="Z1039" i="1"/>
  <c r="AA1039" i="1"/>
  <c r="Y1039" i="1"/>
  <c r="X1039" i="1"/>
  <c r="X3489" i="1"/>
  <c r="Z3489" i="1"/>
  <c r="AA3489" i="1"/>
  <c r="Y3489" i="1"/>
  <c r="Z3496" i="1"/>
  <c r="X3496" i="1"/>
  <c r="Y3496" i="1"/>
  <c r="AA3496" i="1"/>
  <c r="Z1487" i="1"/>
  <c r="AA1487" i="1"/>
  <c r="X1487" i="1"/>
  <c r="Z832" i="1"/>
  <c r="X832" i="1"/>
  <c r="Y832" i="1"/>
  <c r="AA832" i="1"/>
  <c r="X2257" i="1"/>
  <c r="AA2257" i="1"/>
  <c r="Z2257" i="1"/>
  <c r="Z398" i="1"/>
  <c r="AA398" i="1"/>
  <c r="X398" i="1"/>
  <c r="Y398" i="1"/>
  <c r="X692" i="1"/>
  <c r="Y692" i="1"/>
  <c r="AA692" i="1"/>
  <c r="Z692" i="1"/>
  <c r="AA34" i="1"/>
  <c r="Z34" i="1"/>
  <c r="X34" i="1"/>
  <c r="Y34" i="1"/>
  <c r="Z1364" i="1"/>
  <c r="Z2330" i="1"/>
  <c r="AA3156" i="1"/>
  <c r="AA2743" i="1"/>
  <c r="X2743" i="1"/>
  <c r="Y2743" i="1"/>
  <c r="Z2743" i="1"/>
  <c r="AA2019" i="1"/>
  <c r="Z2019" i="1"/>
  <c r="X2019" i="1"/>
  <c r="Y2019" i="1"/>
  <c r="Y885" i="1"/>
  <c r="X885" i="1"/>
  <c r="AA885" i="1"/>
  <c r="Z885" i="1"/>
  <c r="AA2929" i="1"/>
  <c r="Z52" i="1"/>
  <c r="X52" i="1"/>
  <c r="AA52" i="1"/>
  <c r="X846" i="1"/>
  <c r="Z846" i="1"/>
  <c r="Y846" i="1"/>
  <c r="AA846" i="1"/>
  <c r="Z745" i="1"/>
  <c r="AA745" i="1"/>
  <c r="X745" i="1"/>
  <c r="AA3380" i="1"/>
  <c r="AA1455" i="1"/>
  <c r="Y1455" i="1"/>
  <c r="X1455" i="1"/>
  <c r="Z1455" i="1"/>
  <c r="AA3212" i="1"/>
  <c r="Z3212" i="1"/>
  <c r="X3212" i="1"/>
  <c r="Y3212" i="1"/>
  <c r="AA3149" i="1"/>
  <c r="Z3149" i="1"/>
  <c r="Y3149" i="1"/>
  <c r="X3149" i="1"/>
  <c r="AA2666" i="1"/>
  <c r="Z2666" i="1"/>
  <c r="X2666" i="1"/>
  <c r="Y2666" i="1"/>
  <c r="X2386" i="1"/>
  <c r="X2267" i="1"/>
  <c r="Y2267" i="1"/>
  <c r="Z2267" i="1"/>
  <c r="AA2267" i="1"/>
  <c r="Z1959" i="1"/>
  <c r="Y1959" i="1"/>
  <c r="X1959" i="1"/>
  <c r="AA1959" i="1"/>
  <c r="AA1809" i="1"/>
  <c r="X1809" i="1"/>
  <c r="Z1809" i="1"/>
  <c r="Y1035" i="1"/>
  <c r="X1035" i="1"/>
  <c r="AA1035" i="1"/>
  <c r="Z1035" i="1"/>
  <c r="X1263" i="1"/>
  <c r="AA1025" i="1"/>
  <c r="Z1025" i="1"/>
  <c r="Y1025" i="1"/>
  <c r="X1025" i="1"/>
  <c r="X1714" i="1"/>
  <c r="AA1714" i="1"/>
  <c r="Y1714" i="1"/>
  <c r="Z1714" i="1"/>
  <c r="AA2925" i="1"/>
  <c r="X2925" i="1"/>
  <c r="Y2925" i="1"/>
  <c r="Z2925" i="1"/>
  <c r="AA2383" i="1"/>
  <c r="AA1571" i="1"/>
  <c r="Y1571" i="1"/>
  <c r="X1571" i="1"/>
  <c r="Z1571" i="1"/>
  <c r="Z237" i="1"/>
  <c r="AA237" i="1"/>
  <c r="Y237" i="1"/>
  <c r="X237" i="1"/>
  <c r="Z857" i="1"/>
  <c r="Y857" i="1"/>
  <c r="X857" i="1"/>
  <c r="AA857" i="1"/>
  <c r="X178" i="1"/>
  <c r="Z965" i="1"/>
  <c r="AA1333" i="1"/>
  <c r="Z1333" i="1"/>
  <c r="Y1333" i="1"/>
  <c r="X1333" i="1"/>
  <c r="X496" i="1"/>
  <c r="AA496" i="1"/>
  <c r="Y496" i="1"/>
  <c r="Z496" i="1"/>
  <c r="AA1588" i="1"/>
  <c r="Y1588" i="1"/>
  <c r="X1588" i="1"/>
  <c r="AA1889" i="1"/>
  <c r="Z1889" i="1"/>
  <c r="Y1889" i="1"/>
  <c r="X1889" i="1"/>
  <c r="Z1469" i="1"/>
  <c r="AA1469" i="1"/>
  <c r="Y3237" i="1"/>
  <c r="Z3237" i="1"/>
  <c r="X3237" i="1"/>
  <c r="AA3237" i="1"/>
  <c r="AA2061" i="1"/>
  <c r="X2061" i="1"/>
  <c r="Y2061" i="1"/>
  <c r="Z2061" i="1"/>
  <c r="Z2316" i="1"/>
  <c r="AA2316" i="1"/>
  <c r="Y2316" i="1"/>
  <c r="X2932" i="1"/>
  <c r="AA2932" i="1"/>
  <c r="Z2932" i="1"/>
  <c r="Y2932" i="1"/>
  <c r="X2757" i="1"/>
  <c r="Y2757" i="1"/>
  <c r="Z2757" i="1"/>
  <c r="AA2757" i="1"/>
  <c r="Z1539" i="1"/>
  <c r="X1539" i="1"/>
  <c r="AA1539" i="1"/>
  <c r="Y1539" i="1"/>
  <c r="AA1165" i="1"/>
  <c r="Z1165" i="1"/>
  <c r="Y1165" i="1"/>
  <c r="X1165" i="1"/>
  <c r="AA577" i="1"/>
  <c r="Z577" i="1"/>
  <c r="Y577" i="1"/>
  <c r="Y76" i="1"/>
  <c r="X76" i="1"/>
  <c r="Z76" i="1"/>
  <c r="AA76" i="1"/>
  <c r="AA276" i="1"/>
  <c r="Z276" i="1"/>
  <c r="Y276" i="1"/>
  <c r="X276" i="1"/>
  <c r="AA2246" i="1"/>
  <c r="Z3065" i="1"/>
  <c r="X3065" i="1"/>
  <c r="AA3065" i="1"/>
  <c r="Y3065" i="1"/>
  <c r="Y2558" i="1"/>
  <c r="Z2558" i="1"/>
  <c r="X2558" i="1"/>
  <c r="AA2558" i="1"/>
  <c r="X384" i="1"/>
  <c r="Y384" i="1"/>
  <c r="Z384" i="1"/>
  <c r="AA384" i="1"/>
  <c r="X3044" i="1"/>
  <c r="Z3044" i="1"/>
  <c r="Y3044" i="1"/>
  <c r="AA3044" i="1"/>
  <c r="Y2768" i="1"/>
  <c r="AA2768" i="1"/>
  <c r="Z2768" i="1"/>
  <c r="X2768" i="1"/>
  <c r="Y2005" i="1"/>
  <c r="Z2005" i="1"/>
  <c r="AA2005" i="1"/>
  <c r="X2005" i="1"/>
  <c r="Y594" i="1"/>
  <c r="AA594" i="1"/>
  <c r="X2036" i="1"/>
  <c r="AA2036" i="1"/>
  <c r="Z2036" i="1"/>
  <c r="Y2036" i="1"/>
  <c r="X3135" i="1"/>
  <c r="AA3135" i="1"/>
  <c r="Z3135" i="1"/>
  <c r="Y3135" i="1"/>
  <c r="X2544" i="1"/>
  <c r="AA2544" i="1"/>
  <c r="Z2544" i="1"/>
  <c r="Y2544" i="1"/>
  <c r="AA1963" i="1"/>
  <c r="Z1963" i="1"/>
  <c r="X1963" i="1"/>
  <c r="Y1963" i="1"/>
  <c r="X657" i="1"/>
  <c r="AA657" i="1"/>
  <c r="Z1441" i="1"/>
  <c r="Z234" i="1"/>
  <c r="X234" i="1"/>
  <c r="AA234" i="1"/>
  <c r="Y234" i="1"/>
  <c r="AA3447" i="1"/>
  <c r="Z3447" i="1"/>
  <c r="Y3447" i="1"/>
  <c r="X3447" i="1"/>
  <c r="Z2999" i="1"/>
  <c r="X2999" i="1"/>
  <c r="Y2999" i="1"/>
  <c r="Y2166" i="1"/>
  <c r="X2166" i="1"/>
  <c r="AA2166" i="1"/>
  <c r="Z2166" i="1"/>
  <c r="AA2463" i="1"/>
  <c r="X2463" i="1"/>
  <c r="Y2463" i="1"/>
  <c r="Z2463" i="1"/>
  <c r="Y1522" i="1"/>
  <c r="Z1928" i="1"/>
  <c r="Z1543" i="1"/>
  <c r="X31" i="1"/>
  <c r="Z31" i="1"/>
  <c r="Y31" i="1"/>
  <c r="X409" i="1"/>
  <c r="AA409" i="1"/>
  <c r="Y409" i="1"/>
  <c r="Z409" i="1"/>
  <c r="Z640" i="1"/>
  <c r="Y640" i="1"/>
  <c r="AA640" i="1"/>
  <c r="X640" i="1"/>
  <c r="Y2407" i="1"/>
  <c r="X2407" i="1"/>
  <c r="AA2407" i="1"/>
  <c r="Z2407" i="1"/>
  <c r="Y1322" i="1"/>
  <c r="Z157" i="1"/>
  <c r="X3034" i="1"/>
  <c r="Y2502" i="1"/>
  <c r="Z2155" i="1"/>
  <c r="X2155" i="1"/>
  <c r="AA2155" i="1"/>
  <c r="Y2155" i="1"/>
  <c r="Y1585" i="1"/>
  <c r="X1585" i="1"/>
  <c r="AA1585" i="1"/>
  <c r="Z1585" i="1"/>
  <c r="X1410" i="1"/>
  <c r="Z1410" i="1"/>
  <c r="Y1410" i="1"/>
  <c r="Z976" i="1"/>
  <c r="Y794" i="1"/>
  <c r="X794" i="1"/>
  <c r="AA794" i="1"/>
  <c r="Z794" i="1"/>
  <c r="Z584" i="1"/>
  <c r="Y584" i="1"/>
  <c r="X584" i="1"/>
  <c r="Z1966" i="1"/>
  <c r="Y1966" i="1"/>
  <c r="X1966" i="1"/>
  <c r="AA1966" i="1"/>
  <c r="Y1651" i="1"/>
  <c r="Y2964" i="1"/>
  <c r="AA2964" i="1"/>
  <c r="Z2964" i="1"/>
  <c r="X2964" i="1"/>
  <c r="X3513" i="1"/>
  <c r="Z3513" i="1"/>
  <c r="AA3513" i="1"/>
  <c r="Y3513" i="1"/>
  <c r="AA3475" i="1"/>
  <c r="X3475" i="1"/>
  <c r="AA2862" i="1"/>
  <c r="Z2862" i="1"/>
  <c r="Y2862" i="1"/>
  <c r="X2862" i="1"/>
  <c r="AA416" i="1"/>
  <c r="Y416" i="1"/>
  <c r="X416" i="1"/>
  <c r="Z416" i="1"/>
  <c r="Y724" i="1"/>
  <c r="AA724" i="1"/>
  <c r="Z724" i="1"/>
  <c r="X724" i="1"/>
  <c r="AA300" i="1"/>
  <c r="Y300" i="1"/>
  <c r="X300" i="1"/>
  <c r="Z300" i="1"/>
  <c r="AA1994" i="1"/>
  <c r="Z3524" i="1"/>
  <c r="Y3156" i="1"/>
  <c r="X3156" i="1"/>
  <c r="X1473" i="1"/>
  <c r="AA1473" i="1"/>
  <c r="Y1473" i="1"/>
  <c r="Z1473" i="1"/>
  <c r="Y1665" i="1"/>
  <c r="AA1665" i="1"/>
  <c r="X2379" i="1"/>
  <c r="AA2379" i="1"/>
  <c r="Z2379" i="1"/>
  <c r="Y2379" i="1"/>
  <c r="Y3506" i="1"/>
  <c r="X3506" i="1"/>
  <c r="AA3506" i="1"/>
  <c r="Z3506" i="1"/>
  <c r="Y3265" i="1"/>
  <c r="Z3265" i="1"/>
  <c r="AA3265" i="1"/>
  <c r="X3265" i="1"/>
  <c r="Y3013" i="1"/>
  <c r="Z3013" i="1"/>
  <c r="AA3013" i="1"/>
  <c r="X3013" i="1"/>
  <c r="Y2187" i="1"/>
  <c r="Z2187" i="1"/>
  <c r="X2187" i="1"/>
  <c r="AA2274" i="1"/>
  <c r="Z2274" i="1"/>
  <c r="AA1634" i="1"/>
  <c r="Z1634" i="1"/>
  <c r="X1634" i="1"/>
  <c r="Y1634" i="1"/>
  <c r="Z2092" i="1"/>
  <c r="Y2092" i="1"/>
  <c r="X2092" i="1"/>
  <c r="AA955" i="1"/>
  <c r="X955" i="1"/>
  <c r="Z955" i="1"/>
  <c r="Y955" i="1"/>
  <c r="Z66" i="1"/>
  <c r="X66" i="1"/>
  <c r="Y66" i="1"/>
  <c r="AA66" i="1"/>
  <c r="Z3317" i="1"/>
  <c r="Y3317" i="1"/>
  <c r="X3317" i="1"/>
  <c r="AA2659" i="1"/>
  <c r="Y2659" i="1"/>
  <c r="Z2659" i="1"/>
  <c r="Z2761" i="1"/>
  <c r="Y2761" i="1"/>
  <c r="AA2761" i="1"/>
  <c r="X2761" i="1"/>
  <c r="Z1994" i="1"/>
  <c r="Y1994" i="1"/>
  <c r="Z1693" i="1"/>
  <c r="X1378" i="1"/>
  <c r="AA1378" i="1"/>
  <c r="Y1378" i="1"/>
  <c r="Z1378" i="1"/>
  <c r="AA1308" i="1"/>
  <c r="X3307" i="1"/>
  <c r="AA3307" i="1"/>
  <c r="X3373" i="1"/>
  <c r="Z3373" i="1"/>
  <c r="AA3373" i="1"/>
  <c r="Y1399" i="1"/>
  <c r="AA1399" i="1"/>
  <c r="Z1399" i="1"/>
  <c r="X1399" i="1"/>
  <c r="Z622" i="1"/>
  <c r="X622" i="1"/>
  <c r="AA622" i="1"/>
  <c r="Y622" i="1"/>
  <c r="Y2043" i="1"/>
  <c r="AA2043" i="1"/>
  <c r="Z2043" i="1"/>
  <c r="X2043" i="1"/>
  <c r="AA2477" i="1"/>
  <c r="X2477" i="1"/>
  <c r="Y2477" i="1"/>
  <c r="X48" i="1"/>
  <c r="AA48" i="1"/>
  <c r="Z48" i="1"/>
  <c r="Y48" i="1"/>
  <c r="Y2274" i="1"/>
  <c r="Y3492" i="1"/>
  <c r="Y1816" i="1"/>
  <c r="Z1816" i="1"/>
  <c r="AA1816" i="1"/>
  <c r="X1816" i="1"/>
  <c r="X1753" i="1"/>
  <c r="Z1753" i="1"/>
  <c r="Y1753" i="1"/>
  <c r="AA1753" i="1"/>
  <c r="Z2386" i="1"/>
  <c r="Y2386" i="1"/>
  <c r="AA2386" i="1"/>
  <c r="Y1413" i="1"/>
  <c r="X1413" i="1"/>
  <c r="Z1413" i="1"/>
  <c r="AA1413" i="1"/>
  <c r="X486" i="1"/>
  <c r="AA486" i="1"/>
  <c r="Z486" i="1"/>
  <c r="Y486" i="1"/>
  <c r="Y1263" i="1"/>
  <c r="AA339" i="1"/>
  <c r="Z339" i="1"/>
  <c r="X339" i="1"/>
  <c r="Y339" i="1"/>
  <c r="AA3377" i="1"/>
  <c r="Z3377" i="1"/>
  <c r="X3377" i="1"/>
  <c r="Y3377" i="1"/>
  <c r="X2523" i="1"/>
  <c r="Z2523" i="1"/>
  <c r="Y2523" i="1"/>
  <c r="AA1277" i="1"/>
  <c r="Y1277" i="1"/>
  <c r="X1277" i="1"/>
  <c r="Z1277" i="1"/>
  <c r="Z1578" i="1"/>
  <c r="Y1102" i="1"/>
  <c r="AA1102" i="1"/>
  <c r="X1102" i="1"/>
  <c r="Z1102" i="1"/>
  <c r="Z304" i="1"/>
  <c r="X304" i="1"/>
  <c r="AA304" i="1"/>
  <c r="Y1550" i="1"/>
  <c r="Z1550" i="1"/>
  <c r="AA1658" i="1"/>
  <c r="AA612" i="1"/>
  <c r="Y178" i="1"/>
  <c r="Z3079" i="1"/>
  <c r="AA3079" i="1"/>
  <c r="X3079" i="1"/>
  <c r="Y3079" i="1"/>
  <c r="Z2876" i="1"/>
  <c r="AA2876" i="1"/>
  <c r="X2876" i="1"/>
  <c r="AA1970" i="1"/>
  <c r="Z1970" i="1"/>
  <c r="AA122" i="1"/>
  <c r="Z122" i="1"/>
  <c r="X122" i="1"/>
  <c r="X2250" i="1"/>
  <c r="AA2250" i="1"/>
  <c r="Y2393" i="1"/>
  <c r="X2393" i="1"/>
  <c r="Z2393" i="1"/>
  <c r="AA2393" i="1"/>
  <c r="Z1284" i="1"/>
  <c r="AA1284" i="1"/>
  <c r="X1284" i="1"/>
  <c r="Y1284" i="1"/>
  <c r="AA1732" i="1"/>
  <c r="Y1732" i="1"/>
  <c r="Z1732" i="1"/>
  <c r="X1732" i="1"/>
  <c r="AA3153" i="1"/>
  <c r="Y3153" i="1"/>
  <c r="X3153" i="1"/>
  <c r="Z3153" i="1"/>
  <c r="AA2026" i="1"/>
  <c r="Z2026" i="1"/>
  <c r="X2026" i="1"/>
  <c r="Y2026" i="1"/>
  <c r="AA2782" i="1"/>
  <c r="Z2428" i="1"/>
  <c r="Y1196" i="1"/>
  <c r="Z1196" i="1"/>
  <c r="AA1196" i="1"/>
  <c r="X1196" i="1"/>
  <c r="Y1252" i="1"/>
  <c r="X1252" i="1"/>
  <c r="AA1252" i="1"/>
  <c r="AA171" i="1"/>
  <c r="Z171" i="1"/>
  <c r="X171" i="1"/>
  <c r="Y171" i="1"/>
  <c r="X1532" i="1"/>
  <c r="Z1532" i="1"/>
  <c r="Y1532" i="1"/>
  <c r="AA965" i="1"/>
  <c r="X2138" i="1"/>
  <c r="Y2120" i="1"/>
  <c r="Z2120" i="1"/>
  <c r="AA2120" i="1"/>
  <c r="Y3118" i="1"/>
  <c r="Z3118" i="1"/>
  <c r="X3118" i="1"/>
  <c r="Z2817" i="1"/>
  <c r="X2817" i="1"/>
  <c r="Y2817" i="1"/>
  <c r="AA2817" i="1"/>
  <c r="X2411" i="1"/>
  <c r="Y2411" i="1"/>
  <c r="Z2411" i="1"/>
  <c r="AA1326" i="1"/>
  <c r="Z1326" i="1"/>
  <c r="Y1326" i="1"/>
  <c r="AA1690" i="1"/>
  <c r="Z1690" i="1"/>
  <c r="X1690" i="1"/>
  <c r="Y1690" i="1"/>
  <c r="X1112" i="1"/>
  <c r="AA1112" i="1"/>
  <c r="Y1112" i="1"/>
  <c r="Z1112" i="1"/>
  <c r="Y2530" i="1"/>
  <c r="AA370" i="1"/>
  <c r="Z370" i="1"/>
  <c r="Y370" i="1"/>
  <c r="X370" i="1"/>
  <c r="Y990" i="1"/>
  <c r="X990" i="1"/>
  <c r="Z990" i="1"/>
  <c r="Z3240" i="1"/>
  <c r="X3240" i="1"/>
  <c r="Y3240" i="1"/>
  <c r="Y2876" i="1"/>
  <c r="AA3454" i="1"/>
  <c r="Z3454" i="1"/>
  <c r="X3454" i="1"/>
  <c r="Y3454" i="1"/>
  <c r="AA3051" i="1"/>
  <c r="Y3051" i="1"/>
  <c r="X3051" i="1"/>
  <c r="Z3051" i="1"/>
  <c r="AA2838" i="1"/>
  <c r="Y2838" i="1"/>
  <c r="X2838" i="1"/>
  <c r="Z2838" i="1"/>
  <c r="X1553" i="1"/>
  <c r="AA1553" i="1"/>
  <c r="Z1553" i="1"/>
  <c r="Y1553" i="1"/>
  <c r="Z1896" i="1"/>
  <c r="Y1896" i="1"/>
  <c r="X1896" i="1"/>
  <c r="AA1896" i="1"/>
  <c r="AA1095" i="1"/>
  <c r="Y1095" i="1"/>
  <c r="X1095" i="1"/>
  <c r="Z1095" i="1"/>
  <c r="Y1441" i="1"/>
  <c r="X1441" i="1"/>
  <c r="Z363" i="1"/>
  <c r="Y363" i="1"/>
  <c r="AA363" i="1"/>
  <c r="X363" i="1"/>
  <c r="Z164" i="1"/>
  <c r="Y164" i="1"/>
  <c r="X164" i="1"/>
  <c r="AA164" i="1"/>
  <c r="Y255" i="1"/>
  <c r="AA255" i="1"/>
  <c r="X255" i="1"/>
  <c r="Z255" i="1"/>
  <c r="X3020" i="1"/>
  <c r="AA3020" i="1"/>
  <c r="Z3020" i="1"/>
  <c r="Y3020" i="1"/>
  <c r="AA3016" i="1"/>
  <c r="X3016" i="1"/>
  <c r="Y3016" i="1"/>
  <c r="Z2309" i="1"/>
  <c r="AA650" i="1"/>
  <c r="X650" i="1"/>
  <c r="Z650" i="1"/>
  <c r="Y650" i="1"/>
  <c r="X944" i="1"/>
  <c r="Y944" i="1"/>
  <c r="AA944" i="1"/>
  <c r="AA2225" i="1"/>
  <c r="Z2225" i="1"/>
  <c r="X2225" i="1"/>
  <c r="Y2225" i="1"/>
  <c r="AA1322" i="1"/>
  <c r="AA157" i="1"/>
  <c r="Z3443" i="1"/>
  <c r="Y3443" i="1"/>
  <c r="AA3443" i="1"/>
  <c r="X3443" i="1"/>
  <c r="AA2502" i="1"/>
  <c r="Z2502" i="1"/>
  <c r="X2502" i="1"/>
  <c r="Z2173" i="1"/>
  <c r="AA2173" i="1"/>
  <c r="X2173" i="1"/>
  <c r="Y2173" i="1"/>
  <c r="X2841" i="1"/>
  <c r="AA2841" i="1"/>
  <c r="Z2841" i="1"/>
  <c r="Y2841" i="1"/>
  <c r="AA1707" i="1"/>
  <c r="Y1707" i="1"/>
  <c r="X1707" i="1"/>
  <c r="Z1707" i="1"/>
  <c r="AA1091" i="1"/>
  <c r="Y1091" i="1"/>
  <c r="X1091" i="1"/>
  <c r="Z1091" i="1"/>
  <c r="X528" i="1"/>
  <c r="X62" i="1"/>
  <c r="AA62" i="1"/>
  <c r="Y62" i="1"/>
  <c r="Z62" i="1"/>
  <c r="Z1354" i="1"/>
  <c r="X1354" i="1"/>
  <c r="Y1354" i="1"/>
  <c r="AA1354" i="1"/>
  <c r="Z958" i="1"/>
  <c r="X2988" i="1"/>
  <c r="AA2988" i="1"/>
  <c r="Z2988" i="1"/>
  <c r="Y2505" i="1"/>
  <c r="AA2505" i="1"/>
  <c r="X2505" i="1"/>
  <c r="Y1917" i="1"/>
  <c r="X1917" i="1"/>
  <c r="Z1917" i="1"/>
  <c r="AA1917" i="1"/>
  <c r="X1844" i="1"/>
  <c r="X934" i="1"/>
  <c r="Z934" i="1"/>
  <c r="Y934" i="1"/>
  <c r="Y1175" i="1"/>
  <c r="X1175" i="1"/>
  <c r="AA1175" i="1"/>
  <c r="Z1175" i="1"/>
  <c r="X920" i="1"/>
  <c r="AA920" i="1"/>
  <c r="Y920" i="1"/>
  <c r="Z920" i="1"/>
  <c r="X1396" i="1"/>
  <c r="AA1396" i="1"/>
  <c r="Y1396" i="1"/>
  <c r="Z1396" i="1"/>
  <c r="AA87" i="1"/>
  <c r="X87" i="1"/>
  <c r="Y87" i="1"/>
  <c r="Z87" i="1"/>
  <c r="AA2946" i="1"/>
  <c r="X594" i="1"/>
  <c r="AA3272" i="1"/>
  <c r="Z2551" i="1"/>
  <c r="Z2708" i="1"/>
  <c r="Y2708" i="1"/>
  <c r="X2708" i="1"/>
  <c r="AA2708" i="1"/>
  <c r="Z545" i="1"/>
  <c r="X545" i="1"/>
  <c r="Y545" i="1"/>
  <c r="AA545" i="1"/>
  <c r="Y2712" i="1"/>
  <c r="AA1238" i="1"/>
  <c r="Z1238" i="1"/>
  <c r="X1238" i="1"/>
  <c r="Y1238" i="1"/>
  <c r="Z1077" i="1"/>
  <c r="AA1077" i="1"/>
  <c r="Y1077" i="1"/>
  <c r="X1077" i="1"/>
  <c r="AA3468" i="1"/>
  <c r="X2740" i="1"/>
  <c r="Z2740" i="1"/>
  <c r="Y2740" i="1"/>
  <c r="AA2740" i="1"/>
  <c r="X1161" i="1"/>
  <c r="Y1574" i="1"/>
  <c r="X1574" i="1"/>
  <c r="AA1574" i="1"/>
  <c r="Z1574" i="1"/>
  <c r="X1182" i="1"/>
  <c r="Z1182" i="1"/>
  <c r="AA1182" i="1"/>
  <c r="Y1182" i="1"/>
  <c r="AA881" i="1"/>
  <c r="Y881" i="1"/>
  <c r="Z881" i="1"/>
  <c r="X881" i="1"/>
  <c r="Z412" i="1"/>
  <c r="X412" i="1"/>
  <c r="AA412" i="1"/>
  <c r="Y412" i="1"/>
  <c r="Z2663" i="1"/>
  <c r="X2663" i="1"/>
  <c r="AA2663" i="1"/>
  <c r="Y2663" i="1"/>
  <c r="Y2330" i="1"/>
  <c r="Z2673" i="1"/>
  <c r="X2673" i="1"/>
  <c r="AA2673" i="1"/>
  <c r="Y2673" i="1"/>
  <c r="X1515" i="1"/>
  <c r="AA1515" i="1"/>
  <c r="Y1515" i="1"/>
  <c r="Z1515" i="1"/>
  <c r="X804" i="1"/>
  <c r="AA804" i="1"/>
  <c r="Z804" i="1"/>
  <c r="Y804" i="1"/>
  <c r="Z1501" i="1"/>
  <c r="Y1501" i="1"/>
  <c r="X1501" i="1"/>
  <c r="AA1501" i="1"/>
  <c r="X118" i="1"/>
  <c r="Z118" i="1"/>
  <c r="Y118" i="1"/>
  <c r="AA118" i="1"/>
  <c r="Y1371" i="1"/>
  <c r="X1371" i="1"/>
  <c r="AA1371" i="1"/>
  <c r="Z1371" i="1"/>
  <c r="Z1721" i="1"/>
  <c r="Y3307" i="1"/>
  <c r="Z3244" i="1"/>
  <c r="Y3244" i="1"/>
  <c r="AA3244" i="1"/>
  <c r="X3244" i="1"/>
  <c r="Y2698" i="1"/>
  <c r="Z2698" i="1"/>
  <c r="AA2698" i="1"/>
  <c r="X2698" i="1"/>
  <c r="AA3104" i="1"/>
  <c r="X3104" i="1"/>
  <c r="Y3104" i="1"/>
  <c r="AA3041" i="1"/>
  <c r="Y3041" i="1"/>
  <c r="X3041" i="1"/>
  <c r="Z3041" i="1"/>
  <c r="Y2281" i="1"/>
  <c r="X2281" i="1"/>
  <c r="Z2281" i="1"/>
  <c r="Y1595" i="1"/>
  <c r="Z1595" i="1"/>
  <c r="X1595" i="1"/>
  <c r="AA1595" i="1"/>
  <c r="Z1480" i="1"/>
  <c r="X1480" i="1"/>
  <c r="AA1480" i="1"/>
  <c r="Y1480" i="1"/>
  <c r="X948" i="1"/>
  <c r="Z948" i="1"/>
  <c r="AA948" i="1"/>
  <c r="Y948" i="1"/>
  <c r="X829" i="1"/>
  <c r="AA829" i="1"/>
  <c r="Z829" i="1"/>
  <c r="Y829" i="1"/>
  <c r="X3492" i="1"/>
  <c r="Z1504" i="1"/>
  <c r="AA1235" i="1"/>
  <c r="Y265" i="1"/>
  <c r="X265" i="1"/>
  <c r="Z265" i="1"/>
  <c r="AA265" i="1"/>
  <c r="Y2848" i="1"/>
  <c r="AA1847" i="1"/>
  <c r="Y3478" i="1"/>
  <c r="X3478" i="1"/>
  <c r="AA3478" i="1"/>
  <c r="Z3478" i="1"/>
  <c r="Z3282" i="1"/>
  <c r="Y2813" i="1"/>
  <c r="X2813" i="1"/>
  <c r="AA2813" i="1"/>
  <c r="Z2813" i="1"/>
  <c r="X2918" i="1"/>
  <c r="AA2918" i="1"/>
  <c r="Z2918" i="1"/>
  <c r="Y2918" i="1"/>
  <c r="AA1802" i="1"/>
  <c r="Z1452" i="1"/>
  <c r="AA1452" i="1"/>
  <c r="Y1452" i="1"/>
  <c r="X1452" i="1"/>
  <c r="Y1203" i="1"/>
  <c r="AA1203" i="1"/>
  <c r="Z1203" i="1"/>
  <c r="X1203" i="1"/>
  <c r="Y458" i="1"/>
  <c r="X458" i="1"/>
  <c r="AA458" i="1"/>
  <c r="Z458" i="1"/>
  <c r="AA1263" i="1"/>
  <c r="Z1263" i="1"/>
  <c r="X731" i="1"/>
  <c r="Y731" i="1"/>
  <c r="Z731" i="1"/>
  <c r="AA731" i="1"/>
  <c r="AA220" i="1"/>
  <c r="Z220" i="1"/>
  <c r="Y220" i="1"/>
  <c r="X220" i="1"/>
  <c r="AA3006" i="1"/>
  <c r="AA3009" i="1"/>
  <c r="Z3009" i="1"/>
  <c r="X3009" i="1"/>
  <c r="Y3009" i="1"/>
  <c r="Y2467" i="1"/>
  <c r="Z2383" i="1"/>
  <c r="Y2383" i="1"/>
  <c r="X2383" i="1"/>
  <c r="AA2197" i="1"/>
  <c r="Y2197" i="1"/>
  <c r="X2197" i="1"/>
  <c r="Z2197" i="1"/>
  <c r="Y1578" i="1"/>
  <c r="AA727" i="1"/>
  <c r="Z727" i="1"/>
  <c r="X727" i="1"/>
  <c r="Y727" i="1"/>
  <c r="X1053" i="1"/>
  <c r="Z1053" i="1"/>
  <c r="AA1053" i="1"/>
  <c r="Y1053" i="1"/>
  <c r="Y895" i="1"/>
  <c r="AA2617" i="1"/>
  <c r="X2617" i="1"/>
  <c r="Z2617" i="1"/>
  <c r="Y2617" i="1"/>
  <c r="Z1158" i="1"/>
  <c r="AA1158" i="1"/>
  <c r="Y1158" i="1"/>
  <c r="X1158" i="1"/>
  <c r="X612" i="1"/>
  <c r="Y965" i="1"/>
  <c r="AA1767" i="1"/>
  <c r="Z1767" i="1"/>
  <c r="Y1767" i="1"/>
  <c r="X1767" i="1"/>
  <c r="X2684" i="1"/>
  <c r="AA2684" i="1"/>
  <c r="Z2684" i="1"/>
  <c r="Y2684" i="1"/>
  <c r="Z244" i="1"/>
  <c r="Y244" i="1"/>
  <c r="X244" i="1"/>
  <c r="AA244" i="1"/>
  <c r="Y1273" i="1"/>
  <c r="X1273" i="1"/>
  <c r="AA1273" i="1"/>
  <c r="Z1273" i="1"/>
  <c r="X3419" i="1"/>
  <c r="Z3419" i="1"/>
  <c r="Y3419" i="1"/>
  <c r="X1357" i="1"/>
  <c r="Z1357" i="1"/>
  <c r="Y1357" i="1"/>
  <c r="AA1357" i="1"/>
  <c r="X836" i="1"/>
  <c r="Y836" i="1"/>
  <c r="AA836" i="1"/>
  <c r="Z836" i="1"/>
  <c r="AA2428" i="1"/>
  <c r="Y2428" i="1"/>
  <c r="X2428" i="1"/>
  <c r="AA1735" i="1"/>
  <c r="Y1735" i="1"/>
  <c r="Z1735" i="1"/>
  <c r="X1735" i="1"/>
  <c r="X2134" i="1"/>
  <c r="Y2134" i="1"/>
  <c r="Z2134" i="1"/>
  <c r="AA2134" i="1"/>
  <c r="Z1725" i="1"/>
  <c r="AA1725" i="1"/>
  <c r="Y1725" i="1"/>
  <c r="X1725" i="1"/>
  <c r="Z1105" i="1"/>
  <c r="Y1105" i="1"/>
  <c r="AA1105" i="1"/>
  <c r="X1105" i="1"/>
  <c r="Z535" i="1"/>
  <c r="Y535" i="1"/>
  <c r="AA535" i="1"/>
  <c r="X535" i="1"/>
  <c r="Z1070" i="1"/>
  <c r="X1070" i="1"/>
  <c r="Y1070" i="1"/>
  <c r="AA1070" i="1"/>
  <c r="Z1525" i="1"/>
  <c r="Y1525" i="1"/>
  <c r="X1525" i="1"/>
  <c r="AA1525" i="1"/>
  <c r="AA426" i="1"/>
  <c r="Z426" i="1"/>
  <c r="Y426" i="1"/>
  <c r="X426" i="1"/>
  <c r="X2782" i="1"/>
  <c r="Z2782" i="1"/>
  <c r="Y2782" i="1"/>
  <c r="Y2190" i="1"/>
  <c r="X1781" i="1"/>
  <c r="Z1781" i="1"/>
  <c r="Y1781" i="1"/>
  <c r="AA1781" i="1"/>
  <c r="Z2670" i="1"/>
  <c r="AA2670" i="1"/>
  <c r="X2670" i="1"/>
  <c r="Y3286" i="1"/>
  <c r="AA3286" i="1"/>
  <c r="Z3286" i="1"/>
  <c r="X3286" i="1"/>
  <c r="AA3118" i="1"/>
  <c r="Y2278" i="1"/>
  <c r="AA2278" i="1"/>
  <c r="X2278" i="1"/>
  <c r="AA2729" i="1"/>
  <c r="Z1980" i="1"/>
  <c r="AA703" i="1"/>
  <c r="Z703" i="1"/>
  <c r="Y703" i="1"/>
  <c r="X703" i="1"/>
  <c r="X1011" i="1"/>
  <c r="Y1011" i="1"/>
  <c r="Z1011" i="1"/>
  <c r="AA1011" i="1"/>
  <c r="X661" i="1"/>
  <c r="AA661" i="1"/>
  <c r="Y661" i="1"/>
  <c r="Z661" i="1"/>
  <c r="AA1060" i="1"/>
  <c r="AA213" i="1"/>
  <c r="Z213" i="1"/>
  <c r="Y213" i="1"/>
  <c r="X213" i="1"/>
  <c r="AA2607" i="1"/>
  <c r="AA3370" i="1"/>
  <c r="Y3370" i="1"/>
  <c r="Z3370" i="1"/>
  <c r="X3370" i="1"/>
  <c r="Y2589" i="1"/>
  <c r="X2589" i="1"/>
  <c r="AA2589" i="1"/>
  <c r="Z2589" i="1"/>
  <c r="AA2260" i="1"/>
  <c r="Y2260" i="1"/>
  <c r="X2260" i="1"/>
  <c r="Z2260" i="1"/>
  <c r="Z2425" i="1"/>
  <c r="AA2425" i="1"/>
  <c r="Y2425" i="1"/>
  <c r="X2425" i="1"/>
  <c r="X24" i="1"/>
  <c r="AA24" i="1"/>
  <c r="Y24" i="1"/>
  <c r="Z24" i="1"/>
  <c r="AA647" i="1"/>
  <c r="Y647" i="1"/>
  <c r="X647" i="1"/>
  <c r="Z647" i="1"/>
  <c r="Z388" i="1"/>
  <c r="Y388" i="1"/>
  <c r="X388" i="1"/>
  <c r="AA388" i="1"/>
  <c r="Z3534" i="1"/>
  <c r="AA3534" i="1"/>
  <c r="Y3534" i="1"/>
  <c r="X3534" i="1"/>
  <c r="Y2824" i="1"/>
  <c r="Z2824" i="1"/>
  <c r="X2824" i="1"/>
  <c r="AA2824" i="1"/>
  <c r="AA2582" i="1"/>
  <c r="Z2582" i="1"/>
  <c r="Y2582" i="1"/>
  <c r="X2582" i="1"/>
  <c r="AA2309" i="1"/>
  <c r="X2309" i="1"/>
  <c r="Z2470" i="1"/>
  <c r="Y2470" i="1"/>
  <c r="X2470" i="1"/>
  <c r="AA2470" i="1"/>
  <c r="Y1543" i="1"/>
  <c r="AA1543" i="1"/>
  <c r="X1543" i="1"/>
  <c r="Z1728" i="1"/>
  <c r="Y1728" i="1"/>
  <c r="X1728" i="1"/>
  <c r="AA1007" i="1"/>
  <c r="X1007" i="1"/>
  <c r="Y1007" i="1"/>
  <c r="Z1007" i="1"/>
  <c r="AA41" i="1"/>
  <c r="Z41" i="1"/>
  <c r="Y41" i="1"/>
  <c r="X41" i="1"/>
  <c r="AA3247" i="1"/>
  <c r="Y2526" i="1"/>
  <c r="X157" i="1"/>
  <c r="AA1924" i="1"/>
  <c r="Y1924" i="1"/>
  <c r="Z1924" i="1"/>
  <c r="X1924" i="1"/>
  <c r="X2456" i="1"/>
  <c r="AA2456" i="1"/>
  <c r="Y2456" i="1"/>
  <c r="Z1900" i="1"/>
  <c r="AA1900" i="1"/>
  <c r="X1900" i="1"/>
  <c r="X752" i="1"/>
  <c r="Y752" i="1"/>
  <c r="AA752" i="1"/>
  <c r="Z752" i="1"/>
  <c r="Y976" i="1"/>
  <c r="X976" i="1"/>
  <c r="Z451" i="1"/>
  <c r="AA451" i="1"/>
  <c r="Y451" i="1"/>
  <c r="X451" i="1"/>
  <c r="AA209" i="1"/>
  <c r="Z209" i="1"/>
  <c r="Y209" i="1"/>
  <c r="X209" i="1"/>
  <c r="Y601" i="1"/>
  <c r="Y3436" i="1"/>
  <c r="AA3436" i="1"/>
  <c r="X3436" i="1"/>
  <c r="Z3436" i="1"/>
  <c r="Z2593" i="1"/>
  <c r="Z1844" i="1"/>
  <c r="X1228" i="1"/>
  <c r="Y1228" i="1"/>
  <c r="Z1228" i="1"/>
  <c r="AA1228" i="1"/>
  <c r="AA1364" i="1"/>
  <c r="Y1364" i="1"/>
  <c r="X1364" i="1"/>
  <c r="Y524" i="1"/>
  <c r="X524" i="1"/>
  <c r="AA524" i="1"/>
  <c r="Z524" i="1"/>
  <c r="X55" i="1"/>
  <c r="Y55" i="1"/>
  <c r="AA55" i="1"/>
  <c r="Z55" i="1"/>
  <c r="Z594" i="1"/>
  <c r="Z2712" i="1"/>
  <c r="AA3268" i="1"/>
  <c r="Y3268" i="1"/>
  <c r="X3268" i="1"/>
  <c r="Z3268" i="1"/>
  <c r="X3468" i="1"/>
  <c r="Y3468" i="1"/>
  <c r="Z3468" i="1"/>
  <c r="Y2586" i="1"/>
  <c r="X2586" i="1"/>
  <c r="Z2586" i="1"/>
  <c r="AA2586" i="1"/>
  <c r="X1861" i="1"/>
  <c r="AA1861" i="1"/>
  <c r="Z1861" i="1"/>
  <c r="Y1861" i="1"/>
  <c r="Z1161" i="1"/>
  <c r="Y1161" i="1"/>
  <c r="AA1161" i="1"/>
  <c r="Y2288" i="1"/>
  <c r="Z2288" i="1"/>
  <c r="AA2288" i="1"/>
  <c r="X2288" i="1"/>
  <c r="AA1186" i="1"/>
  <c r="X1186" i="1"/>
  <c r="Z1186" i="1"/>
  <c r="Y1186" i="1"/>
  <c r="Z454" i="1"/>
  <c r="Y454" i="1"/>
  <c r="X454" i="1"/>
  <c r="Y3324" i="1"/>
  <c r="Z3324" i="1"/>
  <c r="AA3324" i="1"/>
  <c r="X2939" i="1"/>
  <c r="Z2939" i="1"/>
  <c r="Y2939" i="1"/>
  <c r="AA2939" i="1"/>
  <c r="Z552" i="1"/>
  <c r="Y552" i="1"/>
  <c r="AA552" i="1"/>
  <c r="Y3107" i="1"/>
  <c r="AA3107" i="1"/>
  <c r="X3107" i="1"/>
  <c r="Z3107" i="1"/>
  <c r="AA1721" i="1"/>
  <c r="Y1721" i="1"/>
  <c r="X1721" i="1"/>
  <c r="Y3219" i="1"/>
  <c r="AA3219" i="1"/>
  <c r="Z3219" i="1"/>
  <c r="X3219" i="1"/>
  <c r="Z2351" i="1"/>
  <c r="Y2351" i="1"/>
  <c r="X2351" i="1"/>
  <c r="AA2351" i="1"/>
  <c r="Z573" i="1"/>
  <c r="AA573" i="1"/>
  <c r="X573" i="1"/>
  <c r="Y573" i="1"/>
  <c r="AA353" i="1"/>
  <c r="Z353" i="1"/>
  <c r="Y353" i="1"/>
  <c r="X353" i="1"/>
  <c r="Y1900" i="1"/>
  <c r="Z3016" i="1"/>
  <c r="Y2334" i="1"/>
  <c r="Z2334" i="1"/>
  <c r="Z248" i="1"/>
  <c r="AA248" i="1"/>
  <c r="X248" i="1"/>
  <c r="Z3492" i="1"/>
  <c r="AA1504" i="1"/>
  <c r="X1504" i="1"/>
  <c r="Y1504" i="1"/>
  <c r="Z1301" i="1"/>
  <c r="Y1301" i="1"/>
  <c r="AA1301" i="1"/>
  <c r="X1301" i="1"/>
  <c r="AA3317" i="1"/>
  <c r="X906" i="1"/>
  <c r="Y906" i="1"/>
  <c r="Z906" i="1"/>
  <c r="AA906" i="1"/>
  <c r="Y3282" i="1"/>
  <c r="X3282" i="1"/>
  <c r="X3401" i="1"/>
  <c r="Z3401" i="1"/>
  <c r="Y3401" i="1"/>
  <c r="X1802" i="1"/>
  <c r="Y1802" i="1"/>
  <c r="Z1802" i="1"/>
  <c r="X419" i="1"/>
  <c r="AA419" i="1"/>
  <c r="Z419" i="1"/>
  <c r="Y419" i="1"/>
  <c r="AA3482" i="1"/>
  <c r="Y3482" i="1"/>
  <c r="X3482" i="1"/>
  <c r="Z3482" i="1"/>
  <c r="Z3006" i="1"/>
  <c r="X3006" i="1"/>
  <c r="Y3006" i="1"/>
  <c r="Z2953" i="1"/>
  <c r="Y2953" i="1"/>
  <c r="X2953" i="1"/>
  <c r="AA2953" i="1"/>
  <c r="AA2467" i="1"/>
  <c r="Z2467" i="1"/>
  <c r="X2467" i="1"/>
  <c r="X2050" i="1"/>
  <c r="Y2050" i="1"/>
  <c r="Z2050" i="1"/>
  <c r="AA2050" i="1"/>
  <c r="Z1350" i="1"/>
  <c r="Y1350" i="1"/>
  <c r="X1350" i="1"/>
  <c r="AA1350" i="1"/>
  <c r="Y1445" i="1"/>
  <c r="AA1445" i="1"/>
  <c r="Z1445" i="1"/>
  <c r="X1445" i="1"/>
  <c r="X1578" i="1"/>
  <c r="AA1578" i="1"/>
  <c r="Y626" i="1"/>
  <c r="X626" i="1"/>
  <c r="Z626" i="1"/>
  <c r="AA626" i="1"/>
  <c r="Z185" i="1"/>
  <c r="Y185" i="1"/>
  <c r="AA185" i="1"/>
  <c r="X185" i="1"/>
  <c r="Y2971" i="1"/>
  <c r="AA2971" i="1"/>
  <c r="Z2971" i="1"/>
  <c r="X2971" i="1"/>
  <c r="X1763" i="1"/>
  <c r="AA1763" i="1"/>
  <c r="Z1763" i="1"/>
  <c r="Y1763" i="1"/>
  <c r="X3426" i="1"/>
  <c r="X2120" i="1"/>
  <c r="Z314" i="1"/>
  <c r="Y314" i="1"/>
  <c r="X314" i="1"/>
  <c r="AA314" i="1"/>
  <c r="Y3230" i="1"/>
  <c r="Z3230" i="1"/>
  <c r="X3230" i="1"/>
  <c r="AA3230" i="1"/>
  <c r="Z2190" i="1"/>
  <c r="AA2190" i="1"/>
  <c r="X2190" i="1"/>
  <c r="Z1046" i="1"/>
  <c r="Y1046" i="1"/>
  <c r="AA1046" i="1"/>
  <c r="X1046" i="1"/>
  <c r="Z2922" i="1"/>
  <c r="Y2922" i="1"/>
  <c r="X2922" i="1"/>
  <c r="AA2922" i="1"/>
  <c r="AA1049" i="1"/>
  <c r="Z3321" i="1"/>
  <c r="Y3321" i="1"/>
  <c r="X3321" i="1"/>
  <c r="AA3321" i="1"/>
  <c r="Y3457" i="1"/>
  <c r="Z3457" i="1"/>
  <c r="X3457" i="1"/>
  <c r="AA3457" i="1"/>
  <c r="X2957" i="1"/>
  <c r="AA2957" i="1"/>
  <c r="Z2957" i="1"/>
  <c r="Y2957" i="1"/>
  <c r="AA3517" i="1"/>
  <c r="Z3517" i="1"/>
  <c r="X3517" i="1"/>
  <c r="Y3517" i="1"/>
  <c r="X2474" i="1"/>
  <c r="AA2474" i="1"/>
  <c r="Y2474" i="1"/>
  <c r="AA1991" i="1"/>
  <c r="Y1991" i="1"/>
  <c r="Z1991" i="1"/>
  <c r="X1991" i="1"/>
  <c r="AA755" i="1"/>
  <c r="Z755" i="1"/>
  <c r="X755" i="1"/>
  <c r="Y755" i="1"/>
  <c r="AA1032" i="1"/>
  <c r="Z1032" i="1"/>
  <c r="Y1032" i="1"/>
  <c r="X223" i="1"/>
  <c r="AA223" i="1"/>
  <c r="Z223" i="1"/>
  <c r="Y223" i="1"/>
  <c r="AA3184" i="1"/>
  <c r="AA2533" i="1"/>
  <c r="Z2533" i="1"/>
  <c r="X2533" i="1"/>
  <c r="AA2138" i="1"/>
  <c r="Y2138" i="1"/>
  <c r="Z2138" i="1"/>
  <c r="Z2313" i="1"/>
  <c r="Y2313" i="1"/>
  <c r="X2313" i="1"/>
  <c r="AA2313" i="1"/>
  <c r="Z2729" i="1"/>
  <c r="Y2729" i="1"/>
  <c r="X2729" i="1"/>
  <c r="Y1641" i="1"/>
  <c r="AA1641" i="1"/>
  <c r="X1641" i="1"/>
  <c r="Z1641" i="1"/>
  <c r="Z2117" i="1"/>
  <c r="Y2117" i="1"/>
  <c r="X2117" i="1"/>
  <c r="AA2117" i="1"/>
  <c r="Y1179" i="1"/>
  <c r="X1179" i="1"/>
  <c r="AA1179" i="1"/>
  <c r="Z1179" i="1"/>
  <c r="X1980" i="1"/>
  <c r="Y1980" i="1"/>
  <c r="Z2530" i="1"/>
  <c r="X2530" i="1"/>
  <c r="Z1060" i="1"/>
  <c r="Y1270" i="1"/>
  <c r="AA2638" i="1"/>
  <c r="X2607" i="1"/>
  <c r="X780" i="1"/>
  <c r="Y780" i="1"/>
  <c r="AA3121" i="1"/>
  <c r="X2285" i="1"/>
  <c r="Y2285" i="1"/>
  <c r="Z2285" i="1"/>
  <c r="AA2285" i="1"/>
  <c r="Y2302" i="1"/>
  <c r="X2302" i="1"/>
  <c r="Z2302" i="1"/>
  <c r="AA2302" i="1"/>
  <c r="X2649" i="1"/>
  <c r="AA2649" i="1"/>
  <c r="Z2649" i="1"/>
  <c r="Y2649" i="1"/>
  <c r="Y3027" i="1"/>
  <c r="AA3027" i="1"/>
  <c r="X3027" i="1"/>
  <c r="Z3027" i="1"/>
  <c r="Z1630" i="1"/>
  <c r="X1630" i="1"/>
  <c r="AA1630" i="1"/>
  <c r="Y1630" i="1"/>
  <c r="X1490" i="1"/>
  <c r="Z1490" i="1"/>
  <c r="Y1490" i="1"/>
  <c r="X1938" i="1"/>
  <c r="Z1938" i="1"/>
  <c r="AA1938" i="1"/>
  <c r="Y1938" i="1"/>
  <c r="Z671" i="1"/>
  <c r="X671" i="1"/>
  <c r="Y671" i="1"/>
  <c r="AA671" i="1"/>
  <c r="AA3048" i="1"/>
  <c r="Y3048" i="1"/>
  <c r="Z3048" i="1"/>
  <c r="X3048" i="1"/>
  <c r="Y2271" i="1"/>
  <c r="Z2271" i="1"/>
  <c r="X2271" i="1"/>
  <c r="AA2271" i="1"/>
  <c r="X1662" i="1"/>
  <c r="X1522" i="1"/>
  <c r="Z1522" i="1"/>
  <c r="AA1522" i="1"/>
  <c r="X1546" i="1"/>
  <c r="Y1546" i="1"/>
  <c r="Z1546" i="1"/>
  <c r="AA1546" i="1"/>
  <c r="X566" i="1"/>
  <c r="Y566" i="1"/>
  <c r="AA566" i="1"/>
  <c r="Z566" i="1"/>
  <c r="X514" i="1"/>
  <c r="AA514" i="1"/>
  <c r="Z514" i="1"/>
  <c r="Y514" i="1"/>
  <c r="AA83" i="1"/>
  <c r="X83" i="1"/>
  <c r="Z83" i="1"/>
  <c r="Y83" i="1"/>
  <c r="AA241" i="1"/>
  <c r="Y2309" i="1"/>
  <c r="Z1014" i="1"/>
  <c r="X3223" i="1"/>
  <c r="AA3223" i="1"/>
  <c r="AA321" i="1"/>
  <c r="Z321" i="1"/>
  <c r="Y321" i="1"/>
  <c r="X321" i="1"/>
  <c r="Z2995" i="1"/>
  <c r="AA2806" i="1"/>
  <c r="X2806" i="1"/>
  <c r="Z2806" i="1"/>
  <c r="Y2806" i="1"/>
  <c r="Z2456" i="1"/>
  <c r="X1466" i="1"/>
  <c r="AA1438" i="1"/>
  <c r="X1438" i="1"/>
  <c r="Z682" i="1"/>
  <c r="X682" i="1"/>
  <c r="AA682" i="1"/>
  <c r="Y682" i="1"/>
  <c r="Y440" i="1"/>
  <c r="X440" i="1"/>
  <c r="Z440" i="1"/>
  <c r="AA440" i="1"/>
  <c r="AA528" i="1"/>
  <c r="AA1651" i="1"/>
  <c r="X1651" i="1"/>
  <c r="Z1651" i="1"/>
  <c r="AA951" i="1"/>
  <c r="Y951" i="1"/>
  <c r="X951" i="1"/>
  <c r="Z80" i="1"/>
  <c r="AA80" i="1"/>
  <c r="Y80" i="1"/>
  <c r="X80" i="1"/>
  <c r="X3114" i="1"/>
  <c r="Y1168" i="1"/>
  <c r="Z2747" i="1"/>
  <c r="Y2747" i="1"/>
  <c r="AA2747" i="1"/>
  <c r="X2148" i="1"/>
  <c r="Z2148" i="1"/>
  <c r="Y2148" i="1"/>
  <c r="AA2148" i="1"/>
  <c r="Y1844" i="1"/>
  <c r="AA1844" i="1"/>
  <c r="X570" i="1"/>
  <c r="AA570" i="1"/>
  <c r="Z570" i="1"/>
  <c r="Y570" i="1"/>
  <c r="Y3475" i="1"/>
  <c r="AA1056" i="1"/>
  <c r="Z951" i="1"/>
  <c r="Y2775" i="1"/>
  <c r="AA2775" i="1"/>
  <c r="Z2775" i="1"/>
  <c r="X2775" i="1"/>
  <c r="Y1427" i="1"/>
  <c r="AA1427" i="1"/>
  <c r="Z1427" i="1"/>
  <c r="X1427" i="1"/>
  <c r="Z430" i="1"/>
  <c r="X430" i="1"/>
  <c r="AA430" i="1"/>
  <c r="Y430" i="1"/>
  <c r="Z461" i="1"/>
  <c r="X461" i="1"/>
  <c r="AA461" i="1"/>
  <c r="Y461" i="1"/>
  <c r="Z3384" i="1"/>
  <c r="Z2418" i="1"/>
  <c r="X3328" i="1"/>
  <c r="AA3328" i="1"/>
  <c r="Z3328" i="1"/>
  <c r="Y3328" i="1"/>
  <c r="Z2778" i="1"/>
  <c r="Y2778" i="1"/>
  <c r="X2778" i="1"/>
  <c r="AA2778" i="1"/>
  <c r="AA2579" i="1"/>
  <c r="AA2796" i="1"/>
  <c r="Z2796" i="1"/>
  <c r="X2796" i="1"/>
  <c r="Y2796" i="1"/>
  <c r="AA2187" i="1"/>
  <c r="Z1557" i="1"/>
  <c r="Y1676" i="1"/>
  <c r="X1676" i="1"/>
  <c r="AA1676" i="1"/>
  <c r="Z1676" i="1"/>
  <c r="X2376" i="1"/>
  <c r="Y556" i="1"/>
  <c r="X556" i="1"/>
  <c r="Z556" i="1"/>
  <c r="AA556" i="1"/>
  <c r="Y489" i="1"/>
  <c r="X489" i="1"/>
  <c r="Z489" i="1"/>
  <c r="AA489" i="1"/>
  <c r="Z983" i="1"/>
  <c r="AA983" i="1"/>
  <c r="X983" i="1"/>
  <c r="Y983" i="1"/>
  <c r="Z608" i="1"/>
  <c r="AA608" i="1"/>
  <c r="X608" i="1"/>
  <c r="Y608" i="1"/>
  <c r="X104" i="1"/>
  <c r="Y104" i="1"/>
  <c r="AA104" i="1"/>
  <c r="Z104" i="1"/>
  <c r="Z1088" i="1"/>
  <c r="Y3072" i="1"/>
  <c r="X3072" i="1"/>
  <c r="AA3072" i="1"/>
  <c r="Z3072" i="1"/>
  <c r="AA2736" i="1"/>
  <c r="Y2736" i="1"/>
  <c r="X2736" i="1"/>
  <c r="Z2736" i="1"/>
  <c r="X1658" i="1"/>
  <c r="Z1658" i="1"/>
  <c r="Y1658" i="1"/>
  <c r="AA2652" i="1"/>
  <c r="Z2652" i="1"/>
  <c r="Y2652" i="1"/>
  <c r="X2652" i="1"/>
  <c r="X2099" i="1"/>
  <c r="X3233" i="1"/>
  <c r="AA3233" i="1"/>
  <c r="Z3233" i="1"/>
  <c r="Y3233" i="1"/>
  <c r="AA2498" i="1"/>
  <c r="Y2498" i="1"/>
  <c r="Z2498" i="1"/>
  <c r="X2498" i="1"/>
  <c r="AA1151" i="1"/>
  <c r="Y1151" i="1"/>
  <c r="X1151" i="1"/>
  <c r="Z1151" i="1"/>
  <c r="Z2085" i="1"/>
  <c r="X2085" i="1"/>
  <c r="AA2085" i="1"/>
  <c r="Y2085" i="1"/>
  <c r="Z1749" i="1"/>
  <c r="X1749" i="1"/>
  <c r="Y1749" i="1"/>
  <c r="AA1749" i="1"/>
  <c r="X811" i="1"/>
  <c r="AA811" i="1"/>
  <c r="Z811" i="1"/>
  <c r="AA472" i="1"/>
  <c r="Y2082" i="1"/>
  <c r="AA2082" i="1"/>
  <c r="Z2082" i="1"/>
  <c r="X2082" i="1"/>
  <c r="Z1616" i="1"/>
  <c r="Z930" i="1"/>
  <c r="Y930" i="1"/>
  <c r="AA930" i="1"/>
  <c r="X930" i="1"/>
  <c r="AA108" i="1"/>
  <c r="Z1882" i="1"/>
  <c r="Y1882" i="1"/>
  <c r="AA1882" i="1"/>
  <c r="X1882" i="1"/>
  <c r="X3398" i="1"/>
  <c r="Z3058" i="1"/>
  <c r="X3058" i="1"/>
  <c r="Y3058" i="1"/>
  <c r="AA3058" i="1"/>
  <c r="Y2096" i="1"/>
  <c r="X2096" i="1"/>
  <c r="AA2096" i="1"/>
  <c r="Z2096" i="1"/>
  <c r="Y1620" i="1"/>
  <c r="AA1620" i="1"/>
  <c r="Z1620" i="1"/>
  <c r="X1620" i="1"/>
  <c r="Z1347" i="1"/>
  <c r="X636" i="1"/>
  <c r="AA636" i="1"/>
  <c r="Z636" i="1"/>
  <c r="Y636" i="1"/>
  <c r="X318" i="1"/>
  <c r="Z318" i="1"/>
  <c r="Y318" i="1"/>
  <c r="AA318" i="1"/>
  <c r="AA1294" i="1"/>
  <c r="Z1294" i="1"/>
  <c r="Y1294" i="1"/>
  <c r="X1294" i="1"/>
  <c r="AA521" i="1"/>
  <c r="Z3258" i="1"/>
  <c r="Y2631" i="1"/>
  <c r="AA2631" i="1"/>
  <c r="X2631" i="1"/>
  <c r="Z2631" i="1"/>
  <c r="Y2834" i="1"/>
  <c r="X2834" i="1"/>
  <c r="AA2834" i="1"/>
  <c r="Z2834" i="1"/>
  <c r="Y2029" i="1"/>
  <c r="X2029" i="1"/>
  <c r="Z2029" i="1"/>
  <c r="AA2029" i="1"/>
  <c r="X1133" i="1"/>
  <c r="Z1133" i="1"/>
  <c r="AA1133" i="1"/>
  <c r="Y1133" i="1"/>
  <c r="Y867" i="1"/>
  <c r="Z867" i="1"/>
  <c r="AA867" i="1"/>
  <c r="X867" i="1"/>
  <c r="X230" i="1"/>
  <c r="AA230" i="1"/>
  <c r="Y230" i="1"/>
  <c r="Z230" i="1"/>
  <c r="Y304" i="1"/>
  <c r="Y2218" i="1"/>
  <c r="Z2218" i="1"/>
  <c r="X2218" i="1"/>
  <c r="AA2218" i="1"/>
  <c r="Y283" i="1"/>
  <c r="X283" i="1"/>
  <c r="Z283" i="1"/>
  <c r="AA283" i="1"/>
  <c r="Y206" i="1"/>
  <c r="AA2491" i="1"/>
  <c r="AA1977" i="1"/>
  <c r="X1977" i="1"/>
  <c r="Y3303" i="1"/>
  <c r="AA3303" i="1"/>
  <c r="X3303" i="1"/>
  <c r="Z3303" i="1"/>
  <c r="Z969" i="1"/>
  <c r="Y969" i="1"/>
  <c r="X969" i="1"/>
  <c r="AA969" i="1"/>
  <c r="Z377" i="1"/>
  <c r="AA377" i="1"/>
  <c r="X377" i="1"/>
  <c r="Y377" i="1"/>
  <c r="AA1718" i="1"/>
  <c r="Z1718" i="1"/>
  <c r="X1718" i="1"/>
  <c r="Y1718" i="1"/>
  <c r="X503" i="1"/>
  <c r="AA503" i="1"/>
  <c r="Y503" i="1"/>
  <c r="Z503" i="1"/>
  <c r="AA3139" i="1"/>
  <c r="Y3139" i="1"/>
  <c r="X3139" i="1"/>
  <c r="AA1448" i="1"/>
  <c r="X1448" i="1"/>
  <c r="Y1448" i="1"/>
  <c r="Y2754" i="1"/>
  <c r="Z2754" i="1"/>
  <c r="X2754" i="1"/>
  <c r="AA2754" i="1"/>
  <c r="Z2946" i="1"/>
  <c r="X2946" i="1"/>
  <c r="Y2946" i="1"/>
  <c r="Z2372" i="1"/>
  <c r="Y2372" i="1"/>
  <c r="X2372" i="1"/>
  <c r="AA2372" i="1"/>
  <c r="Z839" i="1"/>
  <c r="Y839" i="1"/>
  <c r="AA839" i="1"/>
  <c r="X839" i="1"/>
  <c r="Z3121" i="1"/>
  <c r="Y3121" i="1"/>
  <c r="X3121" i="1"/>
  <c r="AA2831" i="1"/>
  <c r="Y2831" i="1"/>
  <c r="Z2831" i="1"/>
  <c r="X2831" i="1"/>
  <c r="Z1200" i="1"/>
  <c r="Y1200" i="1"/>
  <c r="AA1200" i="1"/>
  <c r="X1200" i="1"/>
  <c r="AA986" i="1"/>
  <c r="Y986" i="1"/>
  <c r="Z986" i="1"/>
  <c r="X986" i="1"/>
  <c r="AA3527" i="1"/>
  <c r="Z3527" i="1"/>
  <c r="Y3527" i="1"/>
  <c r="X3527" i="1"/>
  <c r="Z2596" i="1"/>
  <c r="AA2596" i="1"/>
  <c r="Y2596" i="1"/>
  <c r="X2596" i="1"/>
  <c r="Y2628" i="1"/>
  <c r="Z2628" i="1"/>
  <c r="AA2628" i="1"/>
  <c r="X2628" i="1"/>
  <c r="X1623" i="1"/>
  <c r="Z1623" i="1"/>
  <c r="Y1623" i="1"/>
  <c r="AA1623" i="1"/>
  <c r="AA1826" i="1"/>
  <c r="Z1826" i="1"/>
  <c r="Y1826" i="1"/>
  <c r="X1826" i="1"/>
  <c r="AA605" i="1"/>
  <c r="Y605" i="1"/>
  <c r="Z605" i="1"/>
  <c r="X605" i="1"/>
  <c r="Y2551" i="1"/>
  <c r="AA2551" i="1"/>
  <c r="X2551" i="1"/>
  <c r="Y3223" i="1"/>
  <c r="Y2995" i="1"/>
  <c r="X2995" i="1"/>
  <c r="AA2995" i="1"/>
  <c r="X3394" i="1"/>
  <c r="AA3394" i="1"/>
  <c r="Z3394" i="1"/>
  <c r="Y3394" i="1"/>
  <c r="AA2159" i="1"/>
  <c r="Y2159" i="1"/>
  <c r="Z2159" i="1"/>
  <c r="X2159" i="1"/>
  <c r="Z1921" i="1"/>
  <c r="Y1921" i="1"/>
  <c r="X1921" i="1"/>
  <c r="AA1921" i="1"/>
  <c r="Z591" i="1"/>
  <c r="Y591" i="1"/>
  <c r="X591" i="1"/>
  <c r="AA591" i="1"/>
  <c r="Y528" i="1"/>
  <c r="Z528" i="1"/>
  <c r="X689" i="1"/>
  <c r="Z689" i="1"/>
  <c r="Y689" i="1"/>
  <c r="X3485" i="1"/>
  <c r="Y3485" i="1"/>
  <c r="AA3485" i="1"/>
  <c r="Y2593" i="1"/>
  <c r="X2593" i="1"/>
  <c r="AA2593" i="1"/>
  <c r="AA2337" i="1"/>
  <c r="Y2337" i="1"/>
  <c r="X2337" i="1"/>
  <c r="Z2337" i="1"/>
  <c r="Z2701" i="1"/>
  <c r="Y2701" i="1"/>
  <c r="X2701" i="1"/>
  <c r="AA2701" i="1"/>
  <c r="Y629" i="1"/>
  <c r="X629" i="1"/>
  <c r="Z629" i="1"/>
  <c r="AA629" i="1"/>
  <c r="AA1935" i="1"/>
  <c r="Z1935" i="1"/>
  <c r="Y1935" i="1"/>
  <c r="X1935" i="1"/>
  <c r="Z850" i="1"/>
  <c r="X850" i="1"/>
  <c r="Y850" i="1"/>
  <c r="AA850" i="1"/>
  <c r="AA447" i="1"/>
  <c r="Z447" i="1"/>
  <c r="Y447" i="1"/>
  <c r="X447" i="1"/>
  <c r="Y888" i="1"/>
  <c r="X888" i="1"/>
  <c r="AA888" i="1"/>
  <c r="Z888" i="1"/>
  <c r="AA374" i="1"/>
  <c r="Y1217" i="1"/>
  <c r="AA1217" i="1"/>
  <c r="Z1217" i="1"/>
  <c r="X1217" i="1"/>
  <c r="Y1774" i="1"/>
  <c r="Z2113" i="1"/>
  <c r="AA2113" i="1"/>
  <c r="Y2113" i="1"/>
  <c r="X2113" i="1"/>
  <c r="AA808" i="1"/>
  <c r="Z808" i="1"/>
  <c r="Y808" i="1"/>
  <c r="X808" i="1"/>
  <c r="X3342" i="1"/>
  <c r="Z3342" i="1"/>
  <c r="AA3342" i="1"/>
  <c r="X2827" i="1"/>
  <c r="AA2827" i="1"/>
  <c r="Y2827" i="1"/>
  <c r="Z2827" i="1"/>
  <c r="AA1942" i="1"/>
  <c r="X1942" i="1"/>
  <c r="Z1942" i="1"/>
  <c r="Y1942" i="1"/>
  <c r="Y1088" i="1"/>
  <c r="AA1343" i="1"/>
  <c r="Z1343" i="1"/>
  <c r="X1343" i="1"/>
  <c r="Y1343" i="1"/>
  <c r="Z1417" i="1"/>
  <c r="X1417" i="1"/>
  <c r="Y1417" i="1"/>
  <c r="AA1417" i="1"/>
  <c r="X3380" i="1"/>
  <c r="Y3380" i="1"/>
  <c r="Z3380" i="1"/>
  <c r="Y2099" i="1"/>
  <c r="Z2099" i="1"/>
  <c r="AA769" i="1"/>
  <c r="Z769" i="1"/>
  <c r="Y769" i="1"/>
  <c r="X769" i="1"/>
  <c r="Y3296" i="1"/>
  <c r="AA3296" i="1"/>
  <c r="X3296" i="1"/>
  <c r="Z3296" i="1"/>
  <c r="Y3338" i="1"/>
  <c r="X3338" i="1"/>
  <c r="AA3338" i="1"/>
  <c r="Z3338" i="1"/>
  <c r="X2183" i="1"/>
  <c r="Z2183" i="1"/>
  <c r="AA2183" i="1"/>
  <c r="Y2183" i="1"/>
  <c r="Y1567" i="1"/>
  <c r="AA1567" i="1"/>
  <c r="Z1567" i="1"/>
  <c r="Z2211" i="1"/>
  <c r="Y2211" i="1"/>
  <c r="X2211" i="1"/>
  <c r="AA2211" i="1"/>
  <c r="Y1249" i="1"/>
  <c r="X1249" i="1"/>
  <c r="Z1249" i="1"/>
  <c r="AA1249" i="1"/>
  <c r="AA2047" i="1"/>
  <c r="Z2047" i="1"/>
  <c r="Y2047" i="1"/>
  <c r="X2047" i="1"/>
  <c r="Y1235" i="1"/>
  <c r="X1235" i="1"/>
  <c r="Z1235" i="1"/>
  <c r="Z944" i="1"/>
  <c r="Y3174" i="1"/>
  <c r="X3174" i="1"/>
  <c r="AA3174" i="1"/>
  <c r="Z3174" i="1"/>
  <c r="AA2509" i="1"/>
  <c r="X2509" i="1"/>
  <c r="Y2509" i="1"/>
  <c r="AA1392" i="1"/>
  <c r="Z1392" i="1"/>
  <c r="Y1392" i="1"/>
  <c r="X1392" i="1"/>
  <c r="AA1347" i="1"/>
  <c r="X1347" i="1"/>
  <c r="Y1347" i="1"/>
  <c r="Y1067" i="1"/>
  <c r="AA1067" i="1"/>
  <c r="Z1067" i="1"/>
  <c r="X1067" i="1"/>
  <c r="Z521" i="1"/>
  <c r="X521" i="1"/>
  <c r="Y521" i="1"/>
  <c r="X3258" i="1"/>
  <c r="Y3258" i="1"/>
  <c r="AA3258" i="1"/>
  <c r="AA3132" i="1"/>
  <c r="Z3132" i="1"/>
  <c r="Y3132" i="1"/>
  <c r="X3132" i="1"/>
  <c r="AA3100" i="1"/>
  <c r="Z3100" i="1"/>
  <c r="Y3100" i="1"/>
  <c r="X3100" i="1"/>
  <c r="AA1739" i="1"/>
  <c r="Z1739" i="1"/>
  <c r="Y1739" i="1"/>
  <c r="X1739" i="1"/>
  <c r="Y542" i="1"/>
  <c r="X542" i="1"/>
  <c r="Z542" i="1"/>
  <c r="AA542" i="1"/>
  <c r="X342" i="1"/>
  <c r="Y342" i="1"/>
  <c r="Z342" i="1"/>
  <c r="AA559" i="1"/>
  <c r="Y559" i="1"/>
  <c r="Z559" i="1"/>
  <c r="X559" i="1"/>
  <c r="AA2789" i="1"/>
  <c r="AA342" i="1"/>
  <c r="AA587" i="1"/>
  <c r="Y1420" i="1"/>
  <c r="X423" i="1"/>
  <c r="AA206" i="1"/>
  <c r="Z206" i="1"/>
  <c r="X206" i="1"/>
  <c r="Z2491" i="1"/>
  <c r="X269" i="1"/>
  <c r="Y269" i="1"/>
  <c r="AA269" i="1"/>
  <c r="Z269" i="1"/>
  <c r="Y3405" i="1"/>
  <c r="AA3405" i="1"/>
  <c r="X3405" i="1"/>
  <c r="Z3405" i="1"/>
  <c r="AA2348" i="1"/>
  <c r="Z2348" i="1"/>
  <c r="Y2348" i="1"/>
  <c r="X2348" i="1"/>
  <c r="X2890" i="1"/>
  <c r="Z2890" i="1"/>
  <c r="AA2890" i="1"/>
  <c r="Y2890" i="1"/>
  <c r="Y2414" i="1"/>
  <c r="Z2414" i="1"/>
  <c r="X2414" i="1"/>
  <c r="AA2414" i="1"/>
  <c r="Z2855" i="1"/>
  <c r="X2855" i="1"/>
  <c r="AA2855" i="1"/>
  <c r="Y2855" i="1"/>
  <c r="Z2904" i="1"/>
  <c r="Y2904" i="1"/>
  <c r="X2904" i="1"/>
  <c r="AA2904" i="1"/>
  <c r="X699" i="1"/>
  <c r="AA699" i="1"/>
  <c r="Z699" i="1"/>
  <c r="Y699" i="1"/>
  <c r="AA1312" i="1"/>
  <c r="Z1312" i="1"/>
  <c r="Y1312" i="1"/>
  <c r="X1312" i="1"/>
  <c r="X2565" i="1"/>
  <c r="Y2565" i="1"/>
  <c r="AA2565" i="1"/>
  <c r="Z2565" i="1"/>
  <c r="Y132" i="1"/>
  <c r="AA132" i="1"/>
  <c r="X132" i="1"/>
  <c r="Z132" i="1"/>
  <c r="Y3335" i="1"/>
  <c r="X3093" i="1"/>
  <c r="AA3093" i="1"/>
  <c r="Y3093" i="1"/>
  <c r="Z3093" i="1"/>
  <c r="X2680" i="1"/>
  <c r="Y2680" i="1"/>
  <c r="AA2680" i="1"/>
  <c r="Z2680" i="1"/>
  <c r="X1298" i="1"/>
  <c r="Z871" i="1"/>
  <c r="Y871" i="1"/>
  <c r="X871" i="1"/>
  <c r="AA871" i="1"/>
  <c r="Z146" i="1"/>
  <c r="X2180" i="1"/>
  <c r="AA1592" i="1"/>
  <c r="Z1592" i="1"/>
  <c r="X1592" i="1"/>
  <c r="Y1592" i="1"/>
  <c r="Z1168" i="1"/>
  <c r="X3254" i="1"/>
  <c r="AA3254" i="1"/>
  <c r="Y3254" i="1"/>
  <c r="Z3254" i="1"/>
  <c r="AA3429" i="1"/>
  <c r="Z3429" i="1"/>
  <c r="Y3429" i="1"/>
  <c r="X3429" i="1"/>
  <c r="X2845" i="1"/>
  <c r="X3181" i="1"/>
  <c r="AA3181" i="1"/>
  <c r="Y3181" i="1"/>
  <c r="Y1245" i="1"/>
  <c r="AA1245" i="1"/>
  <c r="X1245" i="1"/>
  <c r="Z1245" i="1"/>
  <c r="Y1098" i="1"/>
  <c r="AA1098" i="1"/>
  <c r="Y1868" i="1"/>
  <c r="AA1868" i="1"/>
  <c r="Z1868" i="1"/>
  <c r="X1060" i="1"/>
  <c r="Y1060" i="1"/>
  <c r="AA2610" i="1"/>
  <c r="Y2610" i="1"/>
  <c r="Z2610" i="1"/>
  <c r="Y2236" i="1"/>
  <c r="AA2236" i="1"/>
  <c r="Z2236" i="1"/>
  <c r="X2236" i="1"/>
  <c r="AA1700" i="1"/>
  <c r="X1700" i="1"/>
  <c r="Y1637" i="1"/>
  <c r="X1637" i="1"/>
  <c r="Z1637" i="1"/>
  <c r="Z818" i="1"/>
  <c r="X818" i="1"/>
  <c r="Y818" i="1"/>
  <c r="AA818" i="1"/>
  <c r="Z1847" i="1"/>
  <c r="Z2169" i="1"/>
  <c r="X2169" i="1"/>
  <c r="Y2169" i="1"/>
  <c r="AA2169" i="1"/>
  <c r="Y115" i="1"/>
  <c r="X3076" i="1"/>
  <c r="Z2792" i="1"/>
  <c r="Y2792" i="1"/>
  <c r="AA2792" i="1"/>
  <c r="X2792" i="1"/>
  <c r="Z2677" i="1"/>
  <c r="X2677" i="1"/>
  <c r="AA2677" i="1"/>
  <c r="Y2677" i="1"/>
  <c r="Z2253" i="1"/>
  <c r="X2253" i="1"/>
  <c r="AA2253" i="1"/>
  <c r="Y2253" i="1"/>
  <c r="Z1910" i="1"/>
  <c r="Y1910" i="1"/>
  <c r="X1910" i="1"/>
  <c r="AA1910" i="1"/>
  <c r="Z1662" i="1"/>
  <c r="AA1662" i="1"/>
  <c r="Y1147" i="1"/>
  <c r="Z1147" i="1"/>
  <c r="AA1147" i="1"/>
  <c r="X1147" i="1"/>
  <c r="Y619" i="1"/>
  <c r="AA146" i="1"/>
  <c r="X146" i="1"/>
  <c r="Y146" i="1"/>
  <c r="AA1637" i="1"/>
  <c r="Z1448" i="1"/>
  <c r="Z2915" i="1"/>
  <c r="Y2915" i="1"/>
  <c r="AA2915" i="1"/>
  <c r="X2915" i="1"/>
  <c r="Y2449" i="1"/>
  <c r="X2449" i="1"/>
  <c r="AA2449" i="1"/>
  <c r="Z2449" i="1"/>
  <c r="Z1466" i="1"/>
  <c r="Y1466" i="1"/>
  <c r="AA958" i="1"/>
  <c r="Y958" i="1"/>
  <c r="AA783" i="1"/>
  <c r="Z783" i="1"/>
  <c r="Y783" i="1"/>
  <c r="X783" i="1"/>
  <c r="AA139" i="1"/>
  <c r="Y139" i="1"/>
  <c r="Z139" i="1"/>
  <c r="X139" i="1"/>
  <c r="AA454" i="1"/>
  <c r="X3146" i="1"/>
  <c r="AA3146" i="1"/>
  <c r="Z3146" i="1"/>
  <c r="Y3146" i="1"/>
  <c r="Y3387" i="1"/>
  <c r="X3387" i="1"/>
  <c r="Z3387" i="1"/>
  <c r="AA3387" i="1"/>
  <c r="Z2442" i="1"/>
  <c r="Y2442" i="1"/>
  <c r="X2442" i="1"/>
  <c r="AA2442" i="1"/>
  <c r="Y2201" i="1"/>
  <c r="X2201" i="1"/>
  <c r="Z2201" i="1"/>
  <c r="AA2201" i="1"/>
  <c r="X2400" i="1"/>
  <c r="Z2400" i="1"/>
  <c r="Y2400" i="1"/>
  <c r="AA2400" i="1"/>
  <c r="Z2103" i="1"/>
  <c r="X2103" i="1"/>
  <c r="Z1459" i="1"/>
  <c r="X1893" i="1"/>
  <c r="Y1893" i="1"/>
  <c r="Z1893" i="1"/>
  <c r="Z1361" i="1"/>
  <c r="AA1361" i="1"/>
  <c r="Y1361" i="1"/>
  <c r="X1361" i="1"/>
  <c r="X738" i="1"/>
  <c r="Y738" i="1"/>
  <c r="AA738" i="1"/>
  <c r="Z738" i="1"/>
  <c r="Y1777" i="1"/>
  <c r="Z1777" i="1"/>
  <c r="AA1777" i="1"/>
  <c r="X1777" i="1"/>
  <c r="X1693" i="1"/>
  <c r="Y1693" i="1"/>
  <c r="Z2512" i="1"/>
  <c r="X1928" i="1"/>
  <c r="X374" i="1"/>
  <c r="Y3090" i="1"/>
  <c r="Z3090" i="1"/>
  <c r="X3090" i="1"/>
  <c r="Z507" i="1"/>
  <c r="Y507" i="1"/>
  <c r="X507" i="1"/>
  <c r="AA507" i="1"/>
  <c r="AA1774" i="1"/>
  <c r="Y1798" i="1"/>
  <c r="AA3384" i="1"/>
  <c r="X3384" i="1"/>
  <c r="Y3384" i="1"/>
  <c r="X2418" i="1"/>
  <c r="Y2418" i="1"/>
  <c r="Y3524" i="1"/>
  <c r="X2316" i="1"/>
  <c r="AA3408" i="1"/>
  <c r="Y3408" i="1"/>
  <c r="X3408" i="1"/>
  <c r="Z3408" i="1"/>
  <c r="X2880" i="1"/>
  <c r="Z2880" i="1"/>
  <c r="Y2880" i="1"/>
  <c r="AA2880" i="1"/>
  <c r="Z1837" i="1"/>
  <c r="X1837" i="1"/>
  <c r="AA1837" i="1"/>
  <c r="Y1837" i="1"/>
  <c r="X1851" i="1"/>
  <c r="AA1851" i="1"/>
  <c r="Z1851" i="1"/>
  <c r="Y1193" i="1"/>
  <c r="X1193" i="1"/>
  <c r="AA1193" i="1"/>
  <c r="Z1193" i="1"/>
  <c r="AA3499" i="1"/>
  <c r="AA2484" i="1"/>
  <c r="Z2484" i="1"/>
  <c r="Y2484" i="1"/>
  <c r="X2484" i="1"/>
  <c r="Z643" i="1"/>
  <c r="X643" i="1"/>
  <c r="AA643" i="1"/>
  <c r="Y1172" i="1"/>
  <c r="AA1172" i="1"/>
  <c r="Z1172" i="1"/>
  <c r="Z346" i="1"/>
  <c r="Y346" i="1"/>
  <c r="AA346" i="1"/>
  <c r="X346" i="1"/>
  <c r="Z1123" i="1"/>
  <c r="Z531" i="1"/>
  <c r="X531" i="1"/>
  <c r="AA531" i="1"/>
  <c r="Y531" i="1"/>
  <c r="Y307" i="1"/>
  <c r="AA307" i="1"/>
  <c r="Z307" i="1"/>
  <c r="X307" i="1"/>
  <c r="X1144" i="1"/>
  <c r="AA1144" i="1"/>
  <c r="Y1144" i="1"/>
  <c r="AA3412" i="1"/>
  <c r="Z3412" i="1"/>
  <c r="Y3412" i="1"/>
  <c r="X3412" i="1"/>
  <c r="AA500" i="1"/>
  <c r="X500" i="1"/>
  <c r="Y500" i="1"/>
  <c r="Z500" i="1"/>
  <c r="Z332" i="1"/>
  <c r="Y332" i="1"/>
  <c r="X332" i="1"/>
  <c r="AA332" i="1"/>
  <c r="Z580" i="1"/>
  <c r="X580" i="1"/>
  <c r="Y580" i="1"/>
  <c r="AA580" i="1"/>
  <c r="X1224" i="1"/>
  <c r="Z1224" i="1"/>
  <c r="Y1224" i="1"/>
  <c r="Y3398" i="1"/>
  <c r="X2540" i="1"/>
  <c r="AA2540" i="1"/>
  <c r="Z2540" i="1"/>
  <c r="Y2540" i="1"/>
  <c r="Z3097" i="1"/>
  <c r="Z1770" i="1"/>
  <c r="X1770" i="1"/>
  <c r="Y1770" i="1"/>
  <c r="AA1770" i="1"/>
  <c r="AA1536" i="1"/>
  <c r="X2145" i="1"/>
  <c r="AA2145" i="1"/>
  <c r="Y2145" i="1"/>
  <c r="Z2145" i="1"/>
  <c r="Y1742" i="1"/>
  <c r="X1742" i="1"/>
  <c r="AA1742" i="1"/>
  <c r="AA1336" i="1"/>
  <c r="Z1336" i="1"/>
  <c r="Y1336" i="1"/>
  <c r="AA2334" i="1"/>
  <c r="AA2603" i="1"/>
  <c r="Y2603" i="1"/>
  <c r="X2603" i="1"/>
  <c r="Z2603" i="1"/>
  <c r="Z1280" i="1"/>
  <c r="Y1711" i="1"/>
  <c r="AA1711" i="1"/>
  <c r="Z1711" i="1"/>
  <c r="X1711" i="1"/>
  <c r="Y1028" i="1"/>
  <c r="X1028" i="1"/>
  <c r="AA1028" i="1"/>
  <c r="Z1028" i="1"/>
  <c r="Y1126" i="1"/>
  <c r="X1126" i="1"/>
  <c r="AA1126" i="1"/>
  <c r="Z1126" i="1"/>
  <c r="X94" i="1"/>
  <c r="Y94" i="1"/>
  <c r="AA94" i="1"/>
  <c r="Z94" i="1"/>
  <c r="X311" i="1"/>
  <c r="AA311" i="1"/>
  <c r="Z311" i="1"/>
  <c r="Y311" i="1"/>
  <c r="Z2810" i="1"/>
  <c r="AA2810" i="1"/>
  <c r="X2810" i="1"/>
  <c r="Y2810" i="1"/>
  <c r="X2659" i="1"/>
  <c r="X2789" i="1"/>
  <c r="Z241" i="1"/>
  <c r="Y1851" i="1"/>
  <c r="X696" i="1"/>
  <c r="X2390" i="1"/>
  <c r="Y2358" i="1"/>
  <c r="X2358" i="1"/>
  <c r="Z2358" i="1"/>
  <c r="AA2358" i="1"/>
  <c r="X2911" i="1"/>
  <c r="Y2911" i="1"/>
  <c r="Z2911" i="1"/>
  <c r="AA2911" i="1"/>
  <c r="Z3069" i="1"/>
  <c r="AA3069" i="1"/>
  <c r="Y3069" i="1"/>
  <c r="X3069" i="1"/>
  <c r="Z1231" i="1"/>
  <c r="Y1231" i="1"/>
  <c r="AA1231" i="1"/>
  <c r="X1231" i="1"/>
  <c r="AA192" i="1"/>
  <c r="X192" i="1"/>
  <c r="Y192" i="1"/>
  <c r="Z192" i="1"/>
  <c r="AA1903" i="1"/>
  <c r="Z1903" i="1"/>
  <c r="Y1903" i="1"/>
  <c r="X1903" i="1"/>
  <c r="AA1494" i="1"/>
  <c r="Z1494" i="1"/>
  <c r="X1494" i="1"/>
  <c r="Y1494" i="1"/>
  <c r="Z3275" i="1"/>
  <c r="Y3275" i="1"/>
  <c r="AA3275" i="1"/>
  <c r="X3275" i="1"/>
  <c r="Y1049" i="1"/>
  <c r="Z1049" i="1"/>
  <c r="X1049" i="1"/>
  <c r="Y3314" i="1"/>
  <c r="X3314" i="1"/>
  <c r="AA3314" i="1"/>
  <c r="Z3314" i="1"/>
  <c r="X2152" i="1"/>
  <c r="Y2152" i="1"/>
  <c r="Z2152" i="1"/>
  <c r="AA2152" i="1"/>
  <c r="Y1221" i="1"/>
  <c r="AA1221" i="1"/>
  <c r="Z1221" i="1"/>
  <c r="X1221" i="1"/>
  <c r="X685" i="1"/>
  <c r="AA685" i="1"/>
  <c r="Z685" i="1"/>
  <c r="Z2488" i="1"/>
  <c r="Y2488" i="1"/>
  <c r="X2488" i="1"/>
  <c r="AA2488" i="1"/>
  <c r="AA3335" i="1"/>
  <c r="Y2327" i="1"/>
  <c r="Z2327" i="1"/>
  <c r="X2327" i="1"/>
  <c r="Z2474" i="1"/>
  <c r="Z1298" i="1"/>
  <c r="Y1298" i="1"/>
  <c r="Z1931" i="1"/>
  <c r="Y1931" i="1"/>
  <c r="X1032" i="1"/>
  <c r="Z59" i="1"/>
  <c r="Y59" i="1"/>
  <c r="X59" i="1"/>
  <c r="AA59" i="1"/>
  <c r="Z1606" i="1"/>
  <c r="Y153" i="1"/>
  <c r="AA153" i="1"/>
  <c r="X153" i="1"/>
  <c r="Z153" i="1"/>
  <c r="Y3247" i="1"/>
  <c r="X3247" i="1"/>
  <c r="Z2432" i="1"/>
  <c r="Y2432" i="1"/>
  <c r="X2432" i="1"/>
  <c r="AA2432" i="1"/>
  <c r="Z2180" i="1"/>
  <c r="AA510" i="1"/>
  <c r="Z510" i="1"/>
  <c r="Y510" i="1"/>
  <c r="Z2204" i="1"/>
  <c r="X2204" i="1"/>
  <c r="Y2204" i="1"/>
  <c r="AA2204" i="1"/>
  <c r="Y150" i="1"/>
  <c r="AA150" i="1"/>
  <c r="X150" i="1"/>
  <c r="Z150" i="1"/>
  <c r="Y3086" i="1"/>
  <c r="AA3086" i="1"/>
  <c r="X3086" i="1"/>
  <c r="Z3086" i="1"/>
  <c r="AA349" i="1"/>
  <c r="Z349" i="1"/>
  <c r="Y349" i="1"/>
  <c r="X349" i="1"/>
  <c r="X941" i="1"/>
  <c r="Z941" i="1"/>
  <c r="Y941" i="1"/>
  <c r="AA941" i="1"/>
  <c r="X1868" i="1"/>
  <c r="Y615" i="1"/>
  <c r="AA615" i="1"/>
  <c r="X615" i="1"/>
  <c r="Z615" i="1"/>
  <c r="X335" i="1"/>
  <c r="Y335" i="1"/>
  <c r="AA335" i="1"/>
  <c r="Z335" i="1"/>
  <c r="Y199" i="1"/>
  <c r="X3055" i="1"/>
  <c r="AA3055" i="1"/>
  <c r="Z3055" i="1"/>
  <c r="Y3055" i="1"/>
  <c r="X2960" i="1"/>
  <c r="AA2960" i="1"/>
  <c r="Z2960" i="1"/>
  <c r="Y2960" i="1"/>
  <c r="AA3114" i="1"/>
  <c r="Z3114" i="1"/>
  <c r="Y3114" i="1"/>
  <c r="Z2519" i="1"/>
  <c r="AA2519" i="1"/>
  <c r="Y2519" i="1"/>
  <c r="X2519" i="1"/>
  <c r="Y1287" i="1"/>
  <c r="Y1154" i="1"/>
  <c r="X1154" i="1"/>
  <c r="AA1154" i="1"/>
  <c r="Z1154" i="1"/>
  <c r="X1847" i="1"/>
  <c r="Y1847" i="1"/>
  <c r="X601" i="1"/>
  <c r="AA601" i="1"/>
  <c r="Z601" i="1"/>
  <c r="X115" i="1"/>
  <c r="Z3076" i="1"/>
  <c r="X1266" i="1"/>
  <c r="Y1266" i="1"/>
  <c r="Z1266" i="1"/>
  <c r="AA1266" i="1"/>
  <c r="AA1476" i="1"/>
  <c r="Y1476" i="1"/>
  <c r="X1476" i="1"/>
  <c r="Z1476" i="1"/>
  <c r="AA1854" i="1"/>
  <c r="Z1854" i="1"/>
  <c r="Y1854" i="1"/>
  <c r="X1854" i="1"/>
  <c r="Z2141" i="1"/>
  <c r="Y2141" i="1"/>
  <c r="AA2141" i="1"/>
  <c r="X2141" i="1"/>
  <c r="Y843" i="1"/>
  <c r="Z843" i="1"/>
  <c r="AA843" i="1"/>
  <c r="X843" i="1"/>
  <c r="Y101" i="1"/>
  <c r="AA101" i="1"/>
  <c r="Z101" i="1"/>
  <c r="X101" i="1"/>
  <c r="AA2575" i="1"/>
  <c r="AA1609" i="1"/>
  <c r="Z3170" i="1"/>
  <c r="Y3170" i="1"/>
  <c r="AA3170" i="1"/>
  <c r="AA2967" i="1"/>
  <c r="Z2967" i="1"/>
  <c r="Y2967" i="1"/>
  <c r="X2967" i="1"/>
  <c r="AA1655" i="1"/>
  <c r="Z1655" i="1"/>
  <c r="X1655" i="1"/>
  <c r="Y1655" i="1"/>
  <c r="AA1508" i="1"/>
  <c r="Z1508" i="1"/>
  <c r="Y1508" i="1"/>
  <c r="X1508" i="1"/>
  <c r="Z1242" i="1"/>
  <c r="AA174" i="1"/>
  <c r="X174" i="1"/>
  <c r="Z174" i="1"/>
  <c r="Y174" i="1"/>
  <c r="AA279" i="1"/>
  <c r="Z279" i="1"/>
  <c r="Y279" i="1"/>
  <c r="X279" i="1"/>
  <c r="Z3485" i="1"/>
  <c r="Y1063" i="1"/>
  <c r="Y3125" i="1"/>
  <c r="AA3125" i="1"/>
  <c r="X3125" i="1"/>
  <c r="Z3125" i="1"/>
  <c r="Z3503" i="1"/>
  <c r="AA2785" i="1"/>
  <c r="Y2103" i="1"/>
  <c r="AA1459" i="1"/>
  <c r="Y1004" i="1"/>
  <c r="AA1004" i="1"/>
  <c r="Z1004" i="1"/>
  <c r="X1004" i="1"/>
  <c r="Z111" i="1"/>
  <c r="Y111" i="1"/>
  <c r="X111" i="1"/>
  <c r="AA111" i="1"/>
  <c r="Y1511" i="1"/>
  <c r="X1511" i="1"/>
  <c r="Z1511" i="1"/>
  <c r="AA1511" i="1"/>
  <c r="Y1928" i="1"/>
  <c r="AA3216" i="1"/>
  <c r="Z3216" i="1"/>
  <c r="Y3216" i="1"/>
  <c r="AA3030" i="1"/>
  <c r="Y3030" i="1"/>
  <c r="X3030" i="1"/>
  <c r="Z3030" i="1"/>
  <c r="X1042" i="1"/>
  <c r="Z1042" i="1"/>
  <c r="Y1042" i="1"/>
  <c r="AA1042" i="1"/>
  <c r="X916" i="1"/>
  <c r="Y916" i="1"/>
  <c r="AA916" i="1"/>
  <c r="Z916" i="1"/>
  <c r="AA2705" i="1"/>
  <c r="Z2705" i="1"/>
  <c r="Y2705" i="1"/>
  <c r="X2705" i="1"/>
  <c r="Z2579" i="1"/>
  <c r="Y2579" i="1"/>
  <c r="X2579" i="1"/>
  <c r="AA2323" i="1"/>
  <c r="Z2323" i="1"/>
  <c r="X2323" i="1"/>
  <c r="Y2323" i="1"/>
  <c r="Y1557" i="1"/>
  <c r="AA1557" i="1"/>
  <c r="X1557" i="1"/>
  <c r="Z2376" i="1"/>
  <c r="AA2376" i="1"/>
  <c r="Y2376" i="1"/>
  <c r="Z668" i="1"/>
  <c r="AA668" i="1"/>
  <c r="X668" i="1"/>
  <c r="Y668" i="1"/>
  <c r="Y538" i="1"/>
  <c r="AA538" i="1"/>
  <c r="Z538" i="1"/>
  <c r="X538" i="1"/>
  <c r="Y3499" i="1"/>
  <c r="X3499" i="1"/>
  <c r="Z3499" i="1"/>
  <c r="X3366" i="1"/>
  <c r="Z3366" i="1"/>
  <c r="Y3366" i="1"/>
  <c r="AA3366" i="1"/>
  <c r="AA2131" i="1"/>
  <c r="Z2131" i="1"/>
  <c r="Y2131" i="1"/>
  <c r="X2131" i="1"/>
  <c r="AA2771" i="1"/>
  <c r="X1462" i="1"/>
  <c r="X2943" i="1"/>
  <c r="Y2943" i="1"/>
  <c r="AA2943" i="1"/>
  <c r="Z2943" i="1"/>
  <c r="Y2572" i="1"/>
  <c r="X2572" i="1"/>
  <c r="AA2572" i="1"/>
  <c r="Z2572" i="1"/>
  <c r="AA2712" i="1"/>
  <c r="Y2421" i="1"/>
  <c r="X2421" i="1"/>
  <c r="Z2421" i="1"/>
  <c r="AA2421" i="1"/>
  <c r="AA2936" i="1"/>
  <c r="Y2936" i="1"/>
  <c r="X2936" i="1"/>
  <c r="Z2936" i="1"/>
  <c r="Z2344" i="1"/>
  <c r="Y2344" i="1"/>
  <c r="X2344" i="1"/>
  <c r="AA2344" i="1"/>
  <c r="Z195" i="1"/>
  <c r="Y195" i="1"/>
  <c r="AA195" i="1"/>
  <c r="X195" i="1"/>
  <c r="Y97" i="1"/>
  <c r="X97" i="1"/>
  <c r="Z97" i="1"/>
  <c r="AA97" i="1"/>
  <c r="Y108" i="1"/>
  <c r="X108" i="1"/>
  <c r="Z108" i="1"/>
  <c r="X3191" i="1"/>
  <c r="Z3191" i="1"/>
  <c r="AA3191" i="1"/>
  <c r="Y3191" i="1"/>
  <c r="Z3289" i="1"/>
  <c r="X3289" i="1"/>
  <c r="AA3289" i="1"/>
  <c r="X2645" i="1"/>
  <c r="AA2568" i="1"/>
  <c r="Y2568" i="1"/>
  <c r="Z2568" i="1"/>
  <c r="Y1795" i="1"/>
  <c r="AA1795" i="1"/>
  <c r="Z1795" i="1"/>
  <c r="X1795" i="1"/>
  <c r="Z1536" i="1"/>
  <c r="Y1536" i="1"/>
  <c r="X1536" i="1"/>
  <c r="X1424" i="1"/>
  <c r="Z1424" i="1"/>
  <c r="AA1424" i="1"/>
  <c r="Y1424" i="1"/>
  <c r="Y801" i="1"/>
  <c r="AA801" i="1"/>
  <c r="X801" i="1"/>
  <c r="Z801" i="1"/>
  <c r="AA258" i="1"/>
  <c r="Z258" i="1"/>
  <c r="Y258" i="1"/>
  <c r="X286" i="1"/>
  <c r="Z286" i="1"/>
  <c r="AA286" i="1"/>
  <c r="Y286" i="1"/>
  <c r="Z3163" i="1"/>
  <c r="Y3163" i="1"/>
  <c r="X3163" i="1"/>
  <c r="AA3226" i="1"/>
  <c r="Z3226" i="1"/>
  <c r="Y3226" i="1"/>
  <c r="X3226" i="1"/>
  <c r="X2726" i="1"/>
  <c r="AA2726" i="1"/>
  <c r="Z2726" i="1"/>
  <c r="Y2726" i="1"/>
  <c r="X2334" i="1"/>
  <c r="Y1280" i="1"/>
  <c r="AA1280" i="1"/>
  <c r="X1280" i="1"/>
  <c r="Y2022" i="1"/>
  <c r="X2022" i="1"/>
  <c r="Z2022" i="1"/>
  <c r="AA2022" i="1"/>
  <c r="X923" i="1"/>
  <c r="Y923" i="1"/>
  <c r="AA923" i="1"/>
  <c r="Z923" i="1"/>
  <c r="X2064" i="1"/>
  <c r="Y2064" i="1"/>
  <c r="Z2064" i="1"/>
  <c r="AA2064" i="1"/>
  <c r="AA160" i="1"/>
  <c r="Z160" i="1"/>
  <c r="Y160" i="1"/>
  <c r="X160" i="1"/>
  <c r="Z297" i="1"/>
  <c r="AA27" i="1"/>
  <c r="Z27" i="1"/>
  <c r="X27" i="1"/>
  <c r="X241" i="1"/>
  <c r="Y3272" i="1"/>
  <c r="Z3272" i="1"/>
  <c r="X3272" i="1"/>
  <c r="X3170" i="1"/>
  <c r="AA696" i="1"/>
  <c r="Z423" i="1"/>
  <c r="AA437" i="1"/>
  <c r="Y437" i="1"/>
  <c r="X437" i="1"/>
  <c r="Z437" i="1"/>
  <c r="AA115" i="1"/>
  <c r="AE2621" i="1" l="1"/>
  <c r="AE73" i="1"/>
  <c r="AE1592" i="1"/>
  <c r="AE2474" i="1"/>
  <c r="AC2621" i="1"/>
  <c r="AH403" i="1" s="1"/>
  <c r="AJ403" i="1" s="1"/>
  <c r="AE654" i="1"/>
  <c r="AC2624" i="1"/>
  <c r="AI403" i="1" s="1"/>
  <c r="AE2442" i="1"/>
  <c r="AC762" i="1"/>
  <c r="AI137" i="1" s="1"/>
  <c r="AE762" i="1"/>
  <c r="AE1665" i="1"/>
  <c r="AE76" i="1"/>
  <c r="AC2124" i="1"/>
  <c r="AH332" i="1" s="1"/>
  <c r="AJ332" i="1" s="1"/>
  <c r="AE1172" i="1"/>
  <c r="AE759" i="1"/>
  <c r="AE262" i="1"/>
  <c r="AC657" i="1"/>
  <c r="AI122" i="1" s="1"/>
  <c r="AE2540" i="1"/>
  <c r="AE2439" i="1"/>
  <c r="AC3254" i="1"/>
  <c r="AI493" i="1" s="1"/>
  <c r="AE2624" i="1"/>
  <c r="AE2250" i="1"/>
  <c r="AE1606" i="1"/>
  <c r="AE202" i="1"/>
  <c r="AE475" i="1"/>
  <c r="AE2607" i="1"/>
  <c r="AE2715" i="1"/>
  <c r="AE1343" i="1"/>
  <c r="AC1826" i="1"/>
  <c r="AI289" i="1" s="1"/>
  <c r="AE951" i="1"/>
  <c r="AC2638" i="1"/>
  <c r="AI405" i="1" s="1"/>
  <c r="AE1126" i="1"/>
  <c r="AE2789" i="1"/>
  <c r="AE2537" i="1"/>
  <c r="AC759" i="1"/>
  <c r="AH137" i="1" s="1"/>
  <c r="AJ137" i="1" s="1"/>
  <c r="AE2635" i="1"/>
  <c r="AE2845" i="1"/>
  <c r="AE1235" i="1"/>
  <c r="AC1672" i="1"/>
  <c r="AI267" i="1" s="1"/>
  <c r="AC2540" i="1"/>
  <c r="AE2022" i="1"/>
  <c r="AC1343" i="1"/>
  <c r="AI220" i="1" s="1"/>
  <c r="AE223" i="1"/>
  <c r="AC622" i="1"/>
  <c r="AI117" i="1" s="1"/>
  <c r="AE2932" i="1"/>
  <c r="AE2365" i="1"/>
  <c r="AC472" i="1"/>
  <c r="AH96" i="1" s="1"/>
  <c r="AJ96" i="1" s="1"/>
  <c r="AE1039" i="1"/>
  <c r="AE2103" i="1"/>
  <c r="AC2442" i="1"/>
  <c r="AI377" i="1" s="1"/>
  <c r="AE1270" i="1"/>
  <c r="AE1809" i="1"/>
  <c r="AE1599" i="1"/>
  <c r="AE122" i="1"/>
  <c r="AC2537" i="1"/>
  <c r="AH391" i="1" s="1"/>
  <c r="AJ391" i="1" s="1"/>
  <c r="AC1900" i="1"/>
  <c r="AH300" i="1" s="1"/>
  <c r="AJ300" i="1" s="1"/>
  <c r="AC202" i="1"/>
  <c r="AI57" i="1" s="1"/>
  <c r="AC1109" i="1"/>
  <c r="AH187" i="1" s="1"/>
  <c r="AJ187" i="1" s="1"/>
  <c r="AE2722" i="1"/>
  <c r="AC2792" i="1"/>
  <c r="AI427" i="1" s="1"/>
  <c r="AC3100" i="1"/>
  <c r="AI471" i="1" s="1"/>
  <c r="AC2449" i="1"/>
  <c r="AI378" i="1" s="1"/>
  <c r="AC377" i="1"/>
  <c r="AI82" i="1" s="1"/>
  <c r="AC3527" i="1"/>
  <c r="AI532" i="1" s="1"/>
  <c r="AK532" i="1" s="1"/>
  <c r="AE1091" i="1"/>
  <c r="AE1679" i="1"/>
  <c r="AE2589" i="1"/>
  <c r="AC2610" i="1"/>
  <c r="AI401" i="1" s="1"/>
  <c r="AC76" i="1"/>
  <c r="AI39" i="1" s="1"/>
  <c r="AE3254" i="1"/>
  <c r="AE2302" i="1"/>
  <c r="AE2810" i="1"/>
  <c r="AC1123" i="1"/>
  <c r="AH189" i="1" s="1"/>
  <c r="AJ189" i="1" s="1"/>
  <c r="AC1172" i="1"/>
  <c r="AH196" i="1" s="1"/>
  <c r="AJ196" i="1" s="1"/>
  <c r="AE741" i="1"/>
  <c r="AC3139" i="1"/>
  <c r="AH477" i="1" s="1"/>
  <c r="AJ477" i="1" s="1"/>
  <c r="AC55" i="1"/>
  <c r="AI36" i="1" s="1"/>
  <c r="AE216" i="1"/>
  <c r="AE132" i="1"/>
  <c r="AE2211" i="1"/>
  <c r="AE2449" i="1"/>
  <c r="AC1091" i="1"/>
  <c r="AI184" i="1" s="1"/>
  <c r="AC1126" i="1"/>
  <c r="AI189" i="1" s="1"/>
  <c r="AE2880" i="1"/>
  <c r="AE489" i="1"/>
  <c r="AE570" i="1"/>
  <c r="AC2747" i="1"/>
  <c r="AH421" i="1" s="1"/>
  <c r="AJ421" i="1" s="1"/>
  <c r="AE1469" i="1"/>
  <c r="AC1938" i="1"/>
  <c r="AI305" i="1" s="1"/>
  <c r="AE1977" i="1"/>
  <c r="AC73" i="1"/>
  <c r="AH39" i="1" s="1"/>
  <c r="AJ39" i="1" s="1"/>
  <c r="AE1854" i="1"/>
  <c r="AC2848" i="1"/>
  <c r="AI435" i="1" s="1"/>
  <c r="AE3037" i="1"/>
  <c r="AE1777" i="1"/>
  <c r="AE3251" i="1"/>
  <c r="AC160" i="1"/>
  <c r="AI51" i="1" s="1"/>
  <c r="AC423" i="1"/>
  <c r="AH89" i="1" s="1"/>
  <c r="AJ89" i="1" s="1"/>
  <c r="AE206" i="1"/>
  <c r="AE2729" i="1"/>
  <c r="AE2467" i="1"/>
  <c r="AC426" i="1"/>
  <c r="AI89" i="1" s="1"/>
  <c r="AE2127" i="1"/>
  <c r="AC496" i="1"/>
  <c r="AI99" i="1" s="1"/>
  <c r="AC2257" i="1"/>
  <c r="AH351" i="1" s="1"/>
  <c r="AJ351" i="1" s="1"/>
  <c r="AC1385" i="1"/>
  <c r="AI226" i="1" s="1"/>
  <c r="AE1581" i="1"/>
  <c r="AC2712" i="1"/>
  <c r="AH416" i="1" s="1"/>
  <c r="AJ416" i="1" s="1"/>
  <c r="AC3216" i="1"/>
  <c r="AH488" i="1" s="1"/>
  <c r="AJ488" i="1" s="1"/>
  <c r="AC510" i="1"/>
  <c r="AI101" i="1" s="1"/>
  <c r="AE3069" i="1"/>
  <c r="AC1774" i="1"/>
  <c r="AH282" i="1" s="1"/>
  <c r="AJ282" i="1" s="1"/>
  <c r="AC1490" i="1"/>
  <c r="AI241" i="1" s="1"/>
  <c r="AE1858" i="1"/>
  <c r="AE2638" i="1"/>
  <c r="AC524" i="1"/>
  <c r="AI103" i="1" s="1"/>
  <c r="AE521" i="1"/>
  <c r="AE2085" i="1"/>
  <c r="AC2082" i="1"/>
  <c r="AH326" i="1" s="1"/>
  <c r="AJ326" i="1" s="1"/>
  <c r="AE1287" i="1"/>
  <c r="AC1284" i="1"/>
  <c r="AH212" i="1" s="1"/>
  <c r="AJ212" i="1" s="1"/>
  <c r="AC3307" i="1"/>
  <c r="AH501" i="1" s="1"/>
  <c r="AJ501" i="1" s="1"/>
  <c r="AE3310" i="1"/>
  <c r="AC2019" i="1"/>
  <c r="AH317" i="1" s="1"/>
  <c r="AJ317" i="1" s="1"/>
  <c r="AE1707" i="1"/>
  <c r="AC1704" i="1"/>
  <c r="AC1403" i="1"/>
  <c r="AH229" i="1" s="1"/>
  <c r="AJ229" i="1" s="1"/>
  <c r="AE1406" i="1"/>
  <c r="AE2460" i="1"/>
  <c r="AC2463" i="1"/>
  <c r="AI380" i="1" s="1"/>
  <c r="AC2022" i="1"/>
  <c r="AI317" i="1" s="1"/>
  <c r="AC1560" i="1"/>
  <c r="AI251" i="1" s="1"/>
  <c r="AE1557" i="1"/>
  <c r="AC3384" i="1"/>
  <c r="AH512" i="1" s="1"/>
  <c r="AJ512" i="1" s="1"/>
  <c r="AE3387" i="1"/>
  <c r="AE2050" i="1"/>
  <c r="AC2047" i="1"/>
  <c r="AC969" i="1"/>
  <c r="AH167" i="1" s="1"/>
  <c r="AJ167" i="1" s="1"/>
  <c r="AE972" i="1"/>
  <c r="AE3454" i="1"/>
  <c r="AC3457" i="1"/>
  <c r="AI522" i="1" s="1"/>
  <c r="AE2771" i="1"/>
  <c r="AC2768" i="1"/>
  <c r="AH424" i="1" s="1"/>
  <c r="AJ424" i="1" s="1"/>
  <c r="AC2852" i="1"/>
  <c r="AE2855" i="1"/>
  <c r="AC2642" i="1"/>
  <c r="AH406" i="1" s="1"/>
  <c r="AJ406" i="1" s="1"/>
  <c r="AE2645" i="1"/>
  <c r="AC307" i="1"/>
  <c r="AI72" i="1" s="1"/>
  <c r="AC2050" i="1"/>
  <c r="AI321" i="1" s="1"/>
  <c r="AE2047" i="1"/>
  <c r="AC1924" i="1"/>
  <c r="AI303" i="1" s="1"/>
  <c r="AE1921" i="1"/>
  <c r="AC1721" i="1"/>
  <c r="AI274" i="1" s="1"/>
  <c r="AE1718" i="1"/>
  <c r="AC2799" i="1"/>
  <c r="AI428" i="1" s="1"/>
  <c r="AE2796" i="1"/>
  <c r="AC2285" i="1"/>
  <c r="AH355" i="1" s="1"/>
  <c r="AJ355" i="1" s="1"/>
  <c r="AE2288" i="1"/>
  <c r="AC2533" i="1"/>
  <c r="AI390" i="1" s="1"/>
  <c r="AC2960" i="1"/>
  <c r="AI451" i="1" s="1"/>
  <c r="AE2957" i="1"/>
  <c r="AC906" i="1"/>
  <c r="AH158" i="1" s="1"/>
  <c r="AJ158" i="1" s="1"/>
  <c r="AE909" i="1"/>
  <c r="AC570" i="1"/>
  <c r="AH110" i="1" s="1"/>
  <c r="AJ110" i="1" s="1"/>
  <c r="AC1228" i="1"/>
  <c r="AH204" i="1" s="1"/>
  <c r="AJ204" i="1" s="1"/>
  <c r="AE1231" i="1"/>
  <c r="AC451" i="1"/>
  <c r="AE454" i="1"/>
  <c r="AE2827" i="1"/>
  <c r="AC2824" i="1"/>
  <c r="AH432" i="1" s="1"/>
  <c r="AJ432" i="1" s="1"/>
  <c r="AE650" i="1"/>
  <c r="AC647" i="1"/>
  <c r="AH121" i="1" s="1"/>
  <c r="AJ121" i="1" s="1"/>
  <c r="AE2257" i="1"/>
  <c r="AE1014" i="1"/>
  <c r="AC1011" i="1"/>
  <c r="AH173" i="1" s="1"/>
  <c r="AJ173" i="1" s="1"/>
  <c r="AE829" i="1"/>
  <c r="AC832" i="1"/>
  <c r="AI147" i="1" s="1"/>
  <c r="AE3107" i="1"/>
  <c r="AC2715" i="1"/>
  <c r="AI416" i="1" s="1"/>
  <c r="AE2712" i="1"/>
  <c r="AC920" i="1"/>
  <c r="AH160" i="1" s="1"/>
  <c r="AJ160" i="1" s="1"/>
  <c r="AE923" i="1"/>
  <c r="AE3443" i="1"/>
  <c r="AC3020" i="1"/>
  <c r="AE3023" i="1"/>
  <c r="AE3457" i="1"/>
  <c r="AC3454" i="1"/>
  <c r="AH522" i="1" s="1"/>
  <c r="AJ522" i="1" s="1"/>
  <c r="AC1550" i="1"/>
  <c r="AH250" i="1" s="1"/>
  <c r="AJ250" i="1" s="1"/>
  <c r="AE1277" i="1"/>
  <c r="AC1280" i="1"/>
  <c r="AI211" i="1" s="1"/>
  <c r="AC2190" i="1"/>
  <c r="AI341" i="1" s="1"/>
  <c r="AE419" i="1"/>
  <c r="AC416" i="1"/>
  <c r="AH88" i="1" s="1"/>
  <c r="AJ88" i="1" s="1"/>
  <c r="AC1588" i="1"/>
  <c r="AI255" i="1" s="1"/>
  <c r="AE1585" i="1"/>
  <c r="AE3002" i="1"/>
  <c r="AE2561" i="1"/>
  <c r="AC2558" i="1"/>
  <c r="AH394" i="1" s="1"/>
  <c r="AJ394" i="1" s="1"/>
  <c r="AE2670" i="1"/>
  <c r="AE3349" i="1"/>
  <c r="AC3352" i="1"/>
  <c r="AI507" i="1" s="1"/>
  <c r="AE1627" i="1"/>
  <c r="AC1630" i="1"/>
  <c r="AI261" i="1" s="1"/>
  <c r="AE136" i="1"/>
  <c r="AC139" i="1"/>
  <c r="AI48" i="1" s="1"/>
  <c r="AE738" i="1"/>
  <c r="AE3282" i="1"/>
  <c r="AC3279" i="1"/>
  <c r="AH497" i="1" s="1"/>
  <c r="AJ497" i="1" s="1"/>
  <c r="AE447" i="1"/>
  <c r="AC444" i="1"/>
  <c r="AH92" i="1" s="1"/>
  <c r="AJ92" i="1" s="1"/>
  <c r="AE1137" i="1"/>
  <c r="AC388" i="1"/>
  <c r="AE2043" i="1"/>
  <c r="AC2040" i="1"/>
  <c r="AE1021" i="1"/>
  <c r="AC1018" i="1"/>
  <c r="AH174" i="1" s="1"/>
  <c r="AJ174" i="1" s="1"/>
  <c r="AC1294" i="1"/>
  <c r="AI213" i="1" s="1"/>
  <c r="AE1291" i="1"/>
  <c r="AC2855" i="1"/>
  <c r="AI436" i="1" s="1"/>
  <c r="AE2852" i="1"/>
  <c r="AC3111" i="1"/>
  <c r="AH473" i="1" s="1"/>
  <c r="AJ473" i="1" s="1"/>
  <c r="AE3114" i="1"/>
  <c r="AC1868" i="1"/>
  <c r="AI295" i="1" s="1"/>
  <c r="AE1865" i="1"/>
  <c r="AC1431" i="1"/>
  <c r="AH233" i="1" s="1"/>
  <c r="AJ233" i="1" s="1"/>
  <c r="AE1434" i="1"/>
  <c r="AC2362" i="1"/>
  <c r="AH366" i="1" s="1"/>
  <c r="AJ366" i="1" s="1"/>
  <c r="AC2999" i="1"/>
  <c r="AH457" i="1" s="1"/>
  <c r="AJ457" i="1" s="1"/>
  <c r="AE2992" i="1"/>
  <c r="AC2995" i="1"/>
  <c r="AI456" i="1" s="1"/>
  <c r="AC3468" i="1"/>
  <c r="AH524" i="1" s="1"/>
  <c r="AJ524" i="1" s="1"/>
  <c r="AC143" i="1"/>
  <c r="AE146" i="1"/>
  <c r="AC2078" i="1"/>
  <c r="AE2267" i="1"/>
  <c r="AC2264" i="1"/>
  <c r="AH352" i="1" s="1"/>
  <c r="AJ352" i="1" s="1"/>
  <c r="AE1672" i="1"/>
  <c r="AC1669" i="1"/>
  <c r="AH267" i="1" s="1"/>
  <c r="AJ267" i="1" s="1"/>
  <c r="AE3338" i="1"/>
  <c r="AC3335" i="1"/>
  <c r="AH505" i="1" s="1"/>
  <c r="AJ505" i="1" s="1"/>
  <c r="AC2323" i="1"/>
  <c r="AI360" i="1" s="1"/>
  <c r="AE2320" i="1"/>
  <c r="AE1791" i="1"/>
  <c r="AC1788" i="1"/>
  <c r="AH284" i="1" s="1"/>
  <c r="AJ284" i="1" s="1"/>
  <c r="AC678" i="1"/>
  <c r="AI125" i="1" s="1"/>
  <c r="AE675" i="1"/>
  <c r="AC1602" i="1"/>
  <c r="AI257" i="1" s="1"/>
  <c r="AE2876" i="1"/>
  <c r="AC2873" i="1"/>
  <c r="AH439" i="1" s="1"/>
  <c r="AJ439" i="1" s="1"/>
  <c r="AE2642" i="1"/>
  <c r="AC2645" i="1"/>
  <c r="AI406" i="1" s="1"/>
  <c r="AC2092" i="1"/>
  <c r="AI327" i="1" s="1"/>
  <c r="AE2089" i="1"/>
  <c r="AE2575" i="1"/>
  <c r="AE615" i="1"/>
  <c r="AC2519" i="1"/>
  <c r="AI388" i="1" s="1"/>
  <c r="AE2516" i="1"/>
  <c r="AC2883" i="1"/>
  <c r="AI440" i="1" s="1"/>
  <c r="AC3314" i="1"/>
  <c r="AH502" i="1" s="1"/>
  <c r="AJ502" i="1" s="1"/>
  <c r="AE3317" i="1"/>
  <c r="AE2918" i="1"/>
  <c r="AC2915" i="1"/>
  <c r="AH445" i="1" s="1"/>
  <c r="AJ445" i="1" s="1"/>
  <c r="AC3342" i="1"/>
  <c r="AE3345" i="1"/>
  <c r="AE1203" i="1"/>
  <c r="AC1200" i="1"/>
  <c r="AH200" i="1" s="1"/>
  <c r="AJ200" i="1" s="1"/>
  <c r="AC3324" i="1"/>
  <c r="AI503" i="1" s="1"/>
  <c r="AE3321" i="1"/>
  <c r="AC1504" i="1"/>
  <c r="AI243" i="1" s="1"/>
  <c r="AE1501" i="1"/>
  <c r="AE342" i="1"/>
  <c r="AC339" i="1"/>
  <c r="AH77" i="1" s="1"/>
  <c r="AJ77" i="1" s="1"/>
  <c r="AE724" i="1"/>
  <c r="AC727" i="1"/>
  <c r="AI132" i="1" s="1"/>
  <c r="AC864" i="1"/>
  <c r="AH152" i="1" s="1"/>
  <c r="AJ152" i="1" s="1"/>
  <c r="AE867" i="1"/>
  <c r="AC913" i="1"/>
  <c r="AH159" i="1" s="1"/>
  <c r="AJ159" i="1" s="1"/>
  <c r="AE916" i="1"/>
  <c r="AC3079" i="1"/>
  <c r="AI468" i="1" s="1"/>
  <c r="AE3076" i="1"/>
  <c r="AE3170" i="1"/>
  <c r="AC3167" i="1"/>
  <c r="AE804" i="1"/>
  <c r="AC801" i="1"/>
  <c r="AH143" i="1" s="1"/>
  <c r="AJ143" i="1" s="1"/>
  <c r="AE1266" i="1"/>
  <c r="AE3118" i="1"/>
  <c r="AC3121" i="1"/>
  <c r="AI474" i="1" s="1"/>
  <c r="AE1294" i="1"/>
  <c r="AC1291" i="1"/>
  <c r="AH213" i="1" s="1"/>
  <c r="AJ213" i="1" s="1"/>
  <c r="AE1868" i="1"/>
  <c r="AC1865" i="1"/>
  <c r="AE1553" i="1"/>
  <c r="AE2519" i="1"/>
  <c r="AC2516" i="1"/>
  <c r="AC1798" i="1"/>
  <c r="AI285" i="1" s="1"/>
  <c r="AE1795" i="1"/>
  <c r="AC619" i="1"/>
  <c r="AH117" i="1" s="1"/>
  <c r="AJ117" i="1" s="1"/>
  <c r="AE1942" i="1"/>
  <c r="AC1945" i="1"/>
  <c r="AI306" i="1" s="1"/>
  <c r="AC1203" i="1"/>
  <c r="AI200" i="1" s="1"/>
  <c r="AE1200" i="1"/>
  <c r="AC972" i="1"/>
  <c r="AI167" i="1" s="1"/>
  <c r="AE969" i="1"/>
  <c r="AE3331" i="1"/>
  <c r="AC3328" i="1"/>
  <c r="AH504" i="1" s="1"/>
  <c r="AJ504" i="1" s="1"/>
  <c r="AE3027" i="1"/>
  <c r="AC3030" i="1"/>
  <c r="AI461" i="1" s="1"/>
  <c r="AE801" i="1"/>
  <c r="AC804" i="1"/>
  <c r="AI143" i="1" s="1"/>
  <c r="AC108" i="1"/>
  <c r="AH44" i="1" s="1"/>
  <c r="AJ44" i="1" s="1"/>
  <c r="AE111" i="1"/>
  <c r="AE1263" i="1"/>
  <c r="AC507" i="1"/>
  <c r="AH101" i="1" s="1"/>
  <c r="AJ101" i="1" s="1"/>
  <c r="AE2330" i="1"/>
  <c r="AC2327" i="1"/>
  <c r="AH361" i="1" s="1"/>
  <c r="AJ361" i="1" s="1"/>
  <c r="AE619" i="1"/>
  <c r="AC531" i="1"/>
  <c r="AI104" i="1" s="1"/>
  <c r="AE1196" i="1"/>
  <c r="AC1193" i="1"/>
  <c r="AE2883" i="1"/>
  <c r="AC3149" i="1"/>
  <c r="AI478" i="1" s="1"/>
  <c r="AE3146" i="1"/>
  <c r="AC2239" i="1"/>
  <c r="AI348" i="1" s="1"/>
  <c r="AE2236" i="1"/>
  <c r="AC874" i="1"/>
  <c r="AI153" i="1" s="1"/>
  <c r="AE871" i="1"/>
  <c r="AC699" i="1"/>
  <c r="AI128" i="1" s="1"/>
  <c r="AE157" i="1"/>
  <c r="AC1067" i="1"/>
  <c r="AH181" i="1" s="1"/>
  <c r="AJ181" i="1" s="1"/>
  <c r="AE1070" i="1"/>
  <c r="AC2509" i="1"/>
  <c r="AC692" i="1"/>
  <c r="AI127" i="1" s="1"/>
  <c r="AE689" i="1"/>
  <c r="AE3223" i="1"/>
  <c r="AC2757" i="1"/>
  <c r="AI422" i="1" s="1"/>
  <c r="AE2754" i="1"/>
  <c r="AE1721" i="1"/>
  <c r="AE286" i="1"/>
  <c r="AC283" i="1"/>
  <c r="AH69" i="1" s="1"/>
  <c r="AJ69" i="1" s="1"/>
  <c r="AC2085" i="1"/>
  <c r="AI326" i="1" s="1"/>
  <c r="AE2082" i="1"/>
  <c r="AE2799" i="1"/>
  <c r="AC2796" i="1"/>
  <c r="AC80" i="1"/>
  <c r="AH40" i="1" s="1"/>
  <c r="AJ40" i="1" s="1"/>
  <c r="AE2271" i="1"/>
  <c r="AC2274" i="1"/>
  <c r="AI353" i="1" s="1"/>
  <c r="AE1938" i="1"/>
  <c r="AC2652" i="1"/>
  <c r="AI407" i="1" s="1"/>
  <c r="AE2649" i="1"/>
  <c r="AE1994" i="1"/>
  <c r="AC1991" i="1"/>
  <c r="AH313" i="1" s="1"/>
  <c r="AJ313" i="1" s="1"/>
  <c r="AC3009" i="1"/>
  <c r="AI458" i="1" s="1"/>
  <c r="AE3006" i="1"/>
  <c r="AE2337" i="1"/>
  <c r="AC3104" i="1"/>
  <c r="AH472" i="1" s="1"/>
  <c r="AJ472" i="1" s="1"/>
  <c r="AE3468" i="1"/>
  <c r="AC3471" i="1"/>
  <c r="AI524" i="1" s="1"/>
  <c r="AE451" i="1"/>
  <c r="AC454" i="1"/>
  <c r="AI93" i="1" s="1"/>
  <c r="AC650" i="1"/>
  <c r="AI121" i="1" s="1"/>
  <c r="AE647" i="1"/>
  <c r="AE213" i="1"/>
  <c r="AC703" i="1"/>
  <c r="AH129" i="1" s="1"/>
  <c r="AJ129" i="1" s="1"/>
  <c r="AE706" i="1"/>
  <c r="AC2782" i="1"/>
  <c r="AH426" i="1" s="1"/>
  <c r="AJ426" i="1" s="1"/>
  <c r="AC2684" i="1"/>
  <c r="AH412" i="1" s="1"/>
  <c r="AJ412" i="1" s="1"/>
  <c r="AE2687" i="1"/>
  <c r="AE1578" i="1"/>
  <c r="AC1592" i="1"/>
  <c r="AH256" i="1" s="1"/>
  <c r="AJ256" i="1" s="1"/>
  <c r="AE2663" i="1"/>
  <c r="AC2666" i="1"/>
  <c r="AI409" i="1" s="1"/>
  <c r="AE2743" i="1"/>
  <c r="AC2740" i="1"/>
  <c r="AE2505" i="1"/>
  <c r="AE1550" i="1"/>
  <c r="AC1553" i="1"/>
  <c r="AI250" i="1" s="1"/>
  <c r="AC1266" i="1"/>
  <c r="AI209" i="1" s="1"/>
  <c r="AE3016" i="1"/>
  <c r="AC3013" i="1"/>
  <c r="AC419" i="1"/>
  <c r="AI88" i="1" s="1"/>
  <c r="AE416" i="1"/>
  <c r="AE2967" i="1"/>
  <c r="AC2964" i="1"/>
  <c r="AH452" i="1" s="1"/>
  <c r="AJ452" i="1" s="1"/>
  <c r="AE643" i="1"/>
  <c r="AC640" i="1"/>
  <c r="AH120" i="1" s="1"/>
  <c r="AJ120" i="1" s="1"/>
  <c r="AC1966" i="1"/>
  <c r="AI309" i="1" s="1"/>
  <c r="AE1963" i="1"/>
  <c r="AC1333" i="1"/>
  <c r="AH219" i="1" s="1"/>
  <c r="AJ219" i="1" s="1"/>
  <c r="AE1336" i="1"/>
  <c r="AC1809" i="1"/>
  <c r="AH287" i="1" s="1"/>
  <c r="AJ287" i="1" s="1"/>
  <c r="AE3492" i="1"/>
  <c r="AC3489" i="1"/>
  <c r="AH527" i="1" s="1"/>
  <c r="AJ527" i="1" s="1"/>
  <c r="AC965" i="1"/>
  <c r="AI166" i="1" s="1"/>
  <c r="AE962" i="1"/>
  <c r="AE139" i="1"/>
  <c r="AC3282" i="1"/>
  <c r="AI497" i="1" s="1"/>
  <c r="AE3279" i="1"/>
  <c r="AE444" i="1"/>
  <c r="AC447" i="1"/>
  <c r="AI92" i="1" s="1"/>
  <c r="AC1676" i="1"/>
  <c r="AH268" i="1" s="1"/>
  <c r="AJ268" i="1" s="1"/>
  <c r="AE2040" i="1"/>
  <c r="AC2043" i="1"/>
  <c r="AI320" i="1" s="1"/>
  <c r="AC2988" i="1"/>
  <c r="AI455" i="1" s="1"/>
  <c r="AC1021" i="1"/>
  <c r="AI174" i="1" s="1"/>
  <c r="AE1018" i="1"/>
  <c r="AE2736" i="1"/>
  <c r="AC2733" i="1"/>
  <c r="AH419" i="1" s="1"/>
  <c r="AJ419" i="1" s="1"/>
  <c r="AC3114" i="1"/>
  <c r="AI473" i="1" s="1"/>
  <c r="AE3111" i="1"/>
  <c r="AC2866" i="1"/>
  <c r="AH438" i="1" s="1"/>
  <c r="AJ438" i="1" s="1"/>
  <c r="AE1431" i="1"/>
  <c r="AC1434" i="1"/>
  <c r="AI233" i="1" s="1"/>
  <c r="AE297" i="1"/>
  <c r="AC300" i="1"/>
  <c r="AE2299" i="1"/>
  <c r="AE143" i="1"/>
  <c r="AC146" i="1"/>
  <c r="AI49" i="1" s="1"/>
  <c r="AC1651" i="1"/>
  <c r="AI264" i="1" s="1"/>
  <c r="AE1648" i="1"/>
  <c r="AE2264" i="1"/>
  <c r="AC2267" i="1"/>
  <c r="AI352" i="1" s="1"/>
  <c r="AC3296" i="1"/>
  <c r="AI499" i="1" s="1"/>
  <c r="AE3293" i="1"/>
  <c r="AC787" i="1"/>
  <c r="AH141" i="1" s="1"/>
  <c r="AJ141" i="1" s="1"/>
  <c r="AE790" i="1"/>
  <c r="AE1875" i="1"/>
  <c r="AC1872" i="1"/>
  <c r="AE2092" i="1"/>
  <c r="AC2089" i="1"/>
  <c r="AH327" i="1" s="1"/>
  <c r="AJ327" i="1" s="1"/>
  <c r="AE1917" i="1"/>
  <c r="AC1914" i="1"/>
  <c r="AH302" i="1" s="1"/>
  <c r="AJ302" i="1" s="1"/>
  <c r="AC325" i="1"/>
  <c r="AH75" i="1" s="1"/>
  <c r="AJ75" i="1" s="1"/>
  <c r="AC328" i="1"/>
  <c r="AI75" i="1" s="1"/>
  <c r="AE325" i="1"/>
  <c r="AC1217" i="1"/>
  <c r="AI202" i="1" s="1"/>
  <c r="AE1214" i="1"/>
  <c r="AC3034" i="1"/>
  <c r="AH462" i="1" s="1"/>
  <c r="AJ462" i="1" s="1"/>
  <c r="AC654" i="1"/>
  <c r="AH122" i="1" s="1"/>
  <c r="AJ122" i="1" s="1"/>
  <c r="AE657" i="1"/>
  <c r="AE363" i="1"/>
  <c r="AC360" i="1"/>
  <c r="AH80" i="1" s="1"/>
  <c r="AJ80" i="1" s="1"/>
  <c r="AE2456" i="1"/>
  <c r="AC2453" i="1"/>
  <c r="AH379" i="1" s="1"/>
  <c r="AJ379" i="1" s="1"/>
  <c r="AE3342" i="1"/>
  <c r="AE3384" i="1"/>
  <c r="AC3387" i="1"/>
  <c r="AI512" i="1" s="1"/>
  <c r="AC3293" i="1"/>
  <c r="AE3296" i="1"/>
  <c r="AC1298" i="1"/>
  <c r="AH214" i="1" s="1"/>
  <c r="AJ214" i="1" s="1"/>
  <c r="AC503" i="1"/>
  <c r="AI100" i="1" s="1"/>
  <c r="AE500" i="1"/>
  <c r="AC1546" i="1"/>
  <c r="AI249" i="1" s="1"/>
  <c r="AE2386" i="1"/>
  <c r="AE1630" i="1"/>
  <c r="AC1627" i="1"/>
  <c r="AH261" i="1" s="1"/>
  <c r="AJ261" i="1" s="1"/>
  <c r="AE1970" i="1"/>
  <c r="AC1973" i="1"/>
  <c r="AI310" i="1" s="1"/>
  <c r="AE2869" i="1"/>
  <c r="AE3272" i="1"/>
  <c r="AE1424" i="1"/>
  <c r="AE108" i="1"/>
  <c r="AC111" i="1"/>
  <c r="AC2572" i="1"/>
  <c r="AH396" i="1" s="1"/>
  <c r="AJ396" i="1" s="1"/>
  <c r="AC671" i="1"/>
  <c r="AI124" i="1" s="1"/>
  <c r="AE668" i="1"/>
  <c r="AC1931" i="1"/>
  <c r="AI304" i="1" s="1"/>
  <c r="AE1928" i="1"/>
  <c r="AC1007" i="1"/>
  <c r="AI172" i="1" s="1"/>
  <c r="AE1004" i="1"/>
  <c r="AC1658" i="1"/>
  <c r="AI265" i="1" s="1"/>
  <c r="AE1655" i="1"/>
  <c r="AE3055" i="1"/>
  <c r="AC3058" i="1"/>
  <c r="AI465" i="1" s="1"/>
  <c r="AE3072" i="1"/>
  <c r="AE2393" i="1"/>
  <c r="AC2390" i="1"/>
  <c r="AH370" i="1" s="1"/>
  <c r="AJ370" i="1" s="1"/>
  <c r="AE3415" i="1"/>
  <c r="AC3412" i="1"/>
  <c r="AH516" i="1" s="1"/>
  <c r="AJ516" i="1" s="1"/>
  <c r="AE1193" i="1"/>
  <c r="AC1196" i="1"/>
  <c r="AI199" i="1" s="1"/>
  <c r="AC958" i="1"/>
  <c r="AI165" i="1" s="1"/>
  <c r="AC2607" i="1"/>
  <c r="AH401" i="1" s="1"/>
  <c r="AJ401" i="1" s="1"/>
  <c r="AC2183" i="1"/>
  <c r="AI340" i="1" s="1"/>
  <c r="AE1945" i="1"/>
  <c r="AC1942" i="1"/>
  <c r="AH306" i="1" s="1"/>
  <c r="AJ306" i="1" s="1"/>
  <c r="AC1935" i="1"/>
  <c r="AH305" i="1" s="1"/>
  <c r="AJ305" i="1" s="1"/>
  <c r="AC2159" i="1"/>
  <c r="AE2162" i="1"/>
  <c r="AC2551" i="1"/>
  <c r="AH393" i="1" s="1"/>
  <c r="AJ393" i="1" s="1"/>
  <c r="AE2554" i="1"/>
  <c r="AC3524" i="1"/>
  <c r="AH532" i="1" s="1"/>
  <c r="AJ532" i="1" s="1"/>
  <c r="AC2831" i="1"/>
  <c r="AH433" i="1" s="1"/>
  <c r="AJ433" i="1" s="1"/>
  <c r="AC286" i="1"/>
  <c r="AI69" i="1" s="1"/>
  <c r="AE283" i="1"/>
  <c r="AE2834" i="1"/>
  <c r="AE1620" i="1"/>
  <c r="AC1623" i="1"/>
  <c r="AI260" i="1" s="1"/>
  <c r="AC1427" i="1"/>
  <c r="AI232" i="1" s="1"/>
  <c r="AC83" i="1"/>
  <c r="AI40" i="1" s="1"/>
  <c r="AE80" i="1"/>
  <c r="AE3051" i="1"/>
  <c r="AC3048" i="1"/>
  <c r="AH464" i="1" s="1"/>
  <c r="AJ464" i="1" s="1"/>
  <c r="AC783" i="1"/>
  <c r="AI140" i="1" s="1"/>
  <c r="AE780" i="1"/>
  <c r="AE1182" i="1"/>
  <c r="AC1179" i="1"/>
  <c r="AH197" i="1" s="1"/>
  <c r="AJ197" i="1" s="1"/>
  <c r="AC223" i="1"/>
  <c r="AI60" i="1" s="1"/>
  <c r="AC2922" i="1"/>
  <c r="AH446" i="1" s="1"/>
  <c r="AJ446" i="1" s="1"/>
  <c r="AE2925" i="1"/>
  <c r="AC626" i="1"/>
  <c r="AH118" i="1" s="1"/>
  <c r="AJ118" i="1" s="1"/>
  <c r="AE629" i="1"/>
  <c r="AC3006" i="1"/>
  <c r="AH458" i="1" s="1"/>
  <c r="AJ458" i="1" s="1"/>
  <c r="AE3009" i="1"/>
  <c r="AC1805" i="1"/>
  <c r="AI286" i="1" s="1"/>
  <c r="AE1802" i="1"/>
  <c r="AC2337" i="1"/>
  <c r="AI362" i="1" s="1"/>
  <c r="AE2334" i="1"/>
  <c r="AE3471" i="1"/>
  <c r="AC2467" i="1"/>
  <c r="AC2827" i="1"/>
  <c r="AI432" i="1" s="1"/>
  <c r="AE2824" i="1"/>
  <c r="AE703" i="1"/>
  <c r="AC706" i="1"/>
  <c r="AI129" i="1" s="1"/>
  <c r="AC3289" i="1"/>
  <c r="AI498" i="1" s="1"/>
  <c r="AE3286" i="1"/>
  <c r="AE426" i="1"/>
  <c r="AE538" i="1"/>
  <c r="AC535" i="1"/>
  <c r="AC1767" i="1"/>
  <c r="AH281" i="1" s="1"/>
  <c r="AJ281" i="1" s="1"/>
  <c r="AE1770" i="1"/>
  <c r="AE2701" i="1"/>
  <c r="AC2698" i="1"/>
  <c r="AH414" i="1" s="1"/>
  <c r="AJ414" i="1" s="1"/>
  <c r="AE87" i="1"/>
  <c r="AC90" i="1"/>
  <c r="AI41" i="1" s="1"/>
  <c r="AC2505" i="1"/>
  <c r="AI386" i="1" s="1"/>
  <c r="AC3443" i="1"/>
  <c r="AI520" i="1" s="1"/>
  <c r="AE258" i="1"/>
  <c r="AC255" i="1"/>
  <c r="AH65" i="1" s="1"/>
  <c r="AJ65" i="1" s="1"/>
  <c r="AC1441" i="1"/>
  <c r="AI234" i="1" s="1"/>
  <c r="AE2530" i="1"/>
  <c r="AE3156" i="1"/>
  <c r="AC3153" i="1"/>
  <c r="AH479" i="1" s="1"/>
  <c r="AJ479" i="1" s="1"/>
  <c r="AC2526" i="1"/>
  <c r="AI389" i="1" s="1"/>
  <c r="AE2523" i="1"/>
  <c r="AE486" i="1"/>
  <c r="AC489" i="1"/>
  <c r="AI98" i="1" s="1"/>
  <c r="AE1753" i="1"/>
  <c r="AC1756" i="1"/>
  <c r="AI279" i="1" s="1"/>
  <c r="AC3447" i="1"/>
  <c r="AH521" i="1" s="1"/>
  <c r="AJ521" i="1" s="1"/>
  <c r="AE1966" i="1"/>
  <c r="AC1963" i="1"/>
  <c r="AH309" i="1" s="1"/>
  <c r="AJ309" i="1" s="1"/>
  <c r="AE2768" i="1"/>
  <c r="AC2771" i="1"/>
  <c r="AI424" i="1" s="1"/>
  <c r="AE2558" i="1"/>
  <c r="AC2561" i="1"/>
  <c r="AI394" i="1" s="1"/>
  <c r="AC1336" i="1"/>
  <c r="AI219" i="1" s="1"/>
  <c r="AE1333" i="1"/>
  <c r="AE1812" i="1"/>
  <c r="AE55" i="1"/>
  <c r="AC52" i="1"/>
  <c r="AH36" i="1" s="1"/>
  <c r="AJ36" i="1" s="1"/>
  <c r="AC1039" i="1"/>
  <c r="AE1042" i="1"/>
  <c r="AC2481" i="1"/>
  <c r="AH383" i="1" s="1"/>
  <c r="AJ383" i="1" s="1"/>
  <c r="AE2484" i="1"/>
  <c r="AC2110" i="1"/>
  <c r="AH330" i="1" s="1"/>
  <c r="AJ330" i="1" s="1"/>
  <c r="AE2113" i="1"/>
  <c r="AC962" i="1"/>
  <c r="AE965" i="1"/>
  <c r="AC2292" i="1"/>
  <c r="AH356" i="1" s="1"/>
  <c r="AJ356" i="1" s="1"/>
  <c r="AE2295" i="1"/>
  <c r="AC563" i="1"/>
  <c r="AH109" i="1" s="1"/>
  <c r="AJ109" i="1" s="1"/>
  <c r="AE566" i="1"/>
  <c r="AC2344" i="1"/>
  <c r="AI363" i="1" s="1"/>
  <c r="AE2341" i="1"/>
  <c r="AC1679" i="1"/>
  <c r="AI268" i="1" s="1"/>
  <c r="AC2736" i="1"/>
  <c r="AI419" i="1" s="1"/>
  <c r="AE2733" i="1"/>
  <c r="AC2369" i="1"/>
  <c r="AH367" i="1" s="1"/>
  <c r="AJ367" i="1" s="1"/>
  <c r="AE2372" i="1"/>
  <c r="AC2015" i="1"/>
  <c r="AI316" i="1" s="1"/>
  <c r="AE2012" i="1"/>
  <c r="AE895" i="1"/>
  <c r="AC892" i="1"/>
  <c r="AH156" i="1" s="1"/>
  <c r="AJ156" i="1" s="1"/>
  <c r="AC297" i="1"/>
  <c r="AH71" i="1" s="1"/>
  <c r="AJ71" i="1" s="1"/>
  <c r="AE300" i="1"/>
  <c r="AE1210" i="1"/>
  <c r="AC2299" i="1"/>
  <c r="AH357" i="1" s="1"/>
  <c r="AJ357" i="1" s="1"/>
  <c r="AC2075" i="1"/>
  <c r="AH325" i="1" s="1"/>
  <c r="AJ325" i="1" s="1"/>
  <c r="AE493" i="1"/>
  <c r="AC1648" i="1"/>
  <c r="AH264" i="1" s="1"/>
  <c r="AJ264" i="1" s="1"/>
  <c r="AE1651" i="1"/>
  <c r="AE552" i="1"/>
  <c r="AC549" i="1"/>
  <c r="AH107" i="1" s="1"/>
  <c r="AC2320" i="1"/>
  <c r="AH360" i="1" s="1"/>
  <c r="AJ360" i="1" s="1"/>
  <c r="AE2323" i="1"/>
  <c r="AE787" i="1"/>
  <c r="AC790" i="1"/>
  <c r="AI141" i="1" s="1"/>
  <c r="AC2876" i="1"/>
  <c r="AI439" i="1" s="1"/>
  <c r="AE2873" i="1"/>
  <c r="AC2600" i="1"/>
  <c r="AH400" i="1" s="1"/>
  <c r="AJ400" i="1" s="1"/>
  <c r="AE2603" i="1"/>
  <c r="AC1875" i="1"/>
  <c r="AI296" i="1" s="1"/>
  <c r="AE1872" i="1"/>
  <c r="AC2862" i="1"/>
  <c r="AI437" i="1" s="1"/>
  <c r="AE2859" i="1"/>
  <c r="AE328" i="1"/>
  <c r="AC1970" i="1"/>
  <c r="AH310" i="1" s="1"/>
  <c r="AJ310" i="1" s="1"/>
  <c r="AC2456" i="1"/>
  <c r="AI379" i="1" s="1"/>
  <c r="AE2453" i="1"/>
  <c r="AC1301" i="1"/>
  <c r="AI214" i="1" s="1"/>
  <c r="AE1298" i="1"/>
  <c r="AE377" i="1"/>
  <c r="AC374" i="1"/>
  <c r="AH82" i="1" s="1"/>
  <c r="I4" i="2" s="1"/>
  <c r="AE272" i="1"/>
  <c r="AC269" i="1"/>
  <c r="AH67" i="1" s="1"/>
  <c r="AJ67" i="1" s="1"/>
  <c r="AC1616" i="1"/>
  <c r="AI259" i="1" s="1"/>
  <c r="AE1613" i="1"/>
  <c r="AC881" i="1"/>
  <c r="AI154" i="1" s="1"/>
  <c r="AE878" i="1"/>
  <c r="AC930" i="1"/>
  <c r="AI161" i="1" s="1"/>
  <c r="AE927" i="1"/>
  <c r="AC3219" i="1"/>
  <c r="AI488" i="1" s="1"/>
  <c r="AE3216" i="1"/>
  <c r="AE622" i="1"/>
  <c r="AC1718" i="1"/>
  <c r="AH274" i="1" s="1"/>
  <c r="AJ274" i="1" s="1"/>
  <c r="AE1326" i="1"/>
  <c r="AC1329" i="1"/>
  <c r="AI218" i="1" s="1"/>
  <c r="AC1406" i="1"/>
  <c r="AI229" i="1" s="1"/>
  <c r="AE1403" i="1"/>
  <c r="AC615" i="1"/>
  <c r="AI116" i="1" s="1"/>
  <c r="AE612" i="1"/>
  <c r="AC3170" i="1"/>
  <c r="AI481" i="1" s="1"/>
  <c r="AE3167" i="1"/>
  <c r="AE3198" i="1"/>
  <c r="AC3195" i="1"/>
  <c r="AH485" i="1" s="1"/>
  <c r="AJ485" i="1" s="1"/>
  <c r="AE3275" i="1"/>
  <c r="AC3272" i="1"/>
  <c r="AH496" i="1" s="1"/>
  <c r="AJ496" i="1" s="1"/>
  <c r="AC500" i="1"/>
  <c r="AH100" i="1" s="1"/>
  <c r="AJ100" i="1" s="1"/>
  <c r="AE503" i="1"/>
  <c r="AC2918" i="1"/>
  <c r="AI445" i="1" s="1"/>
  <c r="AE2915" i="1"/>
  <c r="AC668" i="1"/>
  <c r="AH124" i="1" s="1"/>
  <c r="AJ124" i="1" s="1"/>
  <c r="AE671" i="1"/>
  <c r="AC1893" i="1"/>
  <c r="AH299" i="1" s="1"/>
  <c r="AJ299" i="1" s="1"/>
  <c r="AE2204" i="1"/>
  <c r="AC2201" i="1"/>
  <c r="AE3135" i="1"/>
  <c r="AC3132" i="1"/>
  <c r="AH476" i="1" s="1"/>
  <c r="AJ476" i="1" s="1"/>
  <c r="AE1935" i="1"/>
  <c r="AC2334" i="1"/>
  <c r="AH362" i="1" s="1"/>
  <c r="AJ362" i="1" s="1"/>
  <c r="AC689" i="1"/>
  <c r="AH127" i="1" s="1"/>
  <c r="AJ127" i="1" s="1"/>
  <c r="AE692" i="1"/>
  <c r="AC2834" i="1"/>
  <c r="AI433" i="1" s="1"/>
  <c r="AC321" i="1"/>
  <c r="AI74" i="1" s="1"/>
  <c r="AE318" i="1"/>
  <c r="AC1151" i="1"/>
  <c r="AH193" i="1" s="1"/>
  <c r="AJ193" i="1" s="1"/>
  <c r="AE1154" i="1"/>
  <c r="AE559" i="1"/>
  <c r="AC556" i="1"/>
  <c r="AC2775" i="1"/>
  <c r="AH425" i="1" s="1"/>
  <c r="AJ425" i="1" s="1"/>
  <c r="AE2778" i="1"/>
  <c r="AC1847" i="1"/>
  <c r="AI292" i="1" s="1"/>
  <c r="AE1844" i="1"/>
  <c r="AE783" i="1"/>
  <c r="AC780" i="1"/>
  <c r="AC1182" i="1"/>
  <c r="AI197" i="1" s="1"/>
  <c r="AE1179" i="1"/>
  <c r="AE1991" i="1"/>
  <c r="AC1994" i="1"/>
  <c r="AI313" i="1" s="1"/>
  <c r="AE2960" i="1"/>
  <c r="AC2957" i="1"/>
  <c r="AE2922" i="1"/>
  <c r="AC2925" i="1"/>
  <c r="AI446" i="1" s="1"/>
  <c r="AC3230" i="1"/>
  <c r="AH490" i="1" s="1"/>
  <c r="AJ490" i="1" s="1"/>
  <c r="AE3233" i="1"/>
  <c r="AC629" i="1"/>
  <c r="AI118" i="1" s="1"/>
  <c r="AE626" i="1"/>
  <c r="AE1805" i="1"/>
  <c r="AC1802" i="1"/>
  <c r="AH286" i="1" s="1"/>
  <c r="AJ286" i="1" s="1"/>
  <c r="AC2670" i="1"/>
  <c r="AE2673" i="1"/>
  <c r="AE836" i="1"/>
  <c r="AC839" i="1"/>
  <c r="AI148" i="1" s="1"/>
  <c r="AE1767" i="1"/>
  <c r="AC1770" i="1"/>
  <c r="AI281" i="1" s="1"/>
  <c r="AC220" i="1"/>
  <c r="AH60" i="1" s="1"/>
  <c r="AJ60" i="1" s="1"/>
  <c r="AC458" i="1"/>
  <c r="AE461" i="1"/>
  <c r="AC829" i="1"/>
  <c r="AH147" i="1" s="1"/>
  <c r="AJ147" i="1" s="1"/>
  <c r="AE832" i="1"/>
  <c r="AC1595" i="1"/>
  <c r="AI256" i="1" s="1"/>
  <c r="AE2666" i="1"/>
  <c r="AC2663" i="1"/>
  <c r="AH409" i="1" s="1"/>
  <c r="AJ409" i="1" s="1"/>
  <c r="AE90" i="1"/>
  <c r="AC87" i="1"/>
  <c r="AH41" i="1" s="1"/>
  <c r="AJ41" i="1" s="1"/>
  <c r="AE1175" i="1"/>
  <c r="AE1112" i="1"/>
  <c r="AC2414" i="1"/>
  <c r="AI373" i="1" s="1"/>
  <c r="AE2411" i="1"/>
  <c r="AC2138" i="1"/>
  <c r="AH334" i="1" s="1"/>
  <c r="AJ334" i="1" s="1"/>
  <c r="AC3156" i="1"/>
  <c r="AI479" i="1" s="1"/>
  <c r="AE3153" i="1"/>
  <c r="AE307" i="1"/>
  <c r="AC2477" i="1"/>
  <c r="AI382" i="1" s="1"/>
  <c r="AE1378" i="1"/>
  <c r="AE797" i="1"/>
  <c r="AC794" i="1"/>
  <c r="AH142" i="1" s="1"/>
  <c r="AJ142" i="1" s="1"/>
  <c r="AE640" i="1"/>
  <c r="AC643" i="1"/>
  <c r="AI120" i="1" s="1"/>
  <c r="AE3447" i="1"/>
  <c r="AC3450" i="1"/>
  <c r="AI521" i="1" s="1"/>
  <c r="AE2061" i="1"/>
  <c r="AC2064" i="1"/>
  <c r="AI323" i="1" s="1"/>
  <c r="AE1490" i="1"/>
  <c r="AC1487" i="1"/>
  <c r="AH241" i="1" s="1"/>
  <c r="AJ241" i="1" s="1"/>
  <c r="AC1042" i="1"/>
  <c r="AI177" i="1" s="1"/>
  <c r="AC2484" i="1"/>
  <c r="AI383" i="1" s="1"/>
  <c r="AE2481" i="1"/>
  <c r="AE2110" i="1"/>
  <c r="AC2113" i="1"/>
  <c r="AI330" i="1" s="1"/>
  <c r="AE2446" i="1"/>
  <c r="AC3037" i="1"/>
  <c r="AI462" i="1" s="1"/>
  <c r="AE3034" i="1"/>
  <c r="AC566" i="1"/>
  <c r="AI109" i="1" s="1"/>
  <c r="AE563" i="1"/>
  <c r="AC997" i="1"/>
  <c r="AH171" i="1" s="1"/>
  <c r="AJ171" i="1" s="1"/>
  <c r="AE1000" i="1"/>
  <c r="AC3356" i="1"/>
  <c r="AE3359" i="1"/>
  <c r="AE2953" i="1"/>
  <c r="AC2950" i="1"/>
  <c r="AH450" i="1" s="1"/>
  <c r="AJ450" i="1" s="1"/>
  <c r="AC1074" i="1"/>
  <c r="AE1077" i="1"/>
  <c r="AC2194" i="1"/>
  <c r="AE2197" i="1"/>
  <c r="AC2033" i="1"/>
  <c r="AE2036" i="1"/>
  <c r="AE2890" i="1"/>
  <c r="AC2887" i="1"/>
  <c r="AH441" i="1" s="1"/>
  <c r="AJ441" i="1" s="1"/>
  <c r="AE3258" i="1"/>
  <c r="AC2372" i="1"/>
  <c r="AI367" i="1" s="1"/>
  <c r="AE2369" i="1"/>
  <c r="AC895" i="1"/>
  <c r="AI156" i="1" s="1"/>
  <c r="AE892" i="1"/>
  <c r="AE2866" i="1"/>
  <c r="AC2869" i="1"/>
  <c r="AI438" i="1" s="1"/>
  <c r="AE384" i="1"/>
  <c r="AC381" i="1"/>
  <c r="AH83" i="1" s="1"/>
  <c r="AJ83" i="1" s="1"/>
  <c r="AC1210" i="1"/>
  <c r="AI201" i="1" s="1"/>
  <c r="AE2362" i="1"/>
  <c r="AE2995" i="1"/>
  <c r="AC2992" i="1"/>
  <c r="AE2229" i="1"/>
  <c r="AC2232" i="1"/>
  <c r="AI347" i="1" s="1"/>
  <c r="AC1910" i="1"/>
  <c r="AI301" i="1" s="1"/>
  <c r="AE1907" i="1"/>
  <c r="AC710" i="1"/>
  <c r="AH130" i="1" s="1"/>
  <c r="AJ130" i="1" s="1"/>
  <c r="AE713" i="1"/>
  <c r="AE1669" i="1"/>
  <c r="AE3163" i="1"/>
  <c r="AC3160" i="1"/>
  <c r="AH480" i="1" s="1"/>
  <c r="AJ480" i="1" s="1"/>
  <c r="AE2078" i="1"/>
  <c r="AC2603" i="1"/>
  <c r="AI400" i="1" s="1"/>
  <c r="AE2600" i="1"/>
  <c r="AC3363" i="1"/>
  <c r="AH509" i="1" s="1"/>
  <c r="AJ509" i="1" s="1"/>
  <c r="AE3366" i="1"/>
  <c r="AC2635" i="1"/>
  <c r="AE2862" i="1"/>
  <c r="AC2859" i="1"/>
  <c r="AH437" i="1" s="1"/>
  <c r="AJ437" i="1" s="1"/>
  <c r="AC1917" i="1"/>
  <c r="AI302" i="1" s="1"/>
  <c r="AE1914" i="1"/>
  <c r="AE2904" i="1"/>
  <c r="AC2901" i="1"/>
  <c r="AH443" i="1" s="1"/>
  <c r="AJ443" i="1" s="1"/>
  <c r="AC1952" i="1"/>
  <c r="AI307" i="1" s="1"/>
  <c r="AE1949" i="1"/>
  <c r="AE1245" i="1"/>
  <c r="AC1242" i="1"/>
  <c r="AH206" i="1" s="1"/>
  <c r="AJ206" i="1" s="1"/>
  <c r="AC3300" i="1"/>
  <c r="AE3303" i="1"/>
  <c r="AE3086" i="1"/>
  <c r="AC3083" i="1"/>
  <c r="AH469" i="1" s="1"/>
  <c r="AJ469" i="1" s="1"/>
  <c r="AE374" i="1"/>
  <c r="AE248" i="1"/>
  <c r="AC248" i="1"/>
  <c r="AH64" i="1" s="1"/>
  <c r="AJ64" i="1" s="1"/>
  <c r="AE251" i="1"/>
  <c r="AC1455" i="1"/>
  <c r="AI236" i="1" s="1"/>
  <c r="AE1452" i="1"/>
  <c r="AC2169" i="1"/>
  <c r="AI338" i="1" s="1"/>
  <c r="AE2166" i="1"/>
  <c r="AC3492" i="1"/>
  <c r="AI527" i="1" s="1"/>
  <c r="AE3489" i="1"/>
  <c r="AC1833" i="1"/>
  <c r="AI290" i="1" s="1"/>
  <c r="AE1830" i="1"/>
  <c r="AE1123" i="1"/>
  <c r="AE850" i="1"/>
  <c r="AC853" i="1"/>
  <c r="AI150" i="1" s="1"/>
  <c r="AC2271" i="1"/>
  <c r="AH353" i="1" s="1"/>
  <c r="AJ353" i="1" s="1"/>
  <c r="AE2187" i="1"/>
  <c r="AC909" i="1"/>
  <c r="AI158" i="1" s="1"/>
  <c r="AE906" i="1"/>
  <c r="AE1725" i="1"/>
  <c r="AC1728" i="1"/>
  <c r="AI275" i="1" s="1"/>
  <c r="AC1585" i="1"/>
  <c r="AH255" i="1" s="1"/>
  <c r="AJ255" i="1" s="1"/>
  <c r="AE1588" i="1"/>
  <c r="AE3352" i="1"/>
  <c r="AC3349" i="1"/>
  <c r="AH507" i="1" s="1"/>
  <c r="AJ507" i="1" s="1"/>
  <c r="AC1749" i="1"/>
  <c r="AI278" i="1" s="1"/>
  <c r="AE1746" i="1"/>
  <c r="AC1214" i="1"/>
  <c r="AH202" i="1" s="1"/>
  <c r="AJ202" i="1" s="1"/>
  <c r="AE1217" i="1"/>
  <c r="AE1224" i="1"/>
  <c r="AC1221" i="1"/>
  <c r="AH203" i="1" s="1"/>
  <c r="AJ203" i="1" s="1"/>
  <c r="AC1364" i="1"/>
  <c r="AI223" i="1" s="1"/>
  <c r="AE1361" i="1"/>
  <c r="AC3338" i="1"/>
  <c r="AI505" i="1" s="1"/>
  <c r="AE3335" i="1"/>
  <c r="AE2572" i="1"/>
  <c r="AC2575" i="1"/>
  <c r="AI396" i="1" s="1"/>
  <c r="AC101" i="1"/>
  <c r="AE104" i="1"/>
  <c r="AE2726" i="1"/>
  <c r="AC2729" i="1"/>
  <c r="AI418" i="1" s="1"/>
  <c r="AC2936" i="1"/>
  <c r="AH448" i="1" s="1"/>
  <c r="AJ448" i="1" s="1"/>
  <c r="AE2939" i="1"/>
  <c r="AE2582" i="1"/>
  <c r="AC2579" i="1"/>
  <c r="AH397" i="1" s="1"/>
  <c r="AJ397" i="1" s="1"/>
  <c r="AC59" i="1"/>
  <c r="AH37" i="1" s="1"/>
  <c r="AJ37" i="1" s="1"/>
  <c r="AE62" i="1"/>
  <c r="AE192" i="1"/>
  <c r="AC195" i="1"/>
  <c r="AI56" i="1" s="1"/>
  <c r="AC1854" i="1"/>
  <c r="AI293" i="1" s="1"/>
  <c r="AE1851" i="1"/>
  <c r="AC1711" i="1"/>
  <c r="AH273" i="1" s="1"/>
  <c r="AJ273" i="1" s="1"/>
  <c r="AE1714" i="1"/>
  <c r="AE510" i="1"/>
  <c r="AC1896" i="1"/>
  <c r="AI299" i="1" s="1"/>
  <c r="AE1893" i="1"/>
  <c r="AC2204" i="1"/>
  <c r="AI343" i="1" s="1"/>
  <c r="AE2201" i="1"/>
  <c r="AE3149" i="1"/>
  <c r="AC3146" i="1"/>
  <c r="AH478" i="1" s="1"/>
  <c r="AJ478" i="1" s="1"/>
  <c r="AC1469" i="1"/>
  <c r="AI238" i="1" s="1"/>
  <c r="AE1466" i="1"/>
  <c r="AC3184" i="1"/>
  <c r="AI483" i="1" s="1"/>
  <c r="AE3181" i="1"/>
  <c r="AC129" i="1"/>
  <c r="AH47" i="1" s="1"/>
  <c r="AJ47" i="1" s="1"/>
  <c r="AE3408" i="1"/>
  <c r="AC3405" i="1"/>
  <c r="AH515" i="1" s="1"/>
  <c r="AJ515" i="1" s="1"/>
  <c r="AC3135" i="1"/>
  <c r="AI476" i="1" s="1"/>
  <c r="AE3132" i="1"/>
  <c r="AE1067" i="1"/>
  <c r="AE1417" i="1"/>
  <c r="AC1420" i="1"/>
  <c r="AI231" i="1" s="1"/>
  <c r="AC528" i="1"/>
  <c r="AH104" i="1" s="1"/>
  <c r="AJ104" i="1" s="1"/>
  <c r="AC2162" i="1"/>
  <c r="AI337" i="1" s="1"/>
  <c r="AE2159" i="1"/>
  <c r="AE2551" i="1"/>
  <c r="AC2554" i="1"/>
  <c r="AI393" i="1" s="1"/>
  <c r="AE3527" i="1"/>
  <c r="AE2831" i="1"/>
  <c r="AE1151" i="1"/>
  <c r="AC1154" i="1"/>
  <c r="AI193" i="1" s="1"/>
  <c r="AC3069" i="1"/>
  <c r="AH467" i="1" s="1"/>
  <c r="AJ467" i="1" s="1"/>
  <c r="AC559" i="1"/>
  <c r="AI108" i="1" s="1"/>
  <c r="AE556" i="1"/>
  <c r="AC685" i="1"/>
  <c r="AI126" i="1" s="1"/>
  <c r="AE682" i="1"/>
  <c r="AE83" i="1"/>
  <c r="AE1543" i="1"/>
  <c r="AC3051" i="1"/>
  <c r="AI464" i="1" s="1"/>
  <c r="AE3048" i="1"/>
  <c r="AE2652" i="1"/>
  <c r="AC2649" i="1"/>
  <c r="AH407" i="1" s="1"/>
  <c r="AJ407" i="1" s="1"/>
  <c r="AE2610" i="1"/>
  <c r="AE2316" i="1"/>
  <c r="AC2313" i="1"/>
  <c r="AH359" i="1" s="1"/>
  <c r="AJ359" i="1" s="1"/>
  <c r="AE2974" i="1"/>
  <c r="AC2971" i="1"/>
  <c r="AH453" i="1" s="1"/>
  <c r="AJ453" i="1" s="1"/>
  <c r="AE1900" i="1"/>
  <c r="AC1903" i="1"/>
  <c r="AI300" i="1" s="1"/>
  <c r="AE979" i="1"/>
  <c r="AC976" i="1"/>
  <c r="AH168" i="1" s="1"/>
  <c r="AJ168" i="1" s="1"/>
  <c r="AC27" i="1"/>
  <c r="AE24" i="1"/>
  <c r="AE535" i="1"/>
  <c r="AC538" i="1"/>
  <c r="AI105" i="1" s="1"/>
  <c r="AC836" i="1"/>
  <c r="AH148" i="1" s="1"/>
  <c r="AJ148" i="1" s="1"/>
  <c r="AE839" i="1"/>
  <c r="AE1487" i="1"/>
  <c r="AE220" i="1"/>
  <c r="AE458" i="1"/>
  <c r="AC461" i="1"/>
  <c r="AI94" i="1" s="1"/>
  <c r="AE948" i="1"/>
  <c r="AC951" i="1"/>
  <c r="AI164" i="1" s="1"/>
  <c r="AC115" i="1"/>
  <c r="AH45" i="1" s="1"/>
  <c r="AJ45" i="1" s="1"/>
  <c r="AC1175" i="1"/>
  <c r="AI196" i="1" s="1"/>
  <c r="AE531" i="1"/>
  <c r="AC258" i="1"/>
  <c r="AI65" i="1" s="1"/>
  <c r="AE255" i="1"/>
  <c r="AE1098" i="1"/>
  <c r="AC1095" i="1"/>
  <c r="AE2841" i="1"/>
  <c r="AC2838" i="1"/>
  <c r="AH434" i="1" s="1"/>
  <c r="AJ434" i="1" s="1"/>
  <c r="AE2414" i="1"/>
  <c r="AC2411" i="1"/>
  <c r="AH373" i="1" s="1"/>
  <c r="AJ373" i="1" s="1"/>
  <c r="AC2523" i="1"/>
  <c r="AE2526" i="1"/>
  <c r="AE1756" i="1"/>
  <c r="AC1753" i="1"/>
  <c r="AH279" i="1" s="1"/>
  <c r="AJ279" i="1" s="1"/>
  <c r="AE2477" i="1"/>
  <c r="AC1637" i="1"/>
  <c r="AI262" i="1" s="1"/>
  <c r="AE1634" i="1"/>
  <c r="AC3016" i="1"/>
  <c r="AI459" i="1" s="1"/>
  <c r="AE3013" i="1"/>
  <c r="AC2967" i="1"/>
  <c r="AI452" i="1" s="1"/>
  <c r="AE2964" i="1"/>
  <c r="AE794" i="1"/>
  <c r="AC797" i="1"/>
  <c r="AE577" i="1"/>
  <c r="AC580" i="1"/>
  <c r="AI111" i="1" s="1"/>
  <c r="AC2061" i="1"/>
  <c r="AH323" i="1" s="1"/>
  <c r="AJ323" i="1" s="1"/>
  <c r="AE2064" i="1"/>
  <c r="AC2446" i="1"/>
  <c r="AH378" i="1" s="1"/>
  <c r="AJ378" i="1" s="1"/>
  <c r="AE1574" i="1"/>
  <c r="AC1571" i="1"/>
  <c r="AH253" i="1" s="1"/>
  <c r="AJ253" i="1" s="1"/>
  <c r="AC1025" i="1"/>
  <c r="AH175" i="1" s="1"/>
  <c r="AJ175" i="1" s="1"/>
  <c r="AE1028" i="1"/>
  <c r="AE2750" i="1"/>
  <c r="AE1564" i="1"/>
  <c r="AC1567" i="1"/>
  <c r="AI252" i="1" s="1"/>
  <c r="AC1140" i="1"/>
  <c r="AI191" i="1" s="1"/>
  <c r="AE2071" i="1"/>
  <c r="AC2068" i="1"/>
  <c r="AH324" i="1" s="1"/>
  <c r="AJ324" i="1" s="1"/>
  <c r="AC2295" i="1"/>
  <c r="AI356" i="1" s="1"/>
  <c r="AE2292" i="1"/>
  <c r="AC2341" i="1"/>
  <c r="AH363" i="1" s="1"/>
  <c r="AJ363" i="1" s="1"/>
  <c r="AE2344" i="1"/>
  <c r="AC1081" i="1"/>
  <c r="AE1084" i="1"/>
  <c r="AC1077" i="1"/>
  <c r="AI182" i="1" s="1"/>
  <c r="AE1074" i="1"/>
  <c r="AE2194" i="1"/>
  <c r="AC2197" i="1"/>
  <c r="AI342" i="1" s="1"/>
  <c r="AC2036" i="1"/>
  <c r="AI319" i="1" s="1"/>
  <c r="AE2033" i="1"/>
  <c r="AE1375" i="1"/>
  <c r="AC1378" i="1"/>
  <c r="AI225" i="1" s="1"/>
  <c r="AE2306" i="1"/>
  <c r="AC384" i="1"/>
  <c r="AI83" i="1" s="1"/>
  <c r="AE381" i="1"/>
  <c r="AC227" i="1"/>
  <c r="AH61" i="1" s="1"/>
  <c r="AJ61" i="1" s="1"/>
  <c r="AE230" i="1"/>
  <c r="AE2075" i="1"/>
  <c r="AE3391" i="1"/>
  <c r="AC1326" i="1"/>
  <c r="AH218" i="1" s="1"/>
  <c r="AJ218" i="1" s="1"/>
  <c r="AE2232" i="1"/>
  <c r="AC2229" i="1"/>
  <c r="AH347" i="1" s="1"/>
  <c r="AJ347" i="1" s="1"/>
  <c r="AC552" i="1"/>
  <c r="AI107" i="1" s="1"/>
  <c r="AE549" i="1"/>
  <c r="AE710" i="1"/>
  <c r="AC713" i="1"/>
  <c r="AI130" i="1" s="1"/>
  <c r="AC2719" i="1"/>
  <c r="AH417" i="1" s="1"/>
  <c r="AJ417" i="1" s="1"/>
  <c r="AE3142" i="1"/>
  <c r="AC1609" i="1"/>
  <c r="AI258" i="1" s="1"/>
  <c r="AC493" i="1"/>
  <c r="AC132" i="1"/>
  <c r="AI47" i="1" s="1"/>
  <c r="AE129" i="1"/>
  <c r="AC3163" i="1"/>
  <c r="AI480" i="1" s="1"/>
  <c r="AE3160" i="1"/>
  <c r="AC2904" i="1"/>
  <c r="AI443" i="1" s="1"/>
  <c r="AE2901" i="1"/>
  <c r="AE1952" i="1"/>
  <c r="AC1949" i="1"/>
  <c r="AE1242" i="1"/>
  <c r="AC1245" i="1"/>
  <c r="AI206" i="1" s="1"/>
  <c r="AC367" i="1"/>
  <c r="AH81" i="1" s="1"/>
  <c r="AJ81" i="1" s="1"/>
  <c r="AE370" i="1"/>
  <c r="AC636" i="1"/>
  <c r="AI119" i="1" s="1"/>
  <c r="AE633" i="1"/>
  <c r="AC1305" i="1"/>
  <c r="AE1308" i="1"/>
  <c r="AE2208" i="1"/>
  <c r="AC2211" i="1"/>
  <c r="AI344" i="1" s="1"/>
  <c r="AE360" i="1"/>
  <c r="AC363" i="1"/>
  <c r="AI80" i="1" s="1"/>
  <c r="AE3300" i="1"/>
  <c r="AC3303" i="1"/>
  <c r="AI500" i="1" s="1"/>
  <c r="AC3086" i="1"/>
  <c r="AI469" i="1" s="1"/>
  <c r="AE3083" i="1"/>
  <c r="AC1861" i="1"/>
  <c r="AI294" i="1" s="1"/>
  <c r="AE843" i="1"/>
  <c r="AC846" i="1"/>
  <c r="AI149" i="1" s="1"/>
  <c r="AE2677" i="1"/>
  <c r="AC2680" i="1"/>
  <c r="AI411" i="1" s="1"/>
  <c r="AC2687" i="1"/>
  <c r="AI412" i="1" s="1"/>
  <c r="AE2684" i="1"/>
  <c r="AE3307" i="1"/>
  <c r="AC3310" i="1"/>
  <c r="AI501" i="1" s="1"/>
  <c r="AC1473" i="1"/>
  <c r="AH239" i="1" s="1"/>
  <c r="AJ239" i="1" s="1"/>
  <c r="AE1476" i="1"/>
  <c r="AE2005" i="1"/>
  <c r="AC2008" i="1"/>
  <c r="AI315" i="1" s="1"/>
  <c r="AE1826" i="1"/>
  <c r="AC1511" i="1"/>
  <c r="AI244" i="1" s="1"/>
  <c r="AE1508" i="1"/>
  <c r="AC521" i="1"/>
  <c r="AH103" i="1" s="1"/>
  <c r="AJ103" i="1" s="1"/>
  <c r="AE524" i="1"/>
  <c r="AE1924" i="1"/>
  <c r="AC1921" i="1"/>
  <c r="AC1644" i="1"/>
  <c r="AI263" i="1" s="1"/>
  <c r="AE1641" i="1"/>
  <c r="AC1070" i="1"/>
  <c r="AI181" i="1" s="1"/>
  <c r="AE2740" i="1"/>
  <c r="AC2743" i="1"/>
  <c r="AI420" i="1" s="1"/>
  <c r="AE1280" i="1"/>
  <c r="AC1277" i="1"/>
  <c r="AH211" i="1" s="1"/>
  <c r="AJ211" i="1" s="1"/>
  <c r="AC2351" i="1"/>
  <c r="AI364" i="1" s="1"/>
  <c r="AE2348" i="1"/>
  <c r="AE808" i="1"/>
  <c r="AC811" i="1"/>
  <c r="AI144" i="1" s="1"/>
  <c r="AC311" i="1"/>
  <c r="AH73" i="1" s="1"/>
  <c r="AJ73" i="1" s="1"/>
  <c r="AE314" i="1"/>
  <c r="AC3055" i="1"/>
  <c r="AC2432" i="1"/>
  <c r="AH376" i="1" s="1"/>
  <c r="AJ376" i="1" s="1"/>
  <c r="AE2435" i="1"/>
  <c r="AE59" i="1"/>
  <c r="AC62" i="1"/>
  <c r="AI37" i="1" s="1"/>
  <c r="AC3275" i="1"/>
  <c r="AI496" i="1" s="1"/>
  <c r="AC192" i="1"/>
  <c r="AH56" i="1" s="1"/>
  <c r="AJ56" i="1" s="1"/>
  <c r="AE195" i="1"/>
  <c r="AC1851" i="1"/>
  <c r="AE507" i="1"/>
  <c r="AE1896" i="1"/>
  <c r="AC1466" i="1"/>
  <c r="AH238" i="1" s="1"/>
  <c r="AJ238" i="1" s="1"/>
  <c r="AE1637" i="1"/>
  <c r="AC1063" i="1"/>
  <c r="AI180" i="1" s="1"/>
  <c r="AE1060" i="1"/>
  <c r="AC542" i="1"/>
  <c r="AH106" i="1" s="1"/>
  <c r="AJ106" i="1" s="1"/>
  <c r="AE545" i="1"/>
  <c r="AE1347" i="1"/>
  <c r="AC1350" i="1"/>
  <c r="AI221" i="1" s="1"/>
  <c r="AE3177" i="1"/>
  <c r="AC3174" i="1"/>
  <c r="AH482" i="1" s="1"/>
  <c r="AJ482" i="1" s="1"/>
  <c r="AE1252" i="1"/>
  <c r="AC1249" i="1"/>
  <c r="AH207" i="1" s="1"/>
  <c r="AJ207" i="1" s="1"/>
  <c r="AE1420" i="1"/>
  <c r="AC1417" i="1"/>
  <c r="AH231" i="1" s="1"/>
  <c r="AJ231" i="1" s="1"/>
  <c r="AE528" i="1"/>
  <c r="AC605" i="1"/>
  <c r="AH115" i="1" s="1"/>
  <c r="AJ115" i="1" s="1"/>
  <c r="AE608" i="1"/>
  <c r="AE2631" i="1"/>
  <c r="AC2628" i="1"/>
  <c r="AH404" i="1" s="1"/>
  <c r="AJ404" i="1" s="1"/>
  <c r="AE321" i="1"/>
  <c r="AC318" i="1"/>
  <c r="AH74" i="1" s="1"/>
  <c r="AJ74" i="1" s="1"/>
  <c r="AC2096" i="1"/>
  <c r="AH328" i="1" s="1"/>
  <c r="AJ328" i="1" s="1"/>
  <c r="AE2099" i="1"/>
  <c r="AC3072" i="1"/>
  <c r="AI467" i="1" s="1"/>
  <c r="AE983" i="1"/>
  <c r="AC986" i="1"/>
  <c r="AI169" i="1" s="1"/>
  <c r="AE2379" i="1"/>
  <c r="AC2376" i="1"/>
  <c r="AE2120" i="1"/>
  <c r="AC2117" i="1"/>
  <c r="AH331" i="1" s="1"/>
  <c r="AJ331" i="1" s="1"/>
  <c r="AE2313" i="1"/>
  <c r="AC2316" i="1"/>
  <c r="AI359" i="1" s="1"/>
  <c r="AC1812" i="1"/>
  <c r="AI287" i="1" s="1"/>
  <c r="AE3230" i="1"/>
  <c r="AC3233" i="1"/>
  <c r="AI490" i="1" s="1"/>
  <c r="AC1578" i="1"/>
  <c r="AH254" i="1" s="1"/>
  <c r="AJ254" i="1" s="1"/>
  <c r="AC3482" i="1"/>
  <c r="AH526" i="1" s="1"/>
  <c r="AJ526" i="1" s="1"/>
  <c r="AE3485" i="1"/>
  <c r="AC353" i="1"/>
  <c r="AH79" i="1" s="1"/>
  <c r="AJ79" i="1" s="1"/>
  <c r="AE356" i="1"/>
  <c r="AE3219" i="1"/>
  <c r="AE1186" i="1"/>
  <c r="AC1189" i="1"/>
  <c r="AI198" i="1" s="1"/>
  <c r="AE1861" i="1"/>
  <c r="AE976" i="1"/>
  <c r="AC979" i="1"/>
  <c r="AI168" i="1" s="1"/>
  <c r="AC2586" i="1"/>
  <c r="AH398" i="1" s="1"/>
  <c r="AJ398" i="1" s="1"/>
  <c r="AC1056" i="1"/>
  <c r="AI179" i="1" s="1"/>
  <c r="AE1053" i="1"/>
  <c r="AE2698" i="1"/>
  <c r="AC2701" i="1"/>
  <c r="AI414" i="1" s="1"/>
  <c r="AE118" i="1"/>
  <c r="AC1518" i="1"/>
  <c r="AI245" i="1" s="1"/>
  <c r="AE1515" i="1"/>
  <c r="AC937" i="1"/>
  <c r="AI162" i="1" s="1"/>
  <c r="AE934" i="1"/>
  <c r="AC2176" i="1"/>
  <c r="AI339" i="1" s="1"/>
  <c r="AE2173" i="1"/>
  <c r="AE1095" i="1"/>
  <c r="AC1098" i="1"/>
  <c r="AI185" i="1" s="1"/>
  <c r="AC2841" i="1"/>
  <c r="AI434" i="1" s="1"/>
  <c r="AE2838" i="1"/>
  <c r="AE1735" i="1"/>
  <c r="AC1732" i="1"/>
  <c r="AH276" i="1" s="1"/>
  <c r="AJ276" i="1" s="1"/>
  <c r="AC2253" i="1"/>
  <c r="AI350" i="1" s="1"/>
  <c r="AE3377" i="1"/>
  <c r="AC3380" i="1"/>
  <c r="AI511" i="1" s="1"/>
  <c r="AE1819" i="1"/>
  <c r="AC1816" i="1"/>
  <c r="AH288" i="1" s="1"/>
  <c r="AJ288" i="1" s="1"/>
  <c r="AC1634" i="1"/>
  <c r="AH262" i="1" s="1"/>
  <c r="AJ262" i="1" s="1"/>
  <c r="AE3268" i="1"/>
  <c r="AC3265" i="1"/>
  <c r="AH495" i="1" s="1"/>
  <c r="AJ495" i="1" s="1"/>
  <c r="AE2502" i="1"/>
  <c r="AC2547" i="1"/>
  <c r="AI392" i="1" s="1"/>
  <c r="AE2544" i="1"/>
  <c r="AE580" i="1"/>
  <c r="AC1574" i="1"/>
  <c r="AI253" i="1" s="1"/>
  <c r="AE1571" i="1"/>
  <c r="AC1028" i="1"/>
  <c r="AI175" i="1" s="1"/>
  <c r="AE1025" i="1"/>
  <c r="AE1567" i="1"/>
  <c r="AC1564" i="1"/>
  <c r="AH252" i="1" s="1"/>
  <c r="AJ252" i="1" s="1"/>
  <c r="AC3506" i="1"/>
  <c r="AI529" i="1" s="1"/>
  <c r="AE3503" i="1"/>
  <c r="AC1137" i="1"/>
  <c r="AE1133" i="1"/>
  <c r="AC1130" i="1"/>
  <c r="AH190" i="1" s="1"/>
  <c r="AJ190" i="1" s="1"/>
  <c r="AC216" i="1"/>
  <c r="AI59" i="1" s="1"/>
  <c r="AC3359" i="1"/>
  <c r="AI508" i="1" s="1"/>
  <c r="AE3356" i="1"/>
  <c r="AC2054" i="1"/>
  <c r="AH322" i="1" s="1"/>
  <c r="AJ322" i="1" s="1"/>
  <c r="AE2057" i="1"/>
  <c r="AC2953" i="1"/>
  <c r="AI450" i="1" s="1"/>
  <c r="AE2950" i="1"/>
  <c r="AC3510" i="1"/>
  <c r="AH530" i="1" s="1"/>
  <c r="AJ530" i="1" s="1"/>
  <c r="AE3513" i="1"/>
  <c r="AC1375" i="1"/>
  <c r="AH225" i="1" s="1"/>
  <c r="AJ225" i="1" s="1"/>
  <c r="AC2890" i="1"/>
  <c r="AI441" i="1" s="1"/>
  <c r="AE2887" i="1"/>
  <c r="AE227" i="1"/>
  <c r="AC230" i="1"/>
  <c r="AI61" i="1" s="1"/>
  <c r="AE3062" i="1"/>
  <c r="AC3065" i="1"/>
  <c r="AI466" i="1" s="1"/>
  <c r="AE2106" i="1"/>
  <c r="AC1879" i="1"/>
  <c r="AH297" i="1" s="1"/>
  <c r="AJ297" i="1" s="1"/>
  <c r="AE1882" i="1"/>
  <c r="AE1462" i="1"/>
  <c r="AC3391" i="1"/>
  <c r="AE2001" i="1"/>
  <c r="AC1998" i="1"/>
  <c r="AH314" i="1" s="1"/>
  <c r="AJ314" i="1" s="1"/>
  <c r="AC1907" i="1"/>
  <c r="AE1910" i="1"/>
  <c r="AC2404" i="1"/>
  <c r="AH372" i="1" s="1"/>
  <c r="AJ372" i="1" s="1"/>
  <c r="AE2407" i="1"/>
  <c r="AC2722" i="1"/>
  <c r="AI417" i="1" s="1"/>
  <c r="AE2719" i="1"/>
  <c r="AC1606" i="1"/>
  <c r="AH258" i="1" s="1"/>
  <c r="AJ258" i="1" s="1"/>
  <c r="AE1609" i="1"/>
  <c r="AE2911" i="1"/>
  <c r="AC2908" i="1"/>
  <c r="AH444" i="1" s="1"/>
  <c r="AJ444" i="1" s="1"/>
  <c r="AC2057" i="1"/>
  <c r="AI322" i="1" s="1"/>
  <c r="AE2054" i="1"/>
  <c r="AC2659" i="1"/>
  <c r="AI408" i="1" s="1"/>
  <c r="AE2656" i="1"/>
  <c r="AE2124" i="1"/>
  <c r="AC3366" i="1"/>
  <c r="AI509" i="1" s="1"/>
  <c r="AE3363" i="1"/>
  <c r="AC1462" i="1"/>
  <c r="AI237" i="1" s="1"/>
  <c r="AE1459" i="1"/>
  <c r="AE2218" i="1"/>
  <c r="AC2215" i="1"/>
  <c r="AH345" i="1" s="1"/>
  <c r="AJ345" i="1" s="1"/>
  <c r="AC633" i="1"/>
  <c r="AH119" i="1" s="1"/>
  <c r="AJ119" i="1" s="1"/>
  <c r="AE636" i="1"/>
  <c r="AC1308" i="1"/>
  <c r="AI215" i="1" s="1"/>
  <c r="AE1305" i="1"/>
  <c r="AC475" i="1"/>
  <c r="AI96" i="1" s="1"/>
  <c r="AE423" i="1"/>
  <c r="AC3128" i="1"/>
  <c r="AI475" i="1" s="1"/>
  <c r="AE3125" i="1"/>
  <c r="AE1312" i="1"/>
  <c r="AC1315" i="1"/>
  <c r="AI216" i="1" s="1"/>
  <c r="AC1725" i="1"/>
  <c r="AH275" i="1" s="1"/>
  <c r="AJ275" i="1" s="1"/>
  <c r="AE1728" i="1"/>
  <c r="AE1483" i="1"/>
  <c r="AC1480" i="1"/>
  <c r="AH240" i="1" s="1"/>
  <c r="AJ240" i="1" s="1"/>
  <c r="AC1354" i="1"/>
  <c r="AH222" i="1" s="1"/>
  <c r="AJ222" i="1" s="1"/>
  <c r="AE1357" i="1"/>
  <c r="AE3461" i="1"/>
  <c r="AC3464" i="1"/>
  <c r="AI523" i="1" s="1"/>
  <c r="AC1980" i="1"/>
  <c r="AI311" i="1" s="1"/>
  <c r="AE678" i="1"/>
  <c r="AC675" i="1"/>
  <c r="AE2617" i="1"/>
  <c r="AC2614" i="1"/>
  <c r="AH402" i="1" s="1"/>
  <c r="AJ402" i="1" s="1"/>
  <c r="AE2134" i="1"/>
  <c r="AC2131" i="1"/>
  <c r="AH333" i="1" s="1"/>
  <c r="AJ333" i="1" s="1"/>
  <c r="AE811" i="1"/>
  <c r="AC808" i="1"/>
  <c r="AE2593" i="1"/>
  <c r="AE1623" i="1"/>
  <c r="AC1620" i="1"/>
  <c r="AH260" i="1" s="1"/>
  <c r="AJ260" i="1" s="1"/>
  <c r="AE3289" i="1"/>
  <c r="AC3286" i="1"/>
  <c r="AH498" i="1" s="1"/>
  <c r="AJ498" i="1" s="1"/>
  <c r="AE584" i="1"/>
  <c r="AC587" i="1"/>
  <c r="AI112" i="1" s="1"/>
  <c r="AC2617" i="1"/>
  <c r="AI402" i="1" s="1"/>
  <c r="AE2614" i="1"/>
  <c r="AE311" i="1"/>
  <c r="AC314" i="1"/>
  <c r="AI73" i="1" s="1"/>
  <c r="AE2680" i="1"/>
  <c r="AC2677" i="1"/>
  <c r="AH411" i="1" s="1"/>
  <c r="AJ411" i="1" s="1"/>
  <c r="AC2512" i="1"/>
  <c r="AI387" i="1" s="1"/>
  <c r="AE2509" i="1"/>
  <c r="AC486" i="1"/>
  <c r="AH98" i="1" s="1"/>
  <c r="AJ98" i="1" s="1"/>
  <c r="AE1427" i="1"/>
  <c r="AC1424" i="1"/>
  <c r="AH232" i="1" s="1"/>
  <c r="AJ232" i="1" s="1"/>
  <c r="AE2936" i="1"/>
  <c r="AC2939" i="1"/>
  <c r="AI448" i="1" s="1"/>
  <c r="AE153" i="1"/>
  <c r="AC150" i="1"/>
  <c r="AH50" i="1" s="1"/>
  <c r="AJ50" i="1" s="1"/>
  <c r="AE199" i="1"/>
  <c r="AE2432" i="1"/>
  <c r="AC2435" i="1"/>
  <c r="AI376" i="1" s="1"/>
  <c r="AE2491" i="1"/>
  <c r="AC2488" i="1"/>
  <c r="AH384" i="1" s="1"/>
  <c r="AJ384" i="1" s="1"/>
  <c r="AC2155" i="1"/>
  <c r="AI336" i="1" s="1"/>
  <c r="AE2152" i="1"/>
  <c r="AC2789" i="1"/>
  <c r="AH427" i="1" s="1"/>
  <c r="AJ427" i="1" s="1"/>
  <c r="AE2792" i="1"/>
  <c r="AE94" i="1"/>
  <c r="AC97" i="1"/>
  <c r="AI42" i="1" s="1"/>
  <c r="AE1144" i="1"/>
  <c r="AC1147" i="1"/>
  <c r="AI192" i="1" s="1"/>
  <c r="AE349" i="1"/>
  <c r="AC346" i="1"/>
  <c r="AH78" i="1" s="1"/>
  <c r="AJ78" i="1" s="1"/>
  <c r="AE1837" i="1"/>
  <c r="AC1840" i="1"/>
  <c r="AI291" i="1" s="1"/>
  <c r="AE1774" i="1"/>
  <c r="AC136" i="1"/>
  <c r="AH48" i="1" s="1"/>
  <c r="AJ48" i="1" s="1"/>
  <c r="AC3076" i="1"/>
  <c r="AH468" i="1" s="1"/>
  <c r="AJ468" i="1" s="1"/>
  <c r="AE1063" i="1"/>
  <c r="AC1060" i="1"/>
  <c r="AH180" i="1" s="1"/>
  <c r="AJ180" i="1" s="1"/>
  <c r="AC3181" i="1"/>
  <c r="AH483" i="1" s="1"/>
  <c r="AJ483" i="1" s="1"/>
  <c r="AE3184" i="1"/>
  <c r="AE1595" i="1"/>
  <c r="AC3408" i="1"/>
  <c r="AI515" i="1" s="1"/>
  <c r="AE3405" i="1"/>
  <c r="AC545" i="1"/>
  <c r="AI106" i="1" s="1"/>
  <c r="AE542" i="1"/>
  <c r="AC1347" i="1"/>
  <c r="AH221" i="1" s="1"/>
  <c r="AJ221" i="1" s="1"/>
  <c r="AE1350" i="1"/>
  <c r="AC3177" i="1"/>
  <c r="AI482" i="1" s="1"/>
  <c r="AE3174" i="1"/>
  <c r="AE1249" i="1"/>
  <c r="AC1252" i="1"/>
  <c r="AI207" i="1" s="1"/>
  <c r="AC3394" i="1"/>
  <c r="AI513" i="1" s="1"/>
  <c r="AE3139" i="1"/>
  <c r="AC3142" i="1"/>
  <c r="AI477" i="1" s="1"/>
  <c r="AC2099" i="1"/>
  <c r="AI328" i="1" s="1"/>
  <c r="AE2096" i="1"/>
  <c r="AE52" i="1"/>
  <c r="AC983" i="1"/>
  <c r="AH169" i="1" s="1"/>
  <c r="AJ169" i="1" s="1"/>
  <c r="AE986" i="1"/>
  <c r="AE2775" i="1"/>
  <c r="AC2778" i="1"/>
  <c r="AI425" i="1" s="1"/>
  <c r="AE685" i="1"/>
  <c r="AC682" i="1"/>
  <c r="AH126" i="1" s="1"/>
  <c r="AJ126" i="1" s="1"/>
  <c r="AC517" i="1"/>
  <c r="AI102" i="1" s="1"/>
  <c r="AE514" i="1"/>
  <c r="AC1525" i="1"/>
  <c r="AI246" i="1" s="1"/>
  <c r="AE2117" i="1"/>
  <c r="AC2120" i="1"/>
  <c r="AI331" i="1" s="1"/>
  <c r="AE1032" i="1"/>
  <c r="AC1035" i="1"/>
  <c r="AI176" i="1" s="1"/>
  <c r="AC1445" i="1"/>
  <c r="AH235" i="1" s="1"/>
  <c r="AJ235" i="1" s="1"/>
  <c r="AE1448" i="1"/>
  <c r="AE2470" i="1"/>
  <c r="AE3482" i="1"/>
  <c r="AC3485" i="1"/>
  <c r="AI526" i="1" s="1"/>
  <c r="AC356" i="1"/>
  <c r="AI79" i="1" s="1"/>
  <c r="AE353" i="1"/>
  <c r="AC2309" i="1"/>
  <c r="AI358" i="1" s="1"/>
  <c r="AC24" i="1"/>
  <c r="AE27" i="1"/>
  <c r="AE2586" i="1"/>
  <c r="AE661" i="1"/>
  <c r="AC664" i="1"/>
  <c r="AI123" i="1" s="1"/>
  <c r="AC2383" i="1"/>
  <c r="AH369" i="1" s="1"/>
  <c r="AJ369" i="1" s="1"/>
  <c r="AE3247" i="1"/>
  <c r="AC3244" i="1"/>
  <c r="AC1399" i="1"/>
  <c r="AI228" i="1" s="1"/>
  <c r="AE1396" i="1"/>
  <c r="AC1088" i="1"/>
  <c r="AH184" i="1" s="1"/>
  <c r="AJ184" i="1" s="1"/>
  <c r="AE2176" i="1"/>
  <c r="AC2173" i="1"/>
  <c r="AH339" i="1" s="1"/>
  <c r="AJ339" i="1" s="1"/>
  <c r="AE167" i="1"/>
  <c r="AC164" i="1"/>
  <c r="AH52" i="1" s="1"/>
  <c r="AJ52" i="1" s="1"/>
  <c r="AE2817" i="1"/>
  <c r="AC2820" i="1"/>
  <c r="AI431" i="1" s="1"/>
  <c r="AE2253" i="1"/>
  <c r="AC2250" i="1"/>
  <c r="AH350" i="1" s="1"/>
  <c r="AJ350" i="1" s="1"/>
  <c r="AE3079" i="1"/>
  <c r="AE1105" i="1"/>
  <c r="AC1102" i="1"/>
  <c r="AH186" i="1" s="1"/>
  <c r="AJ186" i="1" s="1"/>
  <c r="AC3377" i="1"/>
  <c r="AH511" i="1" s="1"/>
  <c r="AJ511" i="1" s="1"/>
  <c r="AE3380" i="1"/>
  <c r="AC69" i="1"/>
  <c r="AI38" i="1" s="1"/>
  <c r="AE66" i="1"/>
  <c r="AE1662" i="1"/>
  <c r="AC1413" i="1"/>
  <c r="AI230" i="1" s="1"/>
  <c r="AE1410" i="1"/>
  <c r="AE409" i="1"/>
  <c r="AC412" i="1"/>
  <c r="AI87" i="1" s="1"/>
  <c r="AC237" i="1"/>
  <c r="AI62" i="1" s="1"/>
  <c r="AE234" i="1"/>
  <c r="AE181" i="1"/>
  <c r="AC178" i="1"/>
  <c r="AH54" i="1" s="1"/>
  <c r="AJ54" i="1" s="1"/>
  <c r="AC745" i="1"/>
  <c r="AE748" i="1"/>
  <c r="AC1382" i="1"/>
  <c r="AE1385" i="1"/>
  <c r="AE822" i="1"/>
  <c r="AC825" i="1"/>
  <c r="AI146" i="1" s="1"/>
  <c r="AC3503" i="1"/>
  <c r="AH529" i="1" s="1"/>
  <c r="AJ529" i="1" s="1"/>
  <c r="AE3506" i="1"/>
  <c r="AE1140" i="1"/>
  <c r="AC2071" i="1"/>
  <c r="AI324" i="1" s="1"/>
  <c r="AE2068" i="1"/>
  <c r="AC1133" i="1"/>
  <c r="AI190" i="1" s="1"/>
  <c r="AE1130" i="1"/>
  <c r="AC213" i="1"/>
  <c r="AH59" i="1" s="1"/>
  <c r="AJ59" i="1" s="1"/>
  <c r="AE696" i="1"/>
  <c r="AE2897" i="1"/>
  <c r="AC2894" i="1"/>
  <c r="AH442" i="1" s="1"/>
  <c r="AJ442" i="1" s="1"/>
  <c r="AC1000" i="1"/>
  <c r="AI171" i="1" s="1"/>
  <c r="AE997" i="1"/>
  <c r="AC402" i="1"/>
  <c r="AH86" i="1" s="1"/>
  <c r="AJ86" i="1" s="1"/>
  <c r="AE405" i="1"/>
  <c r="AE1371" i="1"/>
  <c r="AC1368" i="1"/>
  <c r="AH224" i="1" s="1"/>
  <c r="AJ224" i="1" s="1"/>
  <c r="AC748" i="1"/>
  <c r="AI135" i="1" s="1"/>
  <c r="AC1084" i="1"/>
  <c r="AI183" i="1" s="1"/>
  <c r="AE1081" i="1"/>
  <c r="AC405" i="1"/>
  <c r="AI86" i="1" s="1"/>
  <c r="AC3513" i="1"/>
  <c r="AI530" i="1" s="1"/>
  <c r="AE3510" i="1"/>
  <c r="AC769" i="1"/>
  <c r="AI138" i="1" s="1"/>
  <c r="AE766" i="1"/>
  <c r="AC2397" i="1"/>
  <c r="AH371" i="1" s="1"/>
  <c r="AJ371" i="1" s="1"/>
  <c r="AE2400" i="1"/>
  <c r="AC2691" i="1"/>
  <c r="AH413" i="1" s="1"/>
  <c r="AJ413" i="1" s="1"/>
  <c r="AE2694" i="1"/>
  <c r="AC199" i="1"/>
  <c r="AH57" i="1" s="1"/>
  <c r="AJ57" i="1" s="1"/>
  <c r="AE1973" i="1"/>
  <c r="AC1119" i="1"/>
  <c r="AI188" i="1" s="1"/>
  <c r="AE1116" i="1"/>
  <c r="AC2106" i="1"/>
  <c r="AI329" i="1" s="1"/>
  <c r="AC1882" i="1"/>
  <c r="AI297" i="1" s="1"/>
  <c r="AE1879" i="1"/>
  <c r="AE2355" i="1"/>
  <c r="AC2358" i="1"/>
  <c r="AI365" i="1" s="1"/>
  <c r="AE1207" i="1"/>
  <c r="AC2001" i="1"/>
  <c r="AI314" i="1" s="1"/>
  <c r="AE1998" i="1"/>
  <c r="AE2404" i="1"/>
  <c r="AC2407" i="1"/>
  <c r="AI372" i="1" s="1"/>
  <c r="AE825" i="1"/>
  <c r="AE3191" i="1"/>
  <c r="AE2908" i="1"/>
  <c r="AC2911" i="1"/>
  <c r="AI444" i="1" s="1"/>
  <c r="AC1256" i="1"/>
  <c r="AH208" i="1" s="1"/>
  <c r="AJ208" i="1" s="1"/>
  <c r="AE1259" i="1"/>
  <c r="AC601" i="1"/>
  <c r="AI114" i="1" s="1"/>
  <c r="AE598" i="1"/>
  <c r="AE2659" i="1"/>
  <c r="AC2656" i="1"/>
  <c r="AH408" i="1" s="1"/>
  <c r="AJ408" i="1" s="1"/>
  <c r="AC1207" i="1"/>
  <c r="AH201" i="1" s="1"/>
  <c r="AJ201" i="1" s="1"/>
  <c r="AC1459" i="1"/>
  <c r="AE468" i="1"/>
  <c r="AC465" i="1"/>
  <c r="AH95" i="1" s="1"/>
  <c r="AJ95" i="1" s="1"/>
  <c r="AE1959" i="1"/>
  <c r="AC1956" i="1"/>
  <c r="AC2393" i="1"/>
  <c r="AI370" i="1" s="1"/>
  <c r="AE2390" i="1"/>
  <c r="AE2215" i="1"/>
  <c r="AC2218" i="1"/>
  <c r="AI345" i="1" s="1"/>
  <c r="AE367" i="1"/>
  <c r="AC370" i="1"/>
  <c r="AI81" i="1" s="1"/>
  <c r="AC1273" i="1"/>
  <c r="AI210" i="1" s="1"/>
  <c r="AE472" i="1"/>
  <c r="AC3401" i="1"/>
  <c r="AI514" i="1" s="1"/>
  <c r="AE3398" i="1"/>
  <c r="AC3223" i="1"/>
  <c r="AH489" i="1" s="1"/>
  <c r="AJ489" i="1" s="1"/>
  <c r="AC188" i="1"/>
  <c r="AI55" i="1" s="1"/>
  <c r="AE185" i="1"/>
  <c r="AE734" i="1"/>
  <c r="AC731" i="1"/>
  <c r="AC2026" i="1"/>
  <c r="AH318" i="1" s="1"/>
  <c r="AJ318" i="1" s="1"/>
  <c r="AE2029" i="1"/>
  <c r="AC584" i="1"/>
  <c r="AH112" i="1" s="1"/>
  <c r="AE587" i="1"/>
  <c r="AC479" i="1"/>
  <c r="AH97" i="1" s="1"/>
  <c r="AJ97" i="1" s="1"/>
  <c r="AE482" i="1"/>
  <c r="AE1889" i="1"/>
  <c r="AM298" i="1" s="1"/>
  <c r="AE1886" i="1"/>
  <c r="AC1889" i="1"/>
  <c r="AI298" i="1" s="1"/>
  <c r="AC1791" i="1"/>
  <c r="AI284" i="1" s="1"/>
  <c r="AE1788" i="1"/>
  <c r="AE1319" i="1"/>
  <c r="AC1322" i="1"/>
  <c r="AI217" i="1" s="1"/>
  <c r="AC3188" i="1"/>
  <c r="AH484" i="1" s="1"/>
  <c r="AJ484" i="1" s="1"/>
  <c r="AC2589" i="1"/>
  <c r="AI398" i="1" s="1"/>
  <c r="AC3419" i="1"/>
  <c r="AH517" i="1" s="1"/>
  <c r="AJ517" i="1" s="1"/>
  <c r="AE3422" i="1"/>
  <c r="AE2999" i="1"/>
  <c r="AC3002" i="1"/>
  <c r="AI457" i="1" s="1"/>
  <c r="AC1032" i="1"/>
  <c r="AH176" i="1" s="1"/>
  <c r="AJ176" i="1" s="1"/>
  <c r="AC1707" i="1"/>
  <c r="AI272" i="1" s="1"/>
  <c r="AE1704" i="1"/>
  <c r="AC2012" i="1"/>
  <c r="AH316" i="1" s="1"/>
  <c r="AJ316" i="1" s="1"/>
  <c r="AE2015" i="1"/>
  <c r="AC2880" i="1"/>
  <c r="AH440" i="1" s="1"/>
  <c r="AJ440" i="1" s="1"/>
  <c r="AC209" i="1"/>
  <c r="AI58" i="1" s="1"/>
  <c r="AC206" i="1"/>
  <c r="AH58" i="1" s="1"/>
  <c r="AJ58" i="1" s="1"/>
  <c r="AE209" i="1"/>
  <c r="AC244" i="1"/>
  <c r="AI63" i="1" s="1"/>
  <c r="AC241" i="1"/>
  <c r="AH63" i="1" s="1"/>
  <c r="AJ63" i="1" s="1"/>
  <c r="AE244" i="1"/>
  <c r="AC1655" i="1"/>
  <c r="AH265" i="1" s="1"/>
  <c r="AJ265" i="1" s="1"/>
  <c r="AE1658" i="1"/>
  <c r="AC2582" i="1"/>
  <c r="AI397" i="1" s="1"/>
  <c r="AE2579" i="1"/>
  <c r="AE941" i="1"/>
  <c r="AC944" i="1"/>
  <c r="AI163" i="1" s="1"/>
  <c r="AC437" i="1"/>
  <c r="AH91" i="1" s="1"/>
  <c r="AJ91" i="1" s="1"/>
  <c r="AE440" i="1"/>
  <c r="AE1539" i="1"/>
  <c r="AC1536" i="1"/>
  <c r="AH248" i="1" s="1"/>
  <c r="AJ248" i="1" s="1"/>
  <c r="AC2379" i="1"/>
  <c r="AI368" i="1" s="1"/>
  <c r="AE2376" i="1"/>
  <c r="AC104" i="1"/>
  <c r="AI43" i="1" s="1"/>
  <c r="AE101" i="1"/>
  <c r="AC440" i="1"/>
  <c r="AI91" i="1" s="1"/>
  <c r="AE437" i="1"/>
  <c r="AC2726" i="1"/>
  <c r="AH418" i="1" s="1"/>
  <c r="AJ418" i="1" s="1"/>
  <c r="AC1539" i="1"/>
  <c r="AI248" i="1" s="1"/>
  <c r="AE1536" i="1"/>
  <c r="AC2946" i="1"/>
  <c r="AI449" i="1" s="1"/>
  <c r="AE2943" i="1"/>
  <c r="AE3499" i="1"/>
  <c r="AC2705" i="1"/>
  <c r="AH415" i="1" s="1"/>
  <c r="AJ415" i="1" s="1"/>
  <c r="AE2708" i="1"/>
  <c r="AC843" i="1"/>
  <c r="AH149" i="1" s="1"/>
  <c r="AJ149" i="1" s="1"/>
  <c r="AE846" i="1"/>
  <c r="AC941" i="1"/>
  <c r="AE944" i="1"/>
  <c r="AC153" i="1"/>
  <c r="AI50" i="1" s="1"/>
  <c r="AE150" i="1"/>
  <c r="AE1035" i="1"/>
  <c r="AC2491" i="1"/>
  <c r="AI384" i="1" s="1"/>
  <c r="AE2488" i="1"/>
  <c r="AE2155" i="1"/>
  <c r="AC2152" i="1"/>
  <c r="AH336" i="1" s="1"/>
  <c r="AJ336" i="1" s="1"/>
  <c r="AC1497" i="1"/>
  <c r="AI242" i="1" s="1"/>
  <c r="AE1494" i="1"/>
  <c r="AC94" i="1"/>
  <c r="AH42" i="1" s="1"/>
  <c r="AJ42" i="1" s="1"/>
  <c r="AE97" i="1"/>
  <c r="AE1711" i="1"/>
  <c r="AC1714" i="1"/>
  <c r="AI273" i="1" s="1"/>
  <c r="AE335" i="1"/>
  <c r="AC332" i="1"/>
  <c r="AH76" i="1" s="1"/>
  <c r="AJ76" i="1" s="1"/>
  <c r="AE3524" i="1"/>
  <c r="AC3090" i="1"/>
  <c r="AH470" i="1" s="1"/>
  <c r="AJ470" i="1" s="1"/>
  <c r="AE3093" i="1"/>
  <c r="AC2103" i="1"/>
  <c r="AH329" i="1" s="1"/>
  <c r="AJ329" i="1" s="1"/>
  <c r="AE115" i="1"/>
  <c r="AC118" i="1"/>
  <c r="AI45" i="1" s="1"/>
  <c r="AE2848" i="1"/>
  <c r="AE2565" i="1"/>
  <c r="AC2568" i="1"/>
  <c r="AI395" i="1" s="1"/>
  <c r="AE1742" i="1"/>
  <c r="AC1739" i="1"/>
  <c r="AH277" i="1" s="1"/>
  <c r="AJ277" i="1" s="1"/>
  <c r="AC3261" i="1"/>
  <c r="AI494" i="1" s="1"/>
  <c r="AE1340" i="1"/>
  <c r="AC1777" i="1"/>
  <c r="AI282" i="1" s="1"/>
  <c r="AE594" i="1"/>
  <c r="AC591" i="1"/>
  <c r="AH113" i="1" s="1"/>
  <c r="AJ113" i="1" s="1"/>
  <c r="AC608" i="1"/>
  <c r="AI115" i="1" s="1"/>
  <c r="AE605" i="1"/>
  <c r="AE1980" i="1"/>
  <c r="AC1977" i="1"/>
  <c r="AE304" i="1"/>
  <c r="AC433" i="1"/>
  <c r="AI90" i="1" s="1"/>
  <c r="AE430" i="1"/>
  <c r="AE2141" i="1"/>
  <c r="AC2474" i="1"/>
  <c r="AH382" i="1" s="1"/>
  <c r="AJ382" i="1" s="1"/>
  <c r="AE1049" i="1"/>
  <c r="AC1046" i="1"/>
  <c r="AH178" i="1" s="1"/>
  <c r="AJ178" i="1" s="1"/>
  <c r="AC2974" i="1"/>
  <c r="AI453" i="1" s="1"/>
  <c r="AE2971" i="1"/>
  <c r="AC1186" i="1"/>
  <c r="AH198" i="1" s="1"/>
  <c r="AJ198" i="1" s="1"/>
  <c r="AE1189" i="1"/>
  <c r="AC1858" i="1"/>
  <c r="AH294" i="1" s="1"/>
  <c r="AJ294" i="1" s="1"/>
  <c r="AE2428" i="1"/>
  <c r="AC2425" i="1"/>
  <c r="AH375" i="1" s="1"/>
  <c r="AJ375" i="1" s="1"/>
  <c r="AE3373" i="1"/>
  <c r="AC3370" i="1"/>
  <c r="AH510" i="1" s="1"/>
  <c r="AJ510" i="1" s="1"/>
  <c r="AC2278" i="1"/>
  <c r="AH354" i="1" s="1"/>
  <c r="AJ354" i="1" s="1"/>
  <c r="AE2281" i="1"/>
  <c r="AC1784" i="1"/>
  <c r="AI283" i="1" s="1"/>
  <c r="AE1781" i="1"/>
  <c r="AC612" i="1"/>
  <c r="AH116" i="1" s="1"/>
  <c r="AJ116" i="1" s="1"/>
  <c r="AC2386" i="1"/>
  <c r="AI369" i="1" s="1"/>
  <c r="AE2383" i="1"/>
  <c r="AC262" i="1"/>
  <c r="AC948" i="1"/>
  <c r="AH164" i="1" s="1"/>
  <c r="AJ164" i="1" s="1"/>
  <c r="AC1515" i="1"/>
  <c r="AH245" i="1" s="1"/>
  <c r="AJ245" i="1" s="1"/>
  <c r="AE1518" i="1"/>
  <c r="AE937" i="1"/>
  <c r="AC934" i="1"/>
  <c r="AH162" i="1" s="1"/>
  <c r="AJ162" i="1" s="1"/>
  <c r="AE1088" i="1"/>
  <c r="AC167" i="1"/>
  <c r="AI52" i="1" s="1"/>
  <c r="AE164" i="1"/>
  <c r="AE1690" i="1"/>
  <c r="AC1693" i="1"/>
  <c r="AI270" i="1" s="1"/>
  <c r="AC2817" i="1"/>
  <c r="AH431" i="1" s="1"/>
  <c r="AJ431" i="1" s="1"/>
  <c r="AE2820" i="1"/>
  <c r="AC1735" i="1"/>
  <c r="AI276" i="1" s="1"/>
  <c r="AE1732" i="1"/>
  <c r="AE125" i="1"/>
  <c r="AC122" i="1"/>
  <c r="AH46" i="1" s="1"/>
  <c r="AJ46" i="1" s="1"/>
  <c r="AC2761" i="1"/>
  <c r="AE2764" i="1"/>
  <c r="AE69" i="1"/>
  <c r="AC66" i="1"/>
  <c r="AH38" i="1" s="1"/>
  <c r="AJ38" i="1" s="1"/>
  <c r="AE727" i="1"/>
  <c r="AC724" i="1"/>
  <c r="AE3478" i="1"/>
  <c r="AC3475" i="1"/>
  <c r="AH525" i="1" s="1"/>
  <c r="AJ525" i="1" s="1"/>
  <c r="AE1413" i="1"/>
  <c r="AC2005" i="1"/>
  <c r="AH315" i="1" s="1"/>
  <c r="AJ315" i="1" s="1"/>
  <c r="AE2008" i="1"/>
  <c r="AE1168" i="1"/>
  <c r="AC1165" i="1"/>
  <c r="AH195" i="1" s="1"/>
  <c r="AJ195" i="1" s="1"/>
  <c r="AC2932" i="1"/>
  <c r="AI447" i="1" s="1"/>
  <c r="AE3240" i="1"/>
  <c r="AC3237" i="1"/>
  <c r="AH491" i="1" s="1"/>
  <c r="AJ491" i="1" s="1"/>
  <c r="AE888" i="1"/>
  <c r="AC885" i="1"/>
  <c r="AH155" i="1" s="1"/>
  <c r="AJ155" i="1" s="1"/>
  <c r="AC3499" i="1"/>
  <c r="AI528" i="1" s="1"/>
  <c r="AE1382" i="1"/>
  <c r="AC822" i="1"/>
  <c r="AH146" i="1" s="1"/>
  <c r="AJ146" i="1" s="1"/>
  <c r="AE2981" i="1"/>
  <c r="AC2978" i="1"/>
  <c r="AH454" i="1" s="1"/>
  <c r="AJ454" i="1" s="1"/>
  <c r="AC2127" i="1"/>
  <c r="AI332" i="1" s="1"/>
  <c r="AE2894" i="1"/>
  <c r="AC2897" i="1"/>
  <c r="AI442" i="1" s="1"/>
  <c r="AC577" i="1"/>
  <c r="AH111" i="1" s="1"/>
  <c r="AJ111" i="1" s="1"/>
  <c r="AE1616" i="1"/>
  <c r="AC1613" i="1"/>
  <c r="AH259" i="1" s="1"/>
  <c r="AJ259" i="1" s="1"/>
  <c r="AC290" i="1"/>
  <c r="AH70" i="1" s="1"/>
  <c r="AJ70" i="1" s="1"/>
  <c r="AE293" i="1"/>
  <c r="AC1763" i="1"/>
  <c r="AI280" i="1" s="1"/>
  <c r="AE1760" i="1"/>
  <c r="AE1823" i="1"/>
  <c r="AE2985" i="1"/>
  <c r="AC2985" i="1"/>
  <c r="AH455" i="1" s="1"/>
  <c r="AJ455" i="1" s="1"/>
  <c r="AE2988" i="1"/>
  <c r="AC3062" i="1"/>
  <c r="AH466" i="1" s="1"/>
  <c r="AJ466" i="1" s="1"/>
  <c r="AE3065" i="1"/>
  <c r="AC2439" i="1"/>
  <c r="AH377" i="1" s="1"/>
  <c r="AJ377" i="1" s="1"/>
  <c r="AE1329" i="1"/>
  <c r="AE3212" i="1"/>
  <c r="AC3209" i="1"/>
  <c r="AH487" i="1" s="1"/>
  <c r="AJ487" i="1" s="1"/>
  <c r="AC773" i="1"/>
  <c r="AH139" i="1" s="1"/>
  <c r="AJ139" i="1" s="1"/>
  <c r="AE776" i="1"/>
  <c r="AE1987" i="1"/>
  <c r="AC1984" i="1"/>
  <c r="AH312" i="1" s="1"/>
  <c r="AJ312" i="1" s="1"/>
  <c r="AE3188" i="1"/>
  <c r="AE1256" i="1"/>
  <c r="AC1259" i="1"/>
  <c r="AI208" i="1" s="1"/>
  <c r="AE720" i="1"/>
  <c r="AC717" i="1"/>
  <c r="AH131" i="1" s="1"/>
  <c r="AJ131" i="1" s="1"/>
  <c r="AE1392" i="1"/>
  <c r="AC1389" i="1"/>
  <c r="AH227" i="1" s="1"/>
  <c r="AJ227" i="1" s="1"/>
  <c r="AC2365" i="1"/>
  <c r="AI366" i="1" s="1"/>
  <c r="AE2785" i="1"/>
  <c r="AC1959" i="1"/>
  <c r="AI308" i="1" s="1"/>
  <c r="AE1956" i="1"/>
  <c r="AC1529" i="1"/>
  <c r="AE1532" i="1"/>
  <c r="AE1700" i="1"/>
  <c r="AC1697" i="1"/>
  <c r="AH271" i="1" s="1"/>
  <c r="AJ271" i="1" s="1"/>
  <c r="AC395" i="1"/>
  <c r="AH85" i="1" s="1"/>
  <c r="AJ85" i="1" s="1"/>
  <c r="AE398" i="1"/>
  <c r="AE1273" i="1"/>
  <c r="AC1270" i="1"/>
  <c r="AH210" i="1" s="1"/>
  <c r="AJ210" i="1" s="1"/>
  <c r="AC2929" i="1"/>
  <c r="AH447" i="1" s="1"/>
  <c r="AJ447" i="1" s="1"/>
  <c r="AE1511" i="1"/>
  <c r="AC1508" i="1"/>
  <c r="AE2239" i="1"/>
  <c r="AC2236" i="1"/>
  <c r="AH348" i="1" s="1"/>
  <c r="AJ348" i="1" s="1"/>
  <c r="AC2187" i="1"/>
  <c r="AH341" i="1" s="1"/>
  <c r="AJ341" i="1" s="1"/>
  <c r="AE2190" i="1"/>
  <c r="AE1007" i="1"/>
  <c r="AC1004" i="1"/>
  <c r="AH172" i="1" s="1"/>
  <c r="AJ172" i="1" s="1"/>
  <c r="AE3314" i="1"/>
  <c r="AC3317" i="1"/>
  <c r="AI502" i="1" s="1"/>
  <c r="AC2145" i="1"/>
  <c r="AH335" i="1" s="1"/>
  <c r="AJ335" i="1" s="1"/>
  <c r="AE2148" i="1"/>
  <c r="AC1928" i="1"/>
  <c r="AH304" i="1" s="1"/>
  <c r="AJ304" i="1" s="1"/>
  <c r="AE1931" i="1"/>
  <c r="AC3429" i="1"/>
  <c r="AI518" i="1" s="1"/>
  <c r="AC2288" i="1"/>
  <c r="AI355" i="1" s="1"/>
  <c r="AE2285" i="1"/>
  <c r="AC251" i="1"/>
  <c r="AI64" i="1" s="1"/>
  <c r="AC1231" i="1"/>
  <c r="AI204" i="1" s="1"/>
  <c r="AE1228" i="1"/>
  <c r="AC1014" i="1"/>
  <c r="AI173" i="1" s="1"/>
  <c r="AE1011" i="1"/>
  <c r="AC3107" i="1"/>
  <c r="AI472" i="1" s="1"/>
  <c r="AE3104" i="1"/>
  <c r="AC955" i="1"/>
  <c r="AH165" i="1" s="1"/>
  <c r="AJ165" i="1" s="1"/>
  <c r="AE958" i="1"/>
  <c r="AC391" i="1"/>
  <c r="AI84" i="1" s="1"/>
  <c r="AC867" i="1"/>
  <c r="AI152" i="1" s="1"/>
  <c r="AE864" i="1"/>
  <c r="AC2134" i="1"/>
  <c r="AI333" i="1" s="1"/>
  <c r="AE2131" i="1"/>
  <c r="AC871" i="1"/>
  <c r="AH153" i="1" s="1"/>
  <c r="AJ153" i="1" s="1"/>
  <c r="AE874" i="1"/>
  <c r="AE1221" i="1"/>
  <c r="AC1224" i="1"/>
  <c r="AI203" i="1" s="1"/>
  <c r="AE3412" i="1"/>
  <c r="AC3415" i="1"/>
  <c r="AI516" i="1" s="1"/>
  <c r="AE1301" i="1"/>
  <c r="AE2946" i="1"/>
  <c r="AC2943" i="1"/>
  <c r="AH449" i="1" s="1"/>
  <c r="AJ449" i="1" s="1"/>
  <c r="AE2705" i="1"/>
  <c r="AC2708" i="1"/>
  <c r="AI415" i="1" s="1"/>
  <c r="AE3128" i="1"/>
  <c r="AC3125" i="1"/>
  <c r="AH475" i="1" s="1"/>
  <c r="AJ475" i="1" s="1"/>
  <c r="AC1494" i="1"/>
  <c r="AH242" i="1" s="1"/>
  <c r="AJ242" i="1" s="1"/>
  <c r="AE1497" i="1"/>
  <c r="AC335" i="1"/>
  <c r="AI76" i="1" s="1"/>
  <c r="AE332" i="1"/>
  <c r="AC1144" i="1"/>
  <c r="AH192" i="1" s="1"/>
  <c r="AJ192" i="1" s="1"/>
  <c r="AE1147" i="1"/>
  <c r="AC349" i="1"/>
  <c r="AI78" i="1" s="1"/>
  <c r="AE346" i="1"/>
  <c r="AE1840" i="1"/>
  <c r="AC1837" i="1"/>
  <c r="AH291" i="1" s="1"/>
  <c r="AJ291" i="1" s="1"/>
  <c r="AC2421" i="1"/>
  <c r="AI374" i="1" s="1"/>
  <c r="AE2418" i="1"/>
  <c r="AC3093" i="1"/>
  <c r="AI470" i="1" s="1"/>
  <c r="AE3426" i="1"/>
  <c r="AE2568" i="1"/>
  <c r="AC2565" i="1"/>
  <c r="AH395" i="1" s="1"/>
  <c r="AJ395" i="1" s="1"/>
  <c r="AC1742" i="1"/>
  <c r="AI277" i="1" s="1"/>
  <c r="AE1739" i="1"/>
  <c r="AC2208" i="1"/>
  <c r="AH344" i="1" s="1"/>
  <c r="AJ344" i="1" s="1"/>
  <c r="AC1340" i="1"/>
  <c r="AH220" i="1" s="1"/>
  <c r="AJ220" i="1" s="1"/>
  <c r="AE2596" i="1"/>
  <c r="AC2593" i="1"/>
  <c r="AH399" i="1" s="1"/>
  <c r="AJ399" i="1" s="1"/>
  <c r="AC594" i="1"/>
  <c r="AI113" i="1" s="1"/>
  <c r="AE591" i="1"/>
  <c r="AC2631" i="1"/>
  <c r="AI404" i="1" s="1"/>
  <c r="AE2628" i="1"/>
  <c r="AE1438" i="1"/>
  <c r="AE1441" i="1"/>
  <c r="AC1438" i="1"/>
  <c r="AH234" i="1" s="1"/>
  <c r="AJ234" i="1" s="1"/>
  <c r="AE1522" i="1"/>
  <c r="AE1525" i="1"/>
  <c r="AC1522" i="1"/>
  <c r="AC2302" i="1"/>
  <c r="AI357" i="1" s="1"/>
  <c r="AE2533" i="1"/>
  <c r="AC2530" i="1"/>
  <c r="AH390" i="1" s="1"/>
  <c r="AJ390" i="1" s="1"/>
  <c r="AC2141" i="1"/>
  <c r="AI334" i="1" s="1"/>
  <c r="AE2138" i="1"/>
  <c r="AE3517" i="1"/>
  <c r="AC3520" i="1"/>
  <c r="AI531" i="1" s="1"/>
  <c r="AE188" i="1"/>
  <c r="AC185" i="1"/>
  <c r="AH55" i="1" s="1"/>
  <c r="AJ55" i="1" s="1"/>
  <c r="AE752" i="1"/>
  <c r="AC755" i="1"/>
  <c r="AI136" i="1" s="1"/>
  <c r="AC157" i="1"/>
  <c r="AH51" i="1" s="1"/>
  <c r="AJ51" i="1" s="1"/>
  <c r="AE160" i="1"/>
  <c r="AE391" i="1"/>
  <c r="AC2428" i="1"/>
  <c r="AI375" i="1" s="1"/>
  <c r="AE2425" i="1"/>
  <c r="AC661" i="1"/>
  <c r="AH123" i="1" s="1"/>
  <c r="AJ123" i="1" s="1"/>
  <c r="AE664" i="1"/>
  <c r="AE1161" i="1"/>
  <c r="AC1158" i="1"/>
  <c r="AC1053" i="1"/>
  <c r="AE1056" i="1"/>
  <c r="AE2813" i="1"/>
  <c r="AC1483" i="1"/>
  <c r="AI240" i="1" s="1"/>
  <c r="AE1480" i="1"/>
  <c r="AE3044" i="1"/>
  <c r="AC3041" i="1"/>
  <c r="AH463" i="1" s="1"/>
  <c r="AJ463" i="1" s="1"/>
  <c r="AE3244" i="1"/>
  <c r="AC3247" i="1"/>
  <c r="AI492" i="1" s="1"/>
  <c r="AC2673" i="1"/>
  <c r="AI410" i="1" s="1"/>
  <c r="AC1238" i="1"/>
  <c r="AI205" i="1" s="1"/>
  <c r="AC1396" i="1"/>
  <c r="AH228" i="1" s="1"/>
  <c r="AJ228" i="1" s="1"/>
  <c r="AE1399" i="1"/>
  <c r="AC1844" i="1"/>
  <c r="AH292" i="1" s="1"/>
  <c r="AJ292" i="1" s="1"/>
  <c r="AE1847" i="1"/>
  <c r="AC990" i="1"/>
  <c r="AH170" i="1" s="1"/>
  <c r="AJ170" i="1" s="1"/>
  <c r="AE993" i="1"/>
  <c r="AE1693" i="1"/>
  <c r="AC1690" i="1"/>
  <c r="AH270" i="1" s="1"/>
  <c r="AJ270" i="1" s="1"/>
  <c r="AE171" i="1"/>
  <c r="AC174" i="1"/>
  <c r="AI53" i="1" s="1"/>
  <c r="AC1105" i="1"/>
  <c r="AI186" i="1" s="1"/>
  <c r="AE1102" i="1"/>
  <c r="AE1816" i="1"/>
  <c r="AC1819" i="1"/>
  <c r="AI288" i="1" s="1"/>
  <c r="AE2274" i="1"/>
  <c r="AE3265" i="1"/>
  <c r="AC3268" i="1"/>
  <c r="AI495" i="1" s="1"/>
  <c r="AC1476" i="1"/>
  <c r="AI239" i="1" s="1"/>
  <c r="AE1473" i="1"/>
  <c r="AC1410" i="1"/>
  <c r="AH230" i="1" s="1"/>
  <c r="AJ230" i="1" s="1"/>
  <c r="AE412" i="1"/>
  <c r="AC409" i="1"/>
  <c r="AH87" i="1" s="1"/>
  <c r="AE237" i="1"/>
  <c r="AC234" i="1"/>
  <c r="AH62" i="1" s="1"/>
  <c r="AJ62" i="1" s="1"/>
  <c r="AE2547" i="1"/>
  <c r="AC2544" i="1"/>
  <c r="AH392" i="1" s="1"/>
  <c r="AJ392" i="1" s="1"/>
  <c r="AE279" i="1"/>
  <c r="AC276" i="1"/>
  <c r="AH68" i="1" s="1"/>
  <c r="AJ68" i="1" s="1"/>
  <c r="AC1168" i="1"/>
  <c r="AI195" i="1" s="1"/>
  <c r="AE1165" i="1"/>
  <c r="AE860" i="1"/>
  <c r="AC857" i="1"/>
  <c r="AH151" i="1" s="1"/>
  <c r="AJ151" i="1" s="1"/>
  <c r="AC1263" i="1"/>
  <c r="AH209" i="1" s="1"/>
  <c r="AJ209" i="1" s="1"/>
  <c r="AC888" i="1"/>
  <c r="AI155" i="1" s="1"/>
  <c r="AE885" i="1"/>
  <c r="AE2260" i="1"/>
  <c r="AC3496" i="1"/>
  <c r="AC1581" i="1"/>
  <c r="AI254" i="1" s="1"/>
  <c r="AE2978" i="1"/>
  <c r="AC2981" i="1"/>
  <c r="AI454" i="1" s="1"/>
  <c r="AC3440" i="1"/>
  <c r="AE3436" i="1"/>
  <c r="AC3433" i="1"/>
  <c r="AH519" i="1" s="1"/>
  <c r="AJ519" i="1" s="1"/>
  <c r="AE2498" i="1"/>
  <c r="AC2495" i="1"/>
  <c r="AH385" i="1" s="1"/>
  <c r="AJ385" i="1" s="1"/>
  <c r="AE48" i="1"/>
  <c r="AC45" i="1"/>
  <c r="AH35" i="1" s="1"/>
  <c r="AJ35" i="1" s="1"/>
  <c r="AE1686" i="1"/>
  <c r="AC1683" i="1"/>
  <c r="AH269" i="1" s="1"/>
  <c r="AJ269" i="1" s="1"/>
  <c r="AC1371" i="1"/>
  <c r="AI224" i="1" s="1"/>
  <c r="AE1368" i="1"/>
  <c r="AC3251" i="1"/>
  <c r="AH493" i="1" s="1"/>
  <c r="AJ493" i="1" s="1"/>
  <c r="AE818" i="1"/>
  <c r="AC815" i="1"/>
  <c r="AH145" i="1" s="1"/>
  <c r="AJ145" i="1" s="1"/>
  <c r="AE745" i="1"/>
  <c r="AC3531" i="1"/>
  <c r="AE3534" i="1"/>
  <c r="AE402" i="1"/>
  <c r="AE769" i="1"/>
  <c r="AC766" i="1"/>
  <c r="AH138" i="1" s="1"/>
  <c r="AJ138" i="1" s="1"/>
  <c r="AE2397" i="1"/>
  <c r="AC2400" i="1"/>
  <c r="AI371" i="1" s="1"/>
  <c r="AC2694" i="1"/>
  <c r="AI413" i="1" s="1"/>
  <c r="AE2691" i="1"/>
  <c r="AE1109" i="1"/>
  <c r="AC1112" i="1"/>
  <c r="AI187" i="1" s="1"/>
  <c r="AC1116" i="1"/>
  <c r="AE1119" i="1"/>
  <c r="AC2803" i="1"/>
  <c r="AH429" i="1" s="1"/>
  <c r="AJ429" i="1" s="1"/>
  <c r="AE2806" i="1"/>
  <c r="AE881" i="1"/>
  <c r="AC878" i="1"/>
  <c r="AH154" i="1" s="1"/>
  <c r="AJ154" i="1" s="1"/>
  <c r="AC2246" i="1"/>
  <c r="AI349" i="1" s="1"/>
  <c r="AE2243" i="1"/>
  <c r="AE41" i="1"/>
  <c r="AC38" i="1"/>
  <c r="AH34" i="1" s="1"/>
  <c r="AJ34" i="1" s="1"/>
  <c r="AC1886" i="1"/>
  <c r="AC3212" i="1"/>
  <c r="AI487" i="1" s="1"/>
  <c r="AE3209" i="1"/>
  <c r="AE2512" i="1"/>
  <c r="AE265" i="1"/>
  <c r="AE2309" i="1"/>
  <c r="AC2306" i="1"/>
  <c r="AH358" i="1" s="1"/>
  <c r="AJ358" i="1" s="1"/>
  <c r="AE3205" i="1"/>
  <c r="AC3202" i="1"/>
  <c r="AH486" i="1" s="1"/>
  <c r="AJ486" i="1" s="1"/>
  <c r="AC468" i="1"/>
  <c r="AI95" i="1" s="1"/>
  <c r="AE465" i="1"/>
  <c r="AE2222" i="1"/>
  <c r="AC2225" i="1"/>
  <c r="AI346" i="1" s="1"/>
  <c r="AC1532" i="1"/>
  <c r="AI247" i="1" s="1"/>
  <c r="AE1529" i="1"/>
  <c r="AE902" i="1"/>
  <c r="AC899" i="1"/>
  <c r="AH157" i="1" s="1"/>
  <c r="AJ157" i="1" s="1"/>
  <c r="AE1322" i="1"/>
  <c r="AE3195" i="1"/>
  <c r="AC3198" i="1"/>
  <c r="AI485" i="1" s="1"/>
  <c r="AE1697" i="1"/>
  <c r="AC1700" i="1"/>
  <c r="AI271" i="1" s="1"/>
  <c r="AE3450" i="1"/>
  <c r="AC398" i="1"/>
  <c r="AI85" i="1" s="1"/>
  <c r="AE395" i="1"/>
  <c r="AE2929" i="1"/>
  <c r="AC3027" i="1"/>
  <c r="AH461" i="1" s="1"/>
  <c r="AJ461" i="1" s="1"/>
  <c r="AE3030" i="1"/>
  <c r="AE573" i="1"/>
  <c r="AE1546" i="1"/>
  <c r="AC1543" i="1"/>
  <c r="AH249" i="1" s="1"/>
  <c r="AJ249" i="1" s="1"/>
  <c r="AE920" i="1"/>
  <c r="AC923" i="1"/>
  <c r="AI160" i="1" s="1"/>
  <c r="AE1903" i="1"/>
  <c r="AE1364" i="1"/>
  <c r="AC1361" i="1"/>
  <c r="AE2351" i="1"/>
  <c r="AC2348" i="1"/>
  <c r="AH364" i="1" s="1"/>
  <c r="AJ364" i="1" s="1"/>
  <c r="AC2754" i="1"/>
  <c r="AH422" i="1" s="1"/>
  <c r="AJ422" i="1" s="1"/>
  <c r="AE2757" i="1"/>
  <c r="AC3398" i="1"/>
  <c r="AH514" i="1" s="1"/>
  <c r="AJ514" i="1" s="1"/>
  <c r="AE3401" i="1"/>
  <c r="AC3426" i="1"/>
  <c r="AH518" i="1" s="1"/>
  <c r="AJ518" i="1" s="1"/>
  <c r="AC2785" i="1"/>
  <c r="AI426" i="1" s="1"/>
  <c r="AE2782" i="1"/>
  <c r="AE34" i="1"/>
  <c r="AC31" i="1"/>
  <c r="AH33" i="1" s="1"/>
  <c r="AC738" i="1"/>
  <c r="AH134" i="1" s="1"/>
  <c r="AJ134" i="1" s="1"/>
  <c r="AC3461" i="1"/>
  <c r="AH523" i="1" s="1"/>
  <c r="AJ523" i="1" s="1"/>
  <c r="AE3464" i="1"/>
  <c r="AE3097" i="1"/>
  <c r="AC850" i="1"/>
  <c r="AH150" i="1" s="1"/>
  <c r="AJ150" i="1" s="1"/>
  <c r="AE853" i="1"/>
  <c r="AE2327" i="1"/>
  <c r="AC2330" i="1"/>
  <c r="AI361" i="1" s="1"/>
  <c r="AE699" i="1"/>
  <c r="AC696" i="1"/>
  <c r="AE3226" i="1"/>
  <c r="AC3191" i="1"/>
  <c r="AI484" i="1" s="1"/>
  <c r="AE1798" i="1"/>
  <c r="AC1795" i="1"/>
  <c r="AH285" i="1" s="1"/>
  <c r="AJ285" i="1" s="1"/>
  <c r="AE3496" i="1"/>
  <c r="AC1557" i="1"/>
  <c r="AH251" i="1" s="1"/>
  <c r="AJ251" i="1" s="1"/>
  <c r="AE1560" i="1"/>
  <c r="AC2810" i="1"/>
  <c r="AH430" i="1" s="1"/>
  <c r="AJ430" i="1" s="1"/>
  <c r="AE2145" i="1"/>
  <c r="AC2148" i="1"/>
  <c r="AI335" i="1" s="1"/>
  <c r="AC304" i="1"/>
  <c r="AH72" i="1" s="1"/>
  <c r="AJ72" i="1" s="1"/>
  <c r="AC2418" i="1"/>
  <c r="AH374" i="1" s="1"/>
  <c r="AJ374" i="1" s="1"/>
  <c r="AE2421" i="1"/>
  <c r="AE3090" i="1"/>
  <c r="AC741" i="1"/>
  <c r="AI134" i="1" s="1"/>
  <c r="AE2180" i="1"/>
  <c r="AC2180" i="1"/>
  <c r="AH340" i="1" s="1"/>
  <c r="AJ340" i="1" s="1"/>
  <c r="AE2183" i="1"/>
  <c r="AE1315" i="1"/>
  <c r="AC1312" i="1"/>
  <c r="AH216" i="1" s="1"/>
  <c r="AJ216" i="1" s="1"/>
  <c r="AC272" i="1"/>
  <c r="AI67" i="1" s="1"/>
  <c r="AE269" i="1"/>
  <c r="AC3258" i="1"/>
  <c r="AH494" i="1" s="1"/>
  <c r="AJ494" i="1" s="1"/>
  <c r="AE3261" i="1"/>
  <c r="AE1238" i="1"/>
  <c r="AC2596" i="1"/>
  <c r="AI399" i="1" s="1"/>
  <c r="AE3394" i="1"/>
  <c r="AC1823" i="1"/>
  <c r="AH289" i="1" s="1"/>
  <c r="AJ289" i="1" s="1"/>
  <c r="AC1665" i="1"/>
  <c r="AI266" i="1" s="1"/>
  <c r="AE3058" i="1"/>
  <c r="AE1676" i="1"/>
  <c r="AE3328" i="1"/>
  <c r="AC3331" i="1"/>
  <c r="AI504" i="1" s="1"/>
  <c r="AE433" i="1"/>
  <c r="AC430" i="1"/>
  <c r="AH90" i="1" s="1"/>
  <c r="AJ90" i="1" s="1"/>
  <c r="AC3478" i="1"/>
  <c r="AI525" i="1" s="1"/>
  <c r="AE3475" i="1"/>
  <c r="AC2750" i="1"/>
  <c r="AI421" i="1" s="1"/>
  <c r="AE2747" i="1"/>
  <c r="AC3226" i="1"/>
  <c r="AI489" i="1" s="1"/>
  <c r="AC514" i="1"/>
  <c r="AH102" i="1" s="1"/>
  <c r="AE517" i="1"/>
  <c r="AC1662" i="1"/>
  <c r="AC1641" i="1"/>
  <c r="AH263" i="1" s="1"/>
  <c r="AJ263" i="1" s="1"/>
  <c r="AE1644" i="1"/>
  <c r="AC3517" i="1"/>
  <c r="AH531" i="1" s="1"/>
  <c r="AJ531" i="1" s="1"/>
  <c r="AE3520" i="1"/>
  <c r="AE3324" i="1"/>
  <c r="AC3321" i="1"/>
  <c r="AH503" i="1" s="1"/>
  <c r="AJ503" i="1" s="1"/>
  <c r="AE1046" i="1"/>
  <c r="AC1049" i="1"/>
  <c r="AI178" i="1" s="1"/>
  <c r="AC1448" i="1"/>
  <c r="AI235" i="1" s="1"/>
  <c r="AE1445" i="1"/>
  <c r="AC573" i="1"/>
  <c r="AI110" i="1" s="1"/>
  <c r="AC752" i="1"/>
  <c r="AH136" i="1" s="1"/>
  <c r="AJ136" i="1" s="1"/>
  <c r="AE755" i="1"/>
  <c r="AE388" i="1"/>
  <c r="AC3373" i="1"/>
  <c r="AI510" i="1" s="1"/>
  <c r="AE3370" i="1"/>
  <c r="AC2281" i="1"/>
  <c r="AI354" i="1" s="1"/>
  <c r="AE2278" i="1"/>
  <c r="AC1781" i="1"/>
  <c r="AH283" i="1" s="1"/>
  <c r="AJ283" i="1" s="1"/>
  <c r="AE1784" i="1"/>
  <c r="AC3422" i="1"/>
  <c r="AI517" i="1" s="1"/>
  <c r="AE3419" i="1"/>
  <c r="AC1161" i="1"/>
  <c r="AI194" i="1" s="1"/>
  <c r="AE1158" i="1"/>
  <c r="AC2470" i="1"/>
  <c r="AI381" i="1" s="1"/>
  <c r="AC734" i="1"/>
  <c r="AI133" i="1" s="1"/>
  <c r="AE731" i="1"/>
  <c r="AE1455" i="1"/>
  <c r="AC1452" i="1"/>
  <c r="AC2813" i="1"/>
  <c r="AI430" i="1" s="1"/>
  <c r="AE3041" i="1"/>
  <c r="AC3044" i="1"/>
  <c r="AI463" i="1" s="1"/>
  <c r="AC1501" i="1"/>
  <c r="AH243" i="1" s="1"/>
  <c r="AJ243" i="1" s="1"/>
  <c r="AE1504" i="1"/>
  <c r="AC1235" i="1"/>
  <c r="AH205" i="1" s="1"/>
  <c r="AJ205" i="1" s="1"/>
  <c r="AC1357" i="1"/>
  <c r="AI222" i="1" s="1"/>
  <c r="AE1354" i="1"/>
  <c r="AC2502" i="1"/>
  <c r="AE3020" i="1"/>
  <c r="AC3023" i="1"/>
  <c r="AI460" i="1" s="1"/>
  <c r="AC993" i="1"/>
  <c r="AI170" i="1" s="1"/>
  <c r="AE990" i="1"/>
  <c r="AE3121" i="1"/>
  <c r="AC3118" i="1"/>
  <c r="AH474" i="1" s="1"/>
  <c r="AJ474" i="1" s="1"/>
  <c r="AE174" i="1"/>
  <c r="AC171" i="1"/>
  <c r="AC2029" i="1"/>
  <c r="AI318" i="1" s="1"/>
  <c r="AE2026" i="1"/>
  <c r="AC1287" i="1"/>
  <c r="AI212" i="1" s="1"/>
  <c r="AE1284" i="1"/>
  <c r="AC125" i="1"/>
  <c r="AI46" i="1" s="1"/>
  <c r="AE178" i="1"/>
  <c r="AC181" i="1"/>
  <c r="AI54" i="1" s="1"/>
  <c r="AC342" i="1"/>
  <c r="AI77" i="1" s="1"/>
  <c r="AE339" i="1"/>
  <c r="AE2761" i="1"/>
  <c r="AC2764" i="1"/>
  <c r="AI423" i="1" s="1"/>
  <c r="AE955" i="1"/>
  <c r="AC34" i="1"/>
  <c r="AI33" i="1" s="1"/>
  <c r="AE31" i="1"/>
  <c r="AE2169" i="1"/>
  <c r="AC2166" i="1"/>
  <c r="AH338" i="1" s="1"/>
  <c r="AJ338" i="1" s="1"/>
  <c r="AE276" i="1"/>
  <c r="AC279" i="1"/>
  <c r="AI68" i="1" s="1"/>
  <c r="AC3240" i="1"/>
  <c r="AI491" i="1" s="1"/>
  <c r="AE3237" i="1"/>
  <c r="AE496" i="1"/>
  <c r="AC860" i="1"/>
  <c r="AI151" i="1" s="1"/>
  <c r="AE857" i="1"/>
  <c r="AE2019" i="1"/>
  <c r="AC2260" i="1"/>
  <c r="AI351" i="1" s="1"/>
  <c r="AC482" i="1"/>
  <c r="AI97" i="1" s="1"/>
  <c r="AE479" i="1"/>
  <c r="AE3440" i="1"/>
  <c r="AE3433" i="1"/>
  <c r="AC3436" i="1"/>
  <c r="AI519" i="1" s="1"/>
  <c r="AC2498" i="1"/>
  <c r="AI385" i="1" s="1"/>
  <c r="AE2495" i="1"/>
  <c r="AE45" i="1"/>
  <c r="AC48" i="1"/>
  <c r="AI35" i="1" s="1"/>
  <c r="AC1686" i="1"/>
  <c r="AI269" i="1" s="1"/>
  <c r="AE1683" i="1"/>
  <c r="AC293" i="1"/>
  <c r="AI70" i="1" s="1"/>
  <c r="AE290" i="1"/>
  <c r="AE1763" i="1"/>
  <c r="AC1760" i="1"/>
  <c r="AH280" i="1" s="1"/>
  <c r="AJ280" i="1" s="1"/>
  <c r="AE1833" i="1"/>
  <c r="AC1830" i="1"/>
  <c r="AE3429" i="1"/>
  <c r="AE815" i="1"/>
  <c r="AC818" i="1"/>
  <c r="AI145" i="1" s="1"/>
  <c r="AC3534" i="1"/>
  <c r="AE3531" i="1"/>
  <c r="AE1749" i="1"/>
  <c r="AC1746" i="1"/>
  <c r="AH278" i="1" s="1"/>
  <c r="AJ278" i="1" s="1"/>
  <c r="AE2803" i="1"/>
  <c r="AC2806" i="1"/>
  <c r="AI429" i="1" s="1"/>
  <c r="AC2845" i="1"/>
  <c r="AH435" i="1" s="1"/>
  <c r="AJ435" i="1" s="1"/>
  <c r="AE2463" i="1"/>
  <c r="AC2460" i="1"/>
  <c r="AH380" i="1" s="1"/>
  <c r="AJ380" i="1" s="1"/>
  <c r="AC2243" i="1"/>
  <c r="AH349" i="1" s="1"/>
  <c r="AJ349" i="1" s="1"/>
  <c r="AE2246" i="1"/>
  <c r="AE38" i="1"/>
  <c r="AC41" i="1"/>
  <c r="AI34" i="1" s="1"/>
  <c r="AC927" i="1"/>
  <c r="AH161" i="1" s="1"/>
  <c r="AJ161" i="1" s="1"/>
  <c r="AE930" i="1"/>
  <c r="AE1602" i="1"/>
  <c r="AC1599" i="1"/>
  <c r="AH257" i="1" s="1"/>
  <c r="AJ257" i="1" s="1"/>
  <c r="AC776" i="1"/>
  <c r="AI139" i="1" s="1"/>
  <c r="AE773" i="1"/>
  <c r="AC265" i="1"/>
  <c r="AI66" i="1" s="1"/>
  <c r="AC1987" i="1"/>
  <c r="AI312" i="1" s="1"/>
  <c r="AE1984" i="1"/>
  <c r="AC3205" i="1"/>
  <c r="AI486" i="1" s="1"/>
  <c r="AE3202" i="1"/>
  <c r="AC720" i="1"/>
  <c r="AI131" i="1" s="1"/>
  <c r="AE717" i="1"/>
  <c r="AE601" i="1"/>
  <c r="AC598" i="1"/>
  <c r="AC916" i="1"/>
  <c r="AI159" i="1" s="1"/>
  <c r="AE913" i="1"/>
  <c r="AE3100" i="1"/>
  <c r="AC3097" i="1"/>
  <c r="AH471" i="1" s="1"/>
  <c r="AJ471" i="1" s="1"/>
  <c r="AC2355" i="1"/>
  <c r="AH365" i="1" s="1"/>
  <c r="AJ365" i="1" s="1"/>
  <c r="AE2358" i="1"/>
  <c r="AC3345" i="1"/>
  <c r="AI506" i="1" s="1"/>
  <c r="AE1389" i="1"/>
  <c r="AC1392" i="1"/>
  <c r="AI227" i="1" s="1"/>
  <c r="AE2225" i="1"/>
  <c r="AC2222" i="1"/>
  <c r="AC902" i="1"/>
  <c r="AI157" i="1" s="1"/>
  <c r="AE899" i="1"/>
  <c r="AC1319" i="1"/>
  <c r="AH217" i="1" s="1"/>
  <c r="AJ217" i="1" s="1"/>
  <c r="AE241" i="1"/>
  <c r="AI325" i="1"/>
  <c r="AI142" i="1"/>
  <c r="AI71" i="1"/>
  <c r="AH388" i="1"/>
  <c r="AJ388" i="1" s="1"/>
  <c r="AI44" i="1"/>
  <c r="AI391" i="1"/>
  <c r="AJ112" i="1" l="1"/>
  <c r="I6" i="2"/>
  <c r="AJ87" i="1"/>
  <c r="AJ102" i="1"/>
  <c r="J4" i="2"/>
  <c r="AM311" i="1"/>
  <c r="AM188" i="1"/>
  <c r="AM226" i="1"/>
  <c r="AM457" i="1"/>
  <c r="AM287" i="1"/>
  <c r="AM504" i="1"/>
  <c r="AM381" i="1"/>
  <c r="AM423" i="1"/>
  <c r="AM363" i="1"/>
  <c r="AH423" i="1"/>
  <c r="AJ423" i="1" s="1"/>
  <c r="AM516" i="1"/>
  <c r="AM70" i="1"/>
  <c r="AM177" i="1"/>
  <c r="AM132" i="1"/>
  <c r="AM197" i="1"/>
  <c r="AM283" i="1"/>
  <c r="AH132" i="1"/>
  <c r="AM481" i="1"/>
  <c r="AM465" i="1"/>
  <c r="AM500" i="1"/>
  <c r="AM223" i="1"/>
  <c r="AM307" i="1"/>
  <c r="AM166" i="1"/>
  <c r="AM438" i="1"/>
  <c r="AM144" i="1"/>
  <c r="AM277" i="1"/>
  <c r="AM405" i="1"/>
  <c r="AM337" i="1"/>
  <c r="AM499" i="1"/>
  <c r="AM182" i="1"/>
  <c r="AM53" i="1"/>
  <c r="AM65" i="1"/>
  <c r="AM114" i="1"/>
  <c r="AM509" i="1"/>
  <c r="AM456" i="1"/>
  <c r="AM152" i="1"/>
  <c r="AM484" i="1"/>
  <c r="AM191" i="1"/>
  <c r="AM146" i="1"/>
  <c r="AM88" i="1"/>
  <c r="AH405" i="1"/>
  <c r="AJ405" i="1" s="1"/>
  <c r="AM35" i="1"/>
  <c r="AM444" i="1"/>
  <c r="AH191" i="1"/>
  <c r="AJ191" i="1" s="1"/>
  <c r="AH499" i="1"/>
  <c r="AJ499" i="1" s="1"/>
  <c r="AH337" i="1"/>
  <c r="AJ337" i="1" s="1"/>
  <c r="AK267" i="1"/>
  <c r="AM266" i="1"/>
  <c r="AM183" i="1"/>
  <c r="AM320" i="1"/>
  <c r="AM308" i="1"/>
  <c r="AM135" i="1"/>
  <c r="AM215" i="1"/>
  <c r="AM492" i="1"/>
  <c r="AM237" i="1"/>
  <c r="AH215" i="1"/>
  <c r="AJ215" i="1" s="1"/>
  <c r="AH492" i="1"/>
  <c r="AJ492" i="1" s="1"/>
  <c r="AM185" i="1"/>
  <c r="AM56" i="1"/>
  <c r="AM342" i="1"/>
  <c r="AM346" i="1"/>
  <c r="AM436" i="1"/>
  <c r="AM99" i="1"/>
  <c r="AM108" i="1"/>
  <c r="AH308" i="1"/>
  <c r="AJ308" i="1" s="1"/>
  <c r="AM494" i="1"/>
  <c r="AM41" i="1"/>
  <c r="AM74" i="1"/>
  <c r="AM244" i="1"/>
  <c r="AM334" i="1"/>
  <c r="AM459" i="1"/>
  <c r="AM71" i="1"/>
  <c r="AM229" i="1"/>
  <c r="AM44" i="1"/>
  <c r="AM245" i="1"/>
  <c r="AM292" i="1"/>
  <c r="AM163" i="1"/>
  <c r="AK453" i="1"/>
  <c r="AM522" i="1"/>
  <c r="AK287" i="1"/>
  <c r="AM247" i="1"/>
  <c r="AM133" i="1"/>
  <c r="AM43" i="1"/>
  <c r="AM319" i="1"/>
  <c r="AM506" i="1"/>
  <c r="AM528" i="1"/>
  <c r="AM293" i="1"/>
  <c r="AM520" i="1"/>
  <c r="AM303" i="1"/>
  <c r="AH135" i="1"/>
  <c r="AJ135" i="1" s="1"/>
  <c r="AK454" i="1"/>
  <c r="AM433" i="1"/>
  <c r="AM434" i="1"/>
  <c r="AH481" i="1"/>
  <c r="AJ481" i="1" s="1"/>
  <c r="AM424" i="1"/>
  <c r="AM432" i="1"/>
  <c r="AM38" i="1"/>
  <c r="AM228" i="1"/>
  <c r="AM202" i="1"/>
  <c r="AM128" i="1"/>
  <c r="AM503" i="1"/>
  <c r="AM179" i="1"/>
  <c r="AM107" i="1"/>
  <c r="AM398" i="1"/>
  <c r="AM109" i="1"/>
  <c r="AM429" i="1"/>
  <c r="AM315" i="1"/>
  <c r="AM100" i="1"/>
  <c r="AM290" i="1"/>
  <c r="AM103" i="1"/>
  <c r="AM513" i="1"/>
  <c r="AM199" i="1"/>
  <c r="AM508" i="1"/>
  <c r="AM420" i="1"/>
  <c r="AM194" i="1"/>
  <c r="AM321" i="1"/>
  <c r="AM272" i="1"/>
  <c r="AH182" i="1"/>
  <c r="AJ182" i="1" s="1"/>
  <c r="AH128" i="1"/>
  <c r="AJ128" i="1" s="1"/>
  <c r="AH188" i="1"/>
  <c r="AJ188" i="1" s="1"/>
  <c r="AM140" i="1"/>
  <c r="AM474" i="1"/>
  <c r="AM387" i="1"/>
  <c r="AK65" i="1"/>
  <c r="AH177" i="1"/>
  <c r="AJ177" i="1" s="1"/>
  <c r="AK407" i="1"/>
  <c r="AM164" i="1"/>
  <c r="AH387" i="1"/>
  <c r="AJ387" i="1" s="1"/>
  <c r="AH456" i="1"/>
  <c r="AJ456" i="1" s="1"/>
  <c r="AH500" i="1"/>
  <c r="AJ500" i="1" s="1"/>
  <c r="AH144" i="1"/>
  <c r="AJ144" i="1" s="1"/>
  <c r="AH307" i="1"/>
  <c r="AJ307" i="1" s="1"/>
  <c r="AM52" i="1"/>
  <c r="AH163" i="1"/>
  <c r="AJ163" i="1" s="1"/>
  <c r="AH108" i="1"/>
  <c r="AJ108" i="1" s="1"/>
  <c r="AH346" i="1"/>
  <c r="AJ346" i="1" s="1"/>
  <c r="AK358" i="1"/>
  <c r="AH436" i="1"/>
  <c r="AJ436" i="1" s="1"/>
  <c r="AM357" i="1"/>
  <c r="AM129" i="1"/>
  <c r="AM39" i="1"/>
  <c r="AM453" i="1"/>
  <c r="AM284" i="1"/>
  <c r="AM389" i="1"/>
  <c r="AM123" i="1"/>
  <c r="AK56" i="1"/>
  <c r="AK304" i="1"/>
  <c r="AM401" i="1"/>
  <c r="AH99" i="1"/>
  <c r="AJ99" i="1" s="1"/>
  <c r="AH166" i="1"/>
  <c r="AJ166" i="1" s="1"/>
  <c r="AH185" i="1"/>
  <c r="AJ185" i="1" s="1"/>
  <c r="AH237" i="1"/>
  <c r="AJ237" i="1" s="1"/>
  <c r="AH223" i="1"/>
  <c r="AJ223" i="1" s="1"/>
  <c r="AH381" i="1"/>
  <c r="AJ381" i="1" s="1"/>
  <c r="AH465" i="1"/>
  <c r="AJ465" i="1" s="1"/>
  <c r="AM83" i="1"/>
  <c r="AH303" i="1"/>
  <c r="AJ303" i="1" s="1"/>
  <c r="AM125" i="1"/>
  <c r="AM295" i="1"/>
  <c r="AM93" i="1"/>
  <c r="AM301" i="1"/>
  <c r="AM428" i="1"/>
  <c r="AM476" i="1"/>
  <c r="AK76" i="1"/>
  <c r="AK196" i="1"/>
  <c r="AM173" i="1"/>
  <c r="AM296" i="1"/>
  <c r="AK406" i="1"/>
  <c r="AM105" i="1"/>
  <c r="AM246" i="1"/>
  <c r="AM343" i="1"/>
  <c r="AM410" i="1"/>
  <c r="AM368" i="1"/>
  <c r="AM491" i="1"/>
  <c r="AM48" i="1"/>
  <c r="AM230" i="1"/>
  <c r="AM178" i="1"/>
  <c r="AM355" i="1"/>
  <c r="AM255" i="1"/>
  <c r="AM365" i="1"/>
  <c r="AM120" i="1"/>
  <c r="AM468" i="1"/>
  <c r="AK285" i="1"/>
  <c r="AM386" i="1"/>
  <c r="AM518" i="1"/>
  <c r="AM452" i="1"/>
  <c r="AM171" i="1"/>
  <c r="AM160" i="1"/>
  <c r="AM505" i="1"/>
  <c r="AM258" i="1"/>
  <c r="AM176" i="1"/>
  <c r="AM406" i="1"/>
  <c r="AM236" i="1"/>
  <c r="AM329" i="1"/>
  <c r="AM450" i="1"/>
  <c r="AM382" i="1"/>
  <c r="AM390" i="1"/>
  <c r="AH247" i="1"/>
  <c r="AJ247" i="1" s="1"/>
  <c r="AK237" i="1"/>
  <c r="AH520" i="1"/>
  <c r="AJ520" i="1" s="1"/>
  <c r="AM78" i="1"/>
  <c r="AM330" i="1"/>
  <c r="AK61" i="1"/>
  <c r="AM242" i="1"/>
  <c r="AM462" i="1"/>
  <c r="AM268" i="1"/>
  <c r="AM451" i="1"/>
  <c r="AM33" i="1"/>
  <c r="AM68" i="1"/>
  <c r="AM167" i="1"/>
  <c r="AM238" i="1"/>
  <c r="AM526" i="1"/>
  <c r="AK321" i="1"/>
  <c r="AM37" i="1"/>
  <c r="AM224" i="1"/>
  <c r="AM130" i="1"/>
  <c r="AM61" i="1"/>
  <c r="AM448" i="1"/>
  <c r="AH43" i="1"/>
  <c r="AJ43" i="1" s="1"/>
  <c r="AM97" i="1"/>
  <c r="AM275" i="1"/>
  <c r="AM364" i="1"/>
  <c r="AM487" i="1"/>
  <c r="AM458" i="1"/>
  <c r="AM165" i="1"/>
  <c r="AM490" i="1"/>
  <c r="AM488" i="1"/>
  <c r="AM239" i="1"/>
  <c r="AM220" i="1"/>
  <c r="AM399" i="1"/>
  <c r="AM309" i="1"/>
  <c r="AM72" i="1"/>
  <c r="AH311" i="1"/>
  <c r="AJ311" i="1" s="1"/>
  <c r="AM515" i="1"/>
  <c r="AH125" i="1"/>
  <c r="AJ125" i="1" s="1"/>
  <c r="AM208" i="1"/>
  <c r="AM269" i="1"/>
  <c r="AM63" i="1"/>
  <c r="AM324" i="1"/>
  <c r="AH343" i="1"/>
  <c r="AJ343" i="1" s="1"/>
  <c r="AM345" i="1"/>
  <c r="AM221" i="1"/>
  <c r="AH296" i="1"/>
  <c r="AJ296" i="1" s="1"/>
  <c r="AH295" i="1"/>
  <c r="AJ295" i="1" s="1"/>
  <c r="AK433" i="1"/>
  <c r="AK522" i="1"/>
  <c r="AK360" i="1"/>
  <c r="AH236" i="1"/>
  <c r="AJ236" i="1" s="1"/>
  <c r="AH420" i="1"/>
  <c r="AJ420" i="1" s="1"/>
  <c r="AH368" i="1"/>
  <c r="AJ368" i="1" s="1"/>
  <c r="AH342" i="1"/>
  <c r="AJ342" i="1" s="1"/>
  <c r="AM36" i="1"/>
  <c r="AM356" i="1"/>
  <c r="AM312" i="1"/>
  <c r="AM473" i="1"/>
  <c r="AM259" i="1"/>
  <c r="AM331" i="1"/>
  <c r="AM60" i="1"/>
  <c r="AM441" i="1"/>
  <c r="AM388" i="1"/>
  <c r="AM170" i="1"/>
  <c r="AM435" i="1"/>
  <c r="AM248" i="1"/>
  <c r="AM385" i="1"/>
  <c r="AM362" i="1"/>
  <c r="AM141" i="1"/>
  <c r="AM350" i="1"/>
  <c r="AM89" i="1"/>
  <c r="AM454" i="1"/>
  <c r="AM339" i="1"/>
  <c r="AM95" i="1"/>
  <c r="AM299" i="1"/>
  <c r="AM77" i="1"/>
  <c r="AM148" i="1"/>
  <c r="AM501" i="1"/>
  <c r="AM449" i="1"/>
  <c r="AH428" i="1"/>
  <c r="AJ428" i="1" s="1"/>
  <c r="AH410" i="1"/>
  <c r="AJ410" i="1" s="1"/>
  <c r="AH506" i="1"/>
  <c r="AJ506" i="1" s="1"/>
  <c r="AM419" i="1"/>
  <c r="AM359" i="1"/>
  <c r="AM86" i="1"/>
  <c r="AM431" i="1"/>
  <c r="AM525" i="1"/>
  <c r="AM294" i="1"/>
  <c r="AM527" i="1"/>
  <c r="AM281" i="1"/>
  <c r="AM335" i="1"/>
  <c r="AH508" i="1"/>
  <c r="AJ508" i="1" s="1"/>
  <c r="AH528" i="1"/>
  <c r="AJ528" i="1" s="1"/>
  <c r="AK353" i="1"/>
  <c r="AH133" i="1"/>
  <c r="AJ133" i="1" s="1"/>
  <c r="AM263" i="1"/>
  <c r="AM460" i="1"/>
  <c r="AM276" i="1"/>
  <c r="AM391" i="1"/>
  <c r="AM310" i="1"/>
  <c r="AM413" i="1"/>
  <c r="AM217" i="1"/>
  <c r="AM207" i="1"/>
  <c r="AM349" i="1"/>
  <c r="AM67" i="1"/>
  <c r="AM162" i="1"/>
  <c r="AM124" i="1"/>
  <c r="AM150" i="1"/>
  <c r="AM159" i="1"/>
  <c r="AH298" i="1"/>
  <c r="AJ298" i="1" s="1"/>
  <c r="AH301" i="1"/>
  <c r="AJ301" i="1" s="1"/>
  <c r="AH293" i="1"/>
  <c r="AJ293" i="1" s="1"/>
  <c r="AH451" i="1"/>
  <c r="AJ451" i="1" s="1"/>
  <c r="AH319" i="1"/>
  <c r="AJ319" i="1" s="1"/>
  <c r="AM485" i="1"/>
  <c r="AM138" i="1"/>
  <c r="AM235" i="1"/>
  <c r="AM161" i="1"/>
  <c r="AM403" i="1"/>
  <c r="AM90" i="1"/>
  <c r="AM126" i="1"/>
  <c r="AM85" i="1"/>
  <c r="AM414" i="1"/>
  <c r="AM322" i="1"/>
  <c r="AM153" i="1"/>
  <c r="AM361" i="1"/>
  <c r="AM411" i="1"/>
  <c r="AM421" i="1"/>
  <c r="AM209" i="1"/>
  <c r="AM58" i="1"/>
  <c r="AM366" i="1"/>
  <c r="AM51" i="1"/>
  <c r="AM45" i="1"/>
  <c r="AH272" i="1"/>
  <c r="AJ272" i="1" s="1"/>
  <c r="AK149" i="1"/>
  <c r="AK328" i="1"/>
  <c r="AH226" i="1"/>
  <c r="AJ226" i="1" s="1"/>
  <c r="AM409" i="1"/>
  <c r="AH194" i="1"/>
  <c r="AJ194" i="1" s="1"/>
  <c r="AH93" i="1"/>
  <c r="AJ93" i="1" s="1"/>
  <c r="AK395" i="1"/>
  <c r="AK139" i="1"/>
  <c r="AH53" i="1"/>
  <c r="AJ53" i="1" s="1"/>
  <c r="AH459" i="1"/>
  <c r="AJ459" i="1" s="1"/>
  <c r="AH321" i="1"/>
  <c r="AJ321" i="1" s="1"/>
  <c r="AM475" i="1"/>
  <c r="AM254" i="1"/>
  <c r="AM288" i="1"/>
  <c r="AM332" i="1"/>
  <c r="AM344" i="1"/>
  <c r="AM201" i="1"/>
  <c r="AM445" i="1"/>
  <c r="AM347" i="1"/>
  <c r="AM69" i="1"/>
  <c r="AM55" i="1"/>
  <c r="AM379" i="1"/>
  <c r="AM297" i="1"/>
  <c r="AM478" i="1"/>
  <c r="AM404" i="1"/>
  <c r="AM496" i="1"/>
  <c r="AK208" i="1"/>
  <c r="AH105" i="1"/>
  <c r="AJ105" i="1" s="1"/>
  <c r="AH290" i="1"/>
  <c r="AJ290" i="1" s="1"/>
  <c r="AH140" i="1"/>
  <c r="AJ140" i="1" s="1"/>
  <c r="AH513" i="1"/>
  <c r="AJ513" i="1" s="1"/>
  <c r="AM101" i="1"/>
  <c r="AM377" i="1"/>
  <c r="AM472" i="1"/>
  <c r="AM524" i="1"/>
  <c r="AM316" i="1"/>
  <c r="AM49" i="1"/>
  <c r="AM336" i="1"/>
  <c r="AM50" i="1"/>
  <c r="AM408" i="1"/>
  <c r="AM84" i="1"/>
  <c r="AM172" i="1"/>
  <c r="AM66" i="1"/>
  <c r="AM54" i="1"/>
  <c r="AM418" i="1"/>
  <c r="AM422" i="1"/>
  <c r="AM251" i="1"/>
  <c r="AM257" i="1"/>
  <c r="AM354" i="1"/>
  <c r="AM62" i="1"/>
  <c r="AM340" i="1"/>
  <c r="AM112" i="1"/>
  <c r="AM464" i="1"/>
  <c r="AH183" i="1"/>
  <c r="AJ183" i="1" s="1"/>
  <c r="AH266" i="1"/>
  <c r="AJ266" i="1" s="1"/>
  <c r="AK245" i="1"/>
  <c r="AH49" i="1"/>
  <c r="AJ49" i="1" s="1"/>
  <c r="AH460" i="1"/>
  <c r="AJ460" i="1" s="1"/>
  <c r="AM265" i="1"/>
  <c r="AM480" i="1"/>
  <c r="AM271" i="1"/>
  <c r="AM375" i="1"/>
  <c r="AM222" i="1"/>
  <c r="AM479" i="1"/>
  <c r="AM256" i="1"/>
  <c r="AM370" i="1"/>
  <c r="AM157" i="1"/>
  <c r="AM181" i="1"/>
  <c r="AM104" i="1"/>
  <c r="AM384" i="1"/>
  <c r="AM443" i="1"/>
  <c r="AM264" i="1"/>
  <c r="AM122" i="1"/>
  <c r="AM203" i="1"/>
  <c r="AM425" i="1"/>
  <c r="AM469" i="1"/>
  <c r="AM186" i="1"/>
  <c r="AM351" i="1"/>
  <c r="AM227" i="1"/>
  <c r="AM471" i="1"/>
  <c r="AM119" i="1"/>
  <c r="AM154" i="1"/>
  <c r="AM497" i="1"/>
  <c r="AM517" i="1"/>
  <c r="AM213" i="1"/>
  <c r="AM73" i="1"/>
  <c r="AM373" i="1"/>
  <c r="AM143" i="1"/>
  <c r="AM530" i="1"/>
  <c r="AM47" i="1"/>
  <c r="AM111" i="1"/>
  <c r="AH114" i="1"/>
  <c r="AJ114" i="1" s="1"/>
  <c r="AM151" i="1"/>
  <c r="AM372" i="1"/>
  <c r="AM369" i="1"/>
  <c r="AM412" i="1"/>
  <c r="AM378" i="1"/>
  <c r="AM383" i="1"/>
  <c r="AM415" i="1"/>
  <c r="AM240" i="1"/>
  <c r="AM463" i="1"/>
  <c r="AM115" i="1"/>
  <c r="AM486" i="1"/>
  <c r="AM253" i="1"/>
  <c r="AM147" i="1"/>
  <c r="AM442" i="1"/>
  <c r="AH84" i="1"/>
  <c r="AJ84" i="1" s="1"/>
  <c r="AH66" i="1"/>
  <c r="AJ66" i="1" s="1"/>
  <c r="AH389" i="1"/>
  <c r="AJ389" i="1" s="1"/>
  <c r="AM305" i="1"/>
  <c r="AM325" i="1"/>
  <c r="AM306" i="1"/>
  <c r="AM328" i="1"/>
  <c r="AM477" i="1"/>
  <c r="AM274" i="1"/>
  <c r="AM440" i="1"/>
  <c r="AM380" i="1"/>
  <c r="AM198" i="1"/>
  <c r="AM495" i="1"/>
  <c r="AM139" i="1"/>
  <c r="AM371" i="1"/>
  <c r="AM200" i="1"/>
  <c r="AM137" i="1"/>
  <c r="AM233" i="1"/>
  <c r="AM180" i="1"/>
  <c r="AM204" i="1"/>
  <c r="AM461" i="1"/>
  <c r="AM529" i="1"/>
  <c r="AM521" i="1"/>
  <c r="AM205" i="1"/>
  <c r="AM106" i="1"/>
  <c r="AM174" i="1"/>
  <c r="AM116" i="1"/>
  <c r="AM353" i="1"/>
  <c r="AM156" i="1"/>
  <c r="AM76" i="1"/>
  <c r="AM352" i="1"/>
  <c r="AM317" i="1"/>
  <c r="AM514" i="1"/>
  <c r="AM219" i="1"/>
  <c r="AM81" i="1"/>
  <c r="AM241" i="1"/>
  <c r="AM507" i="1"/>
  <c r="AM110" i="1"/>
  <c r="AM333" i="1"/>
  <c r="AM498" i="1"/>
  <c r="AH320" i="1"/>
  <c r="AJ320" i="1" s="1"/>
  <c r="AH179" i="1"/>
  <c r="AJ179" i="1" s="1"/>
  <c r="AH32" i="1"/>
  <c r="AM32" i="1"/>
  <c r="AH199" i="1"/>
  <c r="AJ199" i="1" s="1"/>
  <c r="AH246" i="1"/>
  <c r="AJ246" i="1" s="1"/>
  <c r="AM249" i="1"/>
  <c r="AM447" i="1"/>
  <c r="AM467" i="1"/>
  <c r="AM250" i="1"/>
  <c r="AM395" i="1"/>
  <c r="AM145" i="1"/>
  <c r="AM367" i="1"/>
  <c r="AM225" i="1"/>
  <c r="AM512" i="1"/>
  <c r="AM232" i="1"/>
  <c r="AM455" i="1"/>
  <c r="AM402" i="1"/>
  <c r="AM439" i="1"/>
  <c r="AM175" i="1"/>
  <c r="AM158" i="1"/>
  <c r="AM142" i="1"/>
  <c r="AM430" i="1"/>
  <c r="AM40" i="1"/>
  <c r="AM91" i="1"/>
  <c r="AM523" i="1"/>
  <c r="AM113" i="1"/>
  <c r="AM149" i="1"/>
  <c r="AM323" i="1"/>
  <c r="AM302" i="1"/>
  <c r="AM234" i="1"/>
  <c r="AM75" i="1"/>
  <c r="AM417" i="1"/>
  <c r="AM280" i="1"/>
  <c r="AM313" i="1"/>
  <c r="AM327" i="1"/>
  <c r="AM136" i="1"/>
  <c r="AM392" i="1"/>
  <c r="AM117" i="1"/>
  <c r="AM262" i="1"/>
  <c r="AM80" i="1"/>
  <c r="AM300" i="1"/>
  <c r="AM358" i="1"/>
  <c r="AM79" i="1"/>
  <c r="AM131" i="1"/>
  <c r="AM416" i="1"/>
  <c r="AM121" i="1"/>
  <c r="AM470" i="1"/>
  <c r="AM446" i="1"/>
  <c r="AM376" i="1"/>
  <c r="AM267" i="1"/>
  <c r="AM282" i="1"/>
  <c r="AM511" i="1"/>
  <c r="AM482" i="1"/>
  <c r="AM42" i="1"/>
  <c r="AM169" i="1"/>
  <c r="AM341" i="1"/>
  <c r="AM502" i="1"/>
  <c r="AM493" i="1"/>
  <c r="AM519" i="1"/>
  <c r="AM34" i="1"/>
  <c r="AM218" i="1"/>
  <c r="AM278" i="1"/>
  <c r="AM400" i="1"/>
  <c r="AM273" i="1"/>
  <c r="AM374" i="1"/>
  <c r="AM127" i="1"/>
  <c r="AM134" i="1"/>
  <c r="AM216" i="1"/>
  <c r="AM155" i="1"/>
  <c r="AM407" i="1"/>
  <c r="AM360" i="1"/>
  <c r="AM348" i="1"/>
  <c r="AM210" i="1"/>
  <c r="AM184" i="1"/>
  <c r="AM59" i="1"/>
  <c r="AM64" i="1"/>
  <c r="AM270" i="1"/>
  <c r="AM326" i="1"/>
  <c r="AM261" i="1"/>
  <c r="AM195" i="1"/>
  <c r="AM531" i="1"/>
  <c r="AM427" i="1"/>
  <c r="AM193" i="1"/>
  <c r="AM489" i="1"/>
  <c r="AM289" i="1"/>
  <c r="AK95" i="1"/>
  <c r="AH244" i="1"/>
  <c r="AJ244" i="1" s="1"/>
  <c r="AM211" i="1"/>
  <c r="AM187" i="1"/>
  <c r="AM214" i="1"/>
  <c r="AM397" i="1"/>
  <c r="AM98" i="1"/>
  <c r="AM206" i="1"/>
  <c r="AM57" i="1"/>
  <c r="AM396" i="1"/>
  <c r="AM314" i="1"/>
  <c r="AM168" i="1"/>
  <c r="AM82" i="1"/>
  <c r="AM318" i="1"/>
  <c r="AM231" i="1"/>
  <c r="AM279" i="1"/>
  <c r="AM260" i="1"/>
  <c r="AM338" i="1"/>
  <c r="AM46" i="1"/>
  <c r="AM393" i="1"/>
  <c r="AM510" i="1"/>
  <c r="AM92" i="1"/>
  <c r="AM394" i="1"/>
  <c r="AM286" i="1"/>
  <c r="AM189" i="1"/>
  <c r="AM426" i="1"/>
  <c r="AM466" i="1"/>
  <c r="AM190" i="1"/>
  <c r="AM102" i="1"/>
  <c r="AM87" i="1"/>
  <c r="AM483" i="1"/>
  <c r="AM285" i="1"/>
  <c r="AM437" i="1"/>
  <c r="AM243" i="1"/>
  <c r="AM196" i="1"/>
  <c r="AM291" i="1"/>
  <c r="AM252" i="1"/>
  <c r="AM192" i="1"/>
  <c r="AM118" i="1"/>
  <c r="AM304" i="1"/>
  <c r="AM96" i="1"/>
  <c r="AM212" i="1"/>
  <c r="AK300" i="1"/>
  <c r="AH386" i="1"/>
  <c r="AJ386" i="1" s="1"/>
  <c r="AM532" i="1"/>
  <c r="AK480" i="1"/>
  <c r="AK349" i="1"/>
  <c r="AK331" i="1"/>
  <c r="AJ107" i="1"/>
  <c r="AK102" i="1"/>
  <c r="AK101" i="1"/>
  <c r="AK198" i="1"/>
  <c r="AK125" i="1"/>
  <c r="AK445" i="1"/>
  <c r="AK74" i="1"/>
  <c r="AK373" i="1"/>
  <c r="AK352" i="1"/>
  <c r="AK377" i="1"/>
  <c r="AK35" i="1"/>
  <c r="AK386" i="1"/>
  <c r="AK385" i="1"/>
  <c r="AK189" i="1"/>
  <c r="AK246" i="1"/>
  <c r="AK190" i="1"/>
  <c r="AK342" i="1"/>
  <c r="AK341" i="1"/>
  <c r="AK268" i="1"/>
  <c r="AK288" i="1"/>
  <c r="AK374" i="1"/>
  <c r="AK53" i="1"/>
  <c r="AK389" i="1"/>
  <c r="AK209" i="1"/>
  <c r="AK73" i="1"/>
  <c r="AK113" i="1"/>
  <c r="AK429" i="1"/>
  <c r="AK301" i="1"/>
  <c r="AK114" i="1"/>
  <c r="AK183" i="1"/>
  <c r="AK210" i="1"/>
  <c r="AK428" i="1"/>
  <c r="AK388" i="1"/>
  <c r="AK260" i="1"/>
  <c r="AK261" i="1"/>
  <c r="AK83" i="1"/>
  <c r="AK82" i="1"/>
  <c r="AK509" i="1"/>
  <c r="AK302" i="1"/>
  <c r="AK174" i="1"/>
  <c r="AK151" i="1"/>
  <c r="AK263" i="1"/>
  <c r="AK258" i="1"/>
  <c r="AK380" i="1"/>
  <c r="AK430" i="1"/>
  <c r="AK201" i="1"/>
  <c r="AK202" i="1"/>
  <c r="AK195" i="1"/>
  <c r="AK408" i="1"/>
  <c r="AK394" i="1"/>
  <c r="AK269" i="1"/>
  <c r="AK89" i="1"/>
  <c r="AK199" i="1"/>
  <c r="AK510" i="1"/>
  <c r="AK62" i="1"/>
  <c r="AK67" i="1"/>
  <c r="AK90" i="1"/>
  <c r="AK498" i="1"/>
  <c r="AK355" i="1"/>
  <c r="AK299" i="1"/>
  <c r="AK409" i="1"/>
  <c r="AK222" i="1"/>
  <c r="AK68" i="1"/>
  <c r="AK392" i="1"/>
  <c r="AK91" i="1"/>
  <c r="AK329" i="1"/>
  <c r="AK257" i="1"/>
  <c r="AK422" i="1"/>
  <c r="AK427" i="1"/>
  <c r="AK435" i="1"/>
  <c r="AK80" i="1"/>
  <c r="AK275" i="1"/>
  <c r="AK158" i="1"/>
  <c r="AK110" i="1"/>
  <c r="AK279" i="1"/>
  <c r="AK354" i="1"/>
  <c r="AK111" i="1"/>
  <c r="AK473" i="1"/>
  <c r="AK451" i="1"/>
  <c r="AK157" i="1"/>
  <c r="AK339" i="1"/>
  <c r="AK494" i="1"/>
  <c r="AK169" i="1"/>
  <c r="AK154" i="1"/>
  <c r="AK450" i="1"/>
  <c r="AK278" i="1"/>
  <c r="AK150" i="1"/>
  <c r="AK45" i="1"/>
  <c r="AK418" i="1"/>
  <c r="AK337" i="1"/>
  <c r="AK170" i="1"/>
  <c r="AK419" i="1"/>
  <c r="AK146" i="1"/>
  <c r="AK46" i="1"/>
  <c r="AK478" i="1"/>
  <c r="AK334" i="1"/>
  <c r="AK479" i="1"/>
  <c r="AK319" i="1"/>
  <c r="AK180" i="1"/>
  <c r="AK524" i="1"/>
  <c r="AK333" i="1"/>
  <c r="AK255" i="1"/>
  <c r="AK359" i="1"/>
  <c r="AK48" i="1"/>
  <c r="AK50" i="1"/>
  <c r="AK501" i="1"/>
  <c r="AK459" i="1"/>
  <c r="AK186" i="1"/>
  <c r="AK525" i="1"/>
  <c r="AK145" i="1"/>
  <c r="AK309" i="1"/>
  <c r="AK400" i="1"/>
  <c r="AK499" i="1"/>
  <c r="AK436" i="1"/>
  <c r="AK176" i="1"/>
  <c r="AK460" i="1"/>
  <c r="AK137" i="1"/>
  <c r="AK187" i="1"/>
  <c r="AK500" i="1"/>
  <c r="AK437" i="1"/>
  <c r="AK401" i="1"/>
  <c r="AK520" i="1"/>
  <c r="AK49" i="1"/>
  <c r="AK310" i="1"/>
  <c r="AK298" i="1"/>
  <c r="AK226" i="1"/>
  <c r="AK238" i="1"/>
  <c r="AK126" i="1"/>
  <c r="AK440" i="1"/>
  <c r="AK177" i="1"/>
  <c r="AK96" i="1"/>
  <c r="AK124" i="1"/>
  <c r="AK254" i="1"/>
  <c r="AK97" i="1"/>
  <c r="AK55" i="1"/>
  <c r="AK413" i="1"/>
  <c r="AK325" i="1"/>
  <c r="AK393" i="1"/>
  <c r="AK58" i="1"/>
  <c r="AK211" i="1"/>
  <c r="AK308" i="1"/>
  <c r="AK106" i="1"/>
  <c r="AK307" i="1"/>
  <c r="AK153" i="1"/>
  <c r="AK54" i="1"/>
  <c r="AK43" i="1"/>
  <c r="AK412" i="1"/>
  <c r="AK221" i="1"/>
  <c r="AK175" i="1"/>
  <c r="AK449" i="1"/>
  <c r="AK105" i="1"/>
  <c r="AK391" i="1"/>
  <c r="AK140" i="1"/>
  <c r="AK142" i="1"/>
  <c r="AK518" i="1"/>
  <c r="AK143" i="1"/>
  <c r="AK424" i="1"/>
  <c r="AK517" i="1"/>
  <c r="AK224" i="1"/>
  <c r="AK270" i="1"/>
  <c r="AK234" i="1"/>
  <c r="AK368" i="1"/>
  <c r="AK66" i="1"/>
  <c r="AK369" i="1"/>
  <c r="AK100" i="1"/>
  <c r="AK488" i="1"/>
  <c r="AK60" i="1"/>
  <c r="AK251" i="1"/>
  <c r="AK361" i="1"/>
  <c r="AK504" i="1"/>
  <c r="AK241" i="1"/>
  <c r="AK147" i="1"/>
  <c r="AK213" i="1"/>
  <c r="AK414" i="1"/>
  <c r="AK215" i="1"/>
  <c r="AK244" i="1"/>
  <c r="AK399" i="1"/>
  <c r="AK216" i="1"/>
  <c r="AK156" i="1"/>
  <c r="AK178" i="1"/>
  <c r="AK218" i="1"/>
  <c r="AK350" i="1"/>
  <c r="AK292" i="1"/>
  <c r="AK521" i="1"/>
  <c r="AK253" i="1"/>
  <c r="AK398" i="1"/>
  <c r="AK474" i="1"/>
  <c r="AK293" i="1"/>
  <c r="AK223" i="1"/>
  <c r="AK230" i="1"/>
  <c r="AK229" i="1"/>
  <c r="AK79" i="1"/>
  <c r="AK243" i="1"/>
  <c r="AK207" i="1"/>
  <c r="AK252" i="1"/>
  <c r="AK59" i="1"/>
  <c r="AK219" i="1"/>
  <c r="AK438" i="1"/>
  <c r="AK484" i="1"/>
  <c r="AK482" i="1"/>
  <c r="AK477" i="1"/>
  <c r="AK185" i="1"/>
  <c r="AK191" i="1"/>
  <c r="AK475" i="1"/>
  <c r="AK164" i="1"/>
  <c r="AK316" i="1"/>
  <c r="AK332" i="1"/>
  <c r="AK506" i="1"/>
  <c r="AK240" i="1"/>
  <c r="AK317" i="1"/>
  <c r="AK129" i="1"/>
  <c r="AK411" i="1"/>
  <c r="AK296" i="1"/>
  <c r="AK75" i="1"/>
  <c r="AK295" i="1"/>
  <c r="AK507" i="1"/>
  <c r="AK347" i="1"/>
  <c r="AK528" i="1"/>
  <c r="AK452" i="1"/>
  <c r="AK235" i="1"/>
  <c r="AK273" i="1"/>
  <c r="AK197" i="1"/>
  <c r="AK356" i="1"/>
  <c r="AK523" i="1"/>
  <c r="AK351" i="1"/>
  <c r="AK376" i="1"/>
  <c r="AK405" i="1"/>
  <c r="AK346" i="1"/>
  <c r="AK77" i="1"/>
  <c r="AK315" i="1"/>
  <c r="AK464" i="1"/>
  <c r="AK493" i="1"/>
  <c r="AK264" i="1"/>
  <c r="AK290" i="1"/>
  <c r="AK123" i="1"/>
  <c r="AK447" i="1"/>
  <c r="AK426" i="1"/>
  <c r="AK247" i="1"/>
  <c r="AK135" i="1"/>
  <c r="AK402" i="1"/>
  <c r="AK470" i="1"/>
  <c r="AK463" i="1"/>
  <c r="AK383" i="1"/>
  <c r="AK165" i="1"/>
  <c r="AK272" i="1"/>
  <c r="AK320" i="1"/>
  <c r="AK134" i="1"/>
  <c r="AK442" i="1"/>
  <c r="AK514" i="1"/>
  <c r="AK515" i="1"/>
  <c r="AK107" i="1"/>
  <c r="AK487" i="1"/>
  <c r="AK403" i="1"/>
  <c r="AK171" i="1"/>
  <c r="AK127" i="1"/>
  <c r="AK344" i="1"/>
  <c r="AK466" i="1"/>
  <c r="AK468" i="1"/>
  <c r="AK434" i="1"/>
  <c r="AK34" i="1"/>
  <c r="AK122" i="1"/>
  <c r="AK363" i="1"/>
  <c r="AK503" i="1"/>
  <c r="AK71" i="1"/>
  <c r="AK336" i="1"/>
  <c r="AK133" i="1"/>
  <c r="AK529" i="1"/>
  <c r="AK490" i="1"/>
  <c r="AK236" i="1"/>
  <c r="AK193" i="1"/>
  <c r="AK130" i="1"/>
  <c r="AK455" i="1"/>
  <c r="AK486" i="1"/>
  <c r="AK379" i="1"/>
  <c r="AK378" i="1"/>
  <c r="AK184" i="1"/>
  <c r="AK108" i="1"/>
  <c r="AK456" i="1"/>
  <c r="AK57" i="1"/>
  <c r="AK204" i="1"/>
  <c r="AK465" i="1"/>
  <c r="AK136" i="1"/>
  <c r="AK286" i="1"/>
  <c r="AK63" i="1"/>
  <c r="AK116" i="1"/>
  <c r="AK306" i="1"/>
  <c r="AK326" i="1"/>
  <c r="AK530" i="1"/>
  <c r="AK481" i="1"/>
  <c r="AK217" i="1"/>
  <c r="AK397" i="1"/>
  <c r="AK471" i="1"/>
  <c r="AK362" i="1"/>
  <c r="AK256" i="1"/>
  <c r="AK72" i="1"/>
  <c r="AK375" i="1"/>
  <c r="AK85" i="1"/>
  <c r="AK284" i="1"/>
  <c r="AK118" i="1"/>
  <c r="AK483" i="1"/>
  <c r="AK390" i="1"/>
  <c r="AK119" i="1"/>
  <c r="AK370" i="1"/>
  <c r="AK38" i="1"/>
  <c r="AK423" i="1"/>
  <c r="AK86" i="1"/>
  <c r="AK160" i="1"/>
  <c r="AK227" i="1"/>
  <c r="AK228" i="1"/>
  <c r="AK446" i="1"/>
  <c r="AK439" i="1"/>
  <c r="AK120" i="1"/>
  <c r="AK103" i="1"/>
  <c r="AK340" i="1"/>
  <c r="AK314" i="1"/>
  <c r="AK117" i="1"/>
  <c r="AK289" i="1"/>
  <c r="AK152" i="1"/>
  <c r="AK148" i="1"/>
  <c r="AK512" i="1"/>
  <c r="AK277" i="1"/>
  <c r="AK206" i="1"/>
  <c r="AK39" i="1"/>
  <c r="AK469" i="1"/>
  <c r="AK281" i="1"/>
  <c r="AK131" i="1"/>
  <c r="AK40" i="1"/>
  <c r="AK496" i="1"/>
  <c r="AK36" i="1"/>
  <c r="AK37" i="1"/>
  <c r="AK205" i="1"/>
  <c r="AK348" i="1"/>
  <c r="AK155" i="1"/>
  <c r="AK200" i="1"/>
  <c r="AK372" i="1"/>
  <c r="AK132" i="1"/>
  <c r="AK282" i="1"/>
  <c r="AK323" i="1"/>
  <c r="AK225" i="1"/>
  <c r="AK330" i="1"/>
  <c r="AK162" i="1"/>
  <c r="AK239" i="1"/>
  <c r="AK312" i="1"/>
  <c r="AK231" i="1"/>
  <c r="AK404" i="1"/>
  <c r="AK324" i="1"/>
  <c r="AK168" i="1"/>
  <c r="AK194" i="1"/>
  <c r="AK280" i="1"/>
  <c r="AK508" i="1"/>
  <c r="AK511" i="1"/>
  <c r="AK163" i="1"/>
  <c r="AK415" i="1"/>
  <c r="AK489" i="1"/>
  <c r="AK283" i="1"/>
  <c r="AK417" i="1"/>
  <c r="AK365" i="1"/>
  <c r="AK431" i="1"/>
  <c r="AK51" i="1"/>
  <c r="AK495" i="1"/>
  <c r="AK188" i="1"/>
  <c r="AK52" i="1"/>
  <c r="AK467" i="1"/>
  <c r="AK357" i="1"/>
  <c r="AK166" i="1"/>
  <c r="AK69" i="1"/>
  <c r="AK250" i="1"/>
  <c r="AK41" i="1"/>
  <c r="AK461" i="1"/>
  <c r="AK159" i="1"/>
  <c r="AK47" i="1"/>
  <c r="AK70" i="1"/>
  <c r="AK345" i="1"/>
  <c r="AK444" i="1"/>
  <c r="AK516" i="1"/>
  <c r="AK167" i="1"/>
  <c r="AK462" i="1"/>
  <c r="AK313" i="1"/>
  <c r="AK248" i="1"/>
  <c r="AK443" i="1"/>
  <c r="AK172" i="1"/>
  <c r="AK303" i="1"/>
  <c r="AK381" i="1"/>
  <c r="AK44" i="1"/>
  <c r="AK519" i="1"/>
  <c r="AK212" i="1"/>
  <c r="AK182" i="1"/>
  <c r="AK492" i="1"/>
  <c r="AK121" i="1"/>
  <c r="AK259" i="1"/>
  <c r="AK335" i="1"/>
  <c r="AK92" i="1"/>
  <c r="AK491" i="1"/>
  <c r="AK485" i="1"/>
  <c r="AK181" i="1"/>
  <c r="AK104" i="1"/>
  <c r="AK220" i="1"/>
  <c r="AK249" i="1"/>
  <c r="AK318" i="1"/>
  <c r="AK161" i="1"/>
  <c r="AK173" i="1"/>
  <c r="AK179" i="1"/>
  <c r="AK81" i="1"/>
  <c r="AK338" i="1"/>
  <c r="AK112" i="1"/>
  <c r="AK343" i="1"/>
  <c r="AK138" i="1"/>
  <c r="AK291" i="1"/>
  <c r="AK502" i="1"/>
  <c r="AK420" i="1"/>
  <c r="AK327" i="1"/>
  <c r="AK476" i="1"/>
  <c r="AK497" i="1"/>
  <c r="AK274" i="1"/>
  <c r="AK262" i="1"/>
  <c r="AK322" i="1"/>
  <c r="AK441" i="1"/>
  <c r="AK297" i="1"/>
  <c r="AK305" i="1"/>
  <c r="AK432" i="1"/>
  <c r="AK276" i="1"/>
  <c r="AK203" i="1"/>
  <c r="AK513" i="1"/>
  <c r="AK84" i="1"/>
  <c r="AK214" i="1"/>
  <c r="AK98" i="1"/>
  <c r="AK109" i="1"/>
  <c r="AK115" i="1"/>
  <c r="AK384" i="1"/>
  <c r="AK294" i="1"/>
  <c r="AK311" i="1"/>
  <c r="AJ82" i="1"/>
  <c r="AK366" i="1"/>
  <c r="AK87" i="1"/>
  <c r="AK458" i="1"/>
  <c r="AK88" i="1"/>
  <c r="AK266" i="1"/>
  <c r="AK42" i="1"/>
  <c r="AK526" i="1"/>
  <c r="AK505" i="1"/>
  <c r="AK396" i="1"/>
  <c r="AK421" i="1"/>
  <c r="AK78" i="1"/>
  <c r="AK99" i="1"/>
  <c r="AK367" i="1"/>
  <c r="AK527" i="1"/>
  <c r="AK472" i="1"/>
  <c r="AK416" i="1"/>
  <c r="AK242" i="1"/>
  <c r="AK232" i="1"/>
  <c r="AK64" i="1"/>
  <c r="AK425" i="1"/>
  <c r="AK265" i="1"/>
  <c r="AK141" i="1"/>
  <c r="AK144" i="1"/>
  <c r="AK128" i="1"/>
  <c r="AK271" i="1"/>
  <c r="AK387" i="1"/>
  <c r="AK410" i="1"/>
  <c r="AK192" i="1"/>
  <c r="AK371" i="1"/>
  <c r="AK448" i="1"/>
  <c r="AK382" i="1"/>
  <c r="AK233" i="1"/>
  <c r="AK364" i="1"/>
  <c r="AK457" i="1"/>
  <c r="AK531" i="1"/>
  <c r="AG94" i="1"/>
  <c r="AL44" i="1" l="1"/>
  <c r="AL508" i="1"/>
  <c r="AL119" i="1"/>
  <c r="AL109" i="1"/>
  <c r="AL434" i="1"/>
  <c r="AL359" i="1"/>
  <c r="AL197" i="1"/>
  <c r="AL280" i="1"/>
  <c r="AL181" i="1"/>
  <c r="AL303" i="1"/>
  <c r="AL463" i="1"/>
  <c r="AL52" i="1"/>
  <c r="AL367" i="1"/>
  <c r="AL502" i="1"/>
  <c r="AL188" i="1"/>
  <c r="AL54" i="1"/>
  <c r="AL99" i="1"/>
  <c r="AL305" i="1"/>
  <c r="AL517" i="1"/>
  <c r="AL523" i="1"/>
  <c r="AL276" i="1"/>
  <c r="AL519" i="1"/>
  <c r="AL479" i="1"/>
  <c r="AL141" i="1"/>
  <c r="AL297" i="1"/>
  <c r="AL233" i="1"/>
  <c r="AL115" i="1"/>
  <c r="AL41" i="1"/>
  <c r="AL227" i="1"/>
  <c r="AL428" i="1"/>
  <c r="AL413" i="1"/>
  <c r="AL174" i="1"/>
  <c r="AL301" i="1"/>
  <c r="AL490" i="1"/>
  <c r="AL113" i="1"/>
  <c r="AL101" i="1"/>
  <c r="AL469" i="1"/>
  <c r="AL530" i="1"/>
  <c r="AL184" i="1"/>
  <c r="AL186" i="1"/>
  <c r="AL299" i="1"/>
  <c r="AL425" i="1"/>
  <c r="AL505" i="1"/>
  <c r="AL322" i="1"/>
  <c r="AL443" i="1"/>
  <c r="AL348" i="1"/>
  <c r="AL447" i="1"/>
  <c r="AL411" i="1"/>
  <c r="AL482" i="1"/>
  <c r="AL293" i="1"/>
  <c r="AL391" i="1"/>
  <c r="AL126" i="1"/>
  <c r="AL48" i="1"/>
  <c r="AL157" i="1"/>
  <c r="AL352" i="1"/>
  <c r="AL179" i="1"/>
  <c r="AL398" i="1"/>
  <c r="AL259" i="1"/>
  <c r="AL371" i="1"/>
  <c r="AL242" i="1"/>
  <c r="AL266" i="1"/>
  <c r="AL214" i="1"/>
  <c r="AL465" i="1"/>
  <c r="AL163" i="1"/>
  <c r="AL38" i="1"/>
  <c r="AL59" i="1"/>
  <c r="AL521" i="1"/>
  <c r="AL270" i="1"/>
  <c r="AL354" i="1"/>
  <c r="AL84" i="1"/>
  <c r="AL161" i="1"/>
  <c r="AL167" i="1"/>
  <c r="AL357" i="1"/>
  <c r="AL330" i="1"/>
  <c r="AL117" i="1"/>
  <c r="AL165" i="1"/>
  <c r="AL57" i="1"/>
  <c r="AL452" i="1"/>
  <c r="AL332" i="1"/>
  <c r="AL527" i="1"/>
  <c r="AL133" i="1"/>
  <c r="AL171" i="1"/>
  <c r="AL153" i="1"/>
  <c r="AL209" i="1"/>
  <c r="AL104" i="1"/>
  <c r="AL128" i="1"/>
  <c r="AL334" i="1"/>
  <c r="AL144" i="1"/>
  <c r="AL363" i="1"/>
  <c r="AL515" i="1"/>
  <c r="AL251" i="1"/>
  <c r="AL485" i="1"/>
  <c r="AL159" i="1"/>
  <c r="AL396" i="1"/>
  <c r="AL64" i="1"/>
  <c r="AL526" i="1"/>
  <c r="AL335" i="1"/>
  <c r="AL283" i="1"/>
  <c r="AL148" i="1"/>
  <c r="AL160" i="1"/>
  <c r="AL286" i="1"/>
  <c r="AL130" i="1"/>
  <c r="AL356" i="1"/>
  <c r="AL129" i="1"/>
  <c r="AL215" i="1"/>
  <c r="AL176" i="1"/>
  <c r="AL451" i="1"/>
  <c r="AL62" i="1"/>
  <c r="AL210" i="1"/>
  <c r="AL373" i="1"/>
  <c r="AL42" i="1"/>
  <c r="AL489" i="1"/>
  <c r="AL37" i="1"/>
  <c r="AL152" i="1"/>
  <c r="AL468" i="1"/>
  <c r="AL320" i="1"/>
  <c r="AL317" i="1"/>
  <c r="AL449" i="1"/>
  <c r="AL393" i="1"/>
  <c r="AL436" i="1"/>
  <c r="AL300" i="1"/>
  <c r="AL522" i="1"/>
  <c r="AL453" i="1"/>
  <c r="AL232" i="1"/>
  <c r="AL98" i="1"/>
  <c r="AL121" i="1"/>
  <c r="AL462" i="1"/>
  <c r="AL166" i="1"/>
  <c r="AL415" i="1"/>
  <c r="AL162" i="1"/>
  <c r="AL36" i="1"/>
  <c r="AL423" i="1"/>
  <c r="AL466" i="1"/>
  <c r="AL273" i="1"/>
  <c r="AL253" i="1"/>
  <c r="AL213" i="1"/>
  <c r="AL175" i="1"/>
  <c r="AL325" i="1"/>
  <c r="AL298" i="1"/>
  <c r="AL333" i="1"/>
  <c r="AL111" i="1"/>
  <c r="AL151" i="1"/>
  <c r="AL445" i="1"/>
  <c r="AL433" i="1"/>
  <c r="AL358" i="1"/>
  <c r="AL524" i="1"/>
  <c r="AL125" i="1"/>
  <c r="AL45" i="1"/>
  <c r="AL472" i="1"/>
  <c r="AL458" i="1"/>
  <c r="AL513" i="1"/>
  <c r="AL327" i="1"/>
  <c r="AL516" i="1"/>
  <c r="AL225" i="1"/>
  <c r="AL40" i="1"/>
  <c r="AL529" i="1"/>
  <c r="AL127" i="1"/>
  <c r="AL464" i="1"/>
  <c r="AL55" i="1"/>
  <c r="AL49" i="1"/>
  <c r="AL150" i="1"/>
  <c r="AL279" i="1"/>
  <c r="AL302" i="1"/>
  <c r="AL429" i="1"/>
  <c r="AL245" i="1"/>
  <c r="AL139" i="1"/>
  <c r="AL353" i="1"/>
  <c r="AL304" i="1"/>
  <c r="AL420" i="1"/>
  <c r="AL528" i="1"/>
  <c r="AL504" i="1"/>
  <c r="AL43" i="1"/>
  <c r="AL520" i="1"/>
  <c r="AL110" i="1"/>
  <c r="AL56" i="1"/>
  <c r="AL271" i="1"/>
  <c r="AL390" i="1"/>
  <c r="AL481" i="1"/>
  <c r="AL108" i="1"/>
  <c r="AL403" i="1"/>
  <c r="AL470" i="1"/>
  <c r="AL347" i="1"/>
  <c r="AL243" i="1"/>
  <c r="AL218" i="1"/>
  <c r="AL361" i="1"/>
  <c r="AL254" i="1"/>
  <c r="AL525" i="1"/>
  <c r="AL450" i="1"/>
  <c r="AL158" i="1"/>
  <c r="AL189" i="1"/>
  <c r="AL102" i="1"/>
  <c r="AL495" i="1"/>
  <c r="AL483" i="1"/>
  <c r="AL475" i="1"/>
  <c r="AL143" i="1"/>
  <c r="AL124" i="1"/>
  <c r="AL154" i="1"/>
  <c r="AL47" i="1"/>
  <c r="AL51" i="1"/>
  <c r="AL168" i="1"/>
  <c r="AL39" i="1"/>
  <c r="AL107" i="1"/>
  <c r="AL295" i="1"/>
  <c r="AL307" i="1"/>
  <c r="AL96" i="1"/>
  <c r="AL500" i="1"/>
  <c r="AL169" i="1"/>
  <c r="AL261" i="1"/>
  <c r="AL61" i="1"/>
  <c r="AL294" i="1"/>
  <c r="AL306" i="1"/>
  <c r="AL376" i="1"/>
  <c r="AL185" i="1"/>
  <c r="AL230" i="1"/>
  <c r="AL216" i="1"/>
  <c r="AL142" i="1"/>
  <c r="AL106" i="1"/>
  <c r="AL177" i="1"/>
  <c r="AL46" i="1"/>
  <c r="AL435" i="1"/>
  <c r="AL260" i="1"/>
  <c r="AL53" i="1"/>
  <c r="AL35" i="1"/>
  <c r="AL208" i="1"/>
  <c r="AL416" i="1"/>
  <c r="AL203" i="1"/>
  <c r="AL132" i="1"/>
  <c r="AL457" i="1"/>
  <c r="AL421" i="1"/>
  <c r="AL446" i="1"/>
  <c r="AL364" i="1"/>
  <c r="AL265" i="1"/>
  <c r="AL384" i="1"/>
  <c r="AL112" i="1"/>
  <c r="AL491" i="1"/>
  <c r="AL172" i="1"/>
  <c r="AL155" i="1"/>
  <c r="AL228" i="1"/>
  <c r="AL296" i="1"/>
  <c r="AL223" i="1"/>
  <c r="AL399" i="1"/>
  <c r="AL100" i="1"/>
  <c r="AL140" i="1"/>
  <c r="AL308" i="1"/>
  <c r="AL137" i="1"/>
  <c r="AL427" i="1"/>
  <c r="AL430" i="1"/>
  <c r="AL480" i="1"/>
  <c r="AL328" i="1"/>
  <c r="AL196" i="1"/>
  <c r="AL192" i="1"/>
  <c r="AL201" i="1"/>
  <c r="AL288" i="1"/>
  <c r="AL404" i="1"/>
  <c r="J6" i="2"/>
  <c r="AL195" i="1"/>
  <c r="AL198" i="1"/>
  <c r="AL405" i="1"/>
  <c r="AL284" i="1"/>
  <c r="AL497" i="1"/>
  <c r="AL406" i="1"/>
  <c r="AL408" i="1"/>
  <c r="AL409" i="1"/>
  <c r="AL492" i="1"/>
  <c r="AL282" i="1"/>
  <c r="AL402" i="1"/>
  <c r="AL202" i="1"/>
  <c r="AL178" i="1"/>
  <c r="AL386" i="1"/>
  <c r="AL511" i="1"/>
  <c r="AL75" i="1"/>
  <c r="AL455" i="1"/>
  <c r="AL385" i="1"/>
  <c r="AL397" i="1"/>
  <c r="AL407" i="1"/>
  <c r="AL267" i="1"/>
  <c r="AL395" i="1"/>
  <c r="AL264" i="1"/>
  <c r="AL392" i="1"/>
  <c r="AL263" i="1"/>
  <c r="AL239" i="1"/>
  <c r="AL401" i="1"/>
  <c r="AL389" i="1"/>
  <c r="AL498" i="1"/>
  <c r="AL241" i="1"/>
  <c r="AL344" i="1"/>
  <c r="AL493" i="1"/>
  <c r="AL343" i="1"/>
  <c r="AL240" i="1"/>
  <c r="AL496" i="1"/>
  <c r="AL345" i="1"/>
  <c r="AL351" i="1"/>
  <c r="AL244" i="1"/>
  <c r="AL238" i="1"/>
  <c r="AL82" i="1"/>
  <c r="AL494" i="1"/>
  <c r="AL246" i="1"/>
  <c r="AL486" i="1"/>
  <c r="AL339" i="1"/>
  <c r="AL236" i="1"/>
  <c r="AL80" i="1"/>
  <c r="AL237" i="1"/>
  <c r="AL81" i="1"/>
  <c r="AL487" i="1"/>
  <c r="AL338" i="1"/>
  <c r="AL83" i="1"/>
  <c r="AL340" i="1"/>
  <c r="AL90" i="1"/>
  <c r="AL394" i="1"/>
  <c r="AL382" i="1"/>
  <c r="AL256" i="1"/>
  <c r="AJ132" i="1"/>
  <c r="AL292" i="1"/>
  <c r="AL205" i="1"/>
  <c r="AL291" i="1"/>
  <c r="AL510" i="1"/>
  <c r="AL204" i="1"/>
  <c r="AL257" i="1"/>
  <c r="AL87" i="1"/>
  <c r="AL89" i="1"/>
  <c r="AL418" i="1"/>
  <c r="AL91" i="1"/>
  <c r="AL460" i="1"/>
  <c r="AL323" i="1"/>
  <c r="AL217" i="1"/>
  <c r="AL454" i="1"/>
  <c r="AL341" i="1"/>
  <c r="AL331" i="1"/>
  <c r="AL316" i="1"/>
  <c r="AL220" i="1"/>
  <c r="AL473" i="1"/>
  <c r="AL78" i="1"/>
  <c r="AL222" i="1"/>
  <c r="AL224" i="1"/>
  <c r="AL318" i="1"/>
  <c r="AL226" i="1"/>
  <c r="AL77" i="1"/>
  <c r="AL467" i="1"/>
  <c r="AL229" i="1"/>
  <c r="AL478" i="1"/>
  <c r="AL484" i="1"/>
  <c r="AL85" i="1"/>
  <c r="AL368" i="1"/>
  <c r="AL86" i="1"/>
  <c r="AL383" i="1"/>
  <c r="AL269" i="1"/>
  <c r="AL88" i="1"/>
  <c r="AL375" i="1"/>
  <c r="AL387" i="1"/>
  <c r="AL262" i="1"/>
  <c r="AL105" i="1"/>
  <c r="AL444" i="1"/>
  <c r="AL374" i="1"/>
  <c r="AL287" i="1"/>
  <c r="AL212" i="1"/>
  <c r="AL438" i="1"/>
  <c r="AL145" i="1"/>
  <c r="AL138" i="1"/>
  <c r="AL342" i="1"/>
  <c r="AL200" i="1"/>
  <c r="AL123" i="1"/>
  <c r="AL349" i="1"/>
  <c r="AL67" i="1"/>
  <c r="AL410" i="1"/>
  <c r="AL134" i="1"/>
  <c r="AL247" i="1"/>
  <c r="AL136" i="1"/>
  <c r="AL187" i="1"/>
  <c r="AL252" i="1"/>
  <c r="AL388" i="1"/>
  <c r="AL448" i="1"/>
  <c r="AL321" i="1"/>
  <c r="AL69" i="1"/>
  <c r="AL412" i="1"/>
  <c r="AL146" i="1"/>
  <c r="AL440" i="1"/>
  <c r="AL437" i="1"/>
  <c r="AL147" i="1"/>
  <c r="AL501" i="1"/>
  <c r="AL439" i="1"/>
  <c r="AL499" i="1"/>
  <c r="AL503" i="1"/>
  <c r="AL76" i="1"/>
  <c r="AL377" i="1"/>
  <c r="AL506" i="1"/>
  <c r="AL190" i="1"/>
  <c r="AL156" i="1"/>
  <c r="AL442" i="1"/>
  <c r="AL326" i="1"/>
  <c r="AL73" i="1"/>
  <c r="AL79" i="1"/>
  <c r="AL400" i="1"/>
  <c r="AL309" i="1"/>
  <c r="AL219" i="1"/>
  <c r="AL414" i="1"/>
  <c r="AL97" i="1"/>
  <c r="AL476" i="1"/>
  <c r="AL68" i="1"/>
  <c r="AL221" i="1"/>
  <c r="AL66" i="1"/>
  <c r="AL70" i="1"/>
  <c r="AL346" i="1"/>
  <c r="AL461" i="1"/>
  <c r="AL350" i="1"/>
  <c r="AL272" i="1"/>
  <c r="AL355" i="1"/>
  <c r="AL74" i="1"/>
  <c r="AL360" i="1"/>
  <c r="AL362" i="1"/>
  <c r="AL289" i="1"/>
  <c r="AL281" i="1"/>
  <c r="AL274" i="1"/>
  <c r="AL278" i="1"/>
  <c r="AL275" i="1"/>
  <c r="AL380" i="1"/>
  <c r="AL72" i="1"/>
  <c r="AL268" i="1"/>
  <c r="AL255" i="1"/>
  <c r="AL310" i="1"/>
  <c r="AL336" i="1"/>
  <c r="AL207" i="1"/>
  <c r="AL518" i="1"/>
  <c r="AL285" i="1"/>
  <c r="AL337" i="1"/>
  <c r="AL173" i="1"/>
  <c r="AL277" i="1"/>
  <c r="AL456" i="1"/>
  <c r="AL60" i="1"/>
  <c r="AL531" i="1"/>
  <c r="AL324" i="1"/>
  <c r="AL441" i="1"/>
  <c r="AL170" i="1"/>
  <c r="AL58" i="1"/>
  <c r="AL235" i="1"/>
  <c r="AL474" i="1"/>
  <c r="AL419" i="1"/>
  <c r="AL319" i="1"/>
  <c r="AL164" i="1"/>
  <c r="AL370" i="1"/>
  <c r="AL211" i="1"/>
  <c r="AL149" i="1"/>
  <c r="AL422" i="1"/>
  <c r="AL329" i="1"/>
  <c r="AL369" i="1"/>
  <c r="AL50" i="1"/>
  <c r="AL135" i="1"/>
  <c r="AL315" i="1"/>
  <c r="AL488" i="1"/>
  <c r="AL372" i="1"/>
  <c r="AL131" i="1"/>
  <c r="AL314" i="1"/>
  <c r="AL313" i="1"/>
  <c r="AL63" i="1"/>
  <c r="AL250" i="1"/>
  <c r="AL378" i="1"/>
  <c r="AL507" i="1"/>
  <c r="AL512" i="1"/>
  <c r="AL509" i="1"/>
  <c r="AL71" i="1"/>
  <c r="AL381" i="1"/>
  <c r="AL193" i="1"/>
  <c r="AL514" i="1"/>
  <c r="AL194" i="1"/>
  <c r="AL248" i="1"/>
  <c r="AL432" i="1"/>
  <c r="AL379" i="1"/>
  <c r="AL191" i="1"/>
  <c r="AL249" i="1"/>
  <c r="AL118" i="1"/>
  <c r="AL431" i="1"/>
  <c r="AL120" i="1"/>
  <c r="AL199" i="1"/>
  <c r="AL206" i="1"/>
  <c r="AL258" i="1"/>
  <c r="AL116" i="1"/>
  <c r="AL366" i="1"/>
  <c r="AL114" i="1"/>
  <c r="AL312" i="1"/>
  <c r="AL471" i="1"/>
  <c r="AL417" i="1"/>
  <c r="AL311" i="1"/>
  <c r="AL459" i="1"/>
  <c r="AL231" i="1"/>
  <c r="AL290" i="1"/>
  <c r="AL477" i="1"/>
  <c r="AL180" i="1"/>
  <c r="AL182" i="1"/>
  <c r="AL183" i="1"/>
  <c r="AL426" i="1"/>
  <c r="AL122" i="1"/>
  <c r="AL424" i="1"/>
  <c r="AL65" i="1"/>
  <c r="AL103" i="1"/>
  <c r="AL365" i="1"/>
  <c r="AL234" i="1"/>
  <c r="AK94" i="1"/>
  <c r="AK93" i="1"/>
  <c r="AJ33" i="1"/>
  <c r="AK33" i="1"/>
  <c r="AL33" i="1" s="1"/>
  <c r="AL34" i="1" l="1"/>
  <c r="AL93" i="1"/>
  <c r="AL92" i="1"/>
  <c r="AL94" i="1"/>
  <c r="AL95" i="1"/>
  <c r="AH94" i="1"/>
  <c r="AJ94" i="1" s="1"/>
  <c r="AM94" i="1"/>
  <c r="X20" i="1" l="1"/>
  <c r="AA20" i="1"/>
  <c r="Y20" i="1"/>
  <c r="Z20" i="1"/>
  <c r="AA17" i="1"/>
  <c r="Z17" i="1"/>
  <c r="Y17" i="1"/>
  <c r="X17" i="1"/>
  <c r="AE20" i="1" l="1"/>
  <c r="AC17" i="1"/>
  <c r="AC20" i="1"/>
  <c r="AE17" i="1"/>
</calcChain>
</file>

<file path=xl/sharedStrings.xml><?xml version="1.0" encoding="utf-8"?>
<sst xmlns="http://schemas.openxmlformats.org/spreadsheetml/2006/main" count="14767" uniqueCount="105">
  <si>
    <t>ωs</t>
    <phoneticPr fontId="9"/>
  </si>
  <si>
    <t>As (dB)</t>
    <phoneticPr fontId="9"/>
  </si>
  <si>
    <t>L1</t>
    <phoneticPr fontId="9"/>
  </si>
  <si>
    <t>L2</t>
    <phoneticPr fontId="9"/>
  </si>
  <si>
    <t>C2</t>
    <phoneticPr fontId="9"/>
  </si>
  <si>
    <t>L3</t>
    <phoneticPr fontId="9"/>
  </si>
  <si>
    <t>C1</t>
    <phoneticPr fontId="9"/>
  </si>
  <si>
    <t>C3</t>
    <phoneticPr fontId="9"/>
  </si>
  <si>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</si>
  <si>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</si>
  <si>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</si>
  <si>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</si>
  <si>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</si>
  <si>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ω</t>
    <phoneticPr fontId="1"/>
  </si>
  <si>
    <t>A2(Re,Im)</t>
    <phoneticPr fontId="1"/>
  </si>
  <si>
    <t>B2(Re,Im)</t>
    <phoneticPr fontId="1"/>
  </si>
  <si>
    <t>A12(Re,Im)</t>
    <phoneticPr fontId="1"/>
  </si>
  <si>
    <t>B12(Re,Im)</t>
    <phoneticPr fontId="1"/>
  </si>
  <si>
    <t>C2(Re,Im)</t>
    <phoneticPr fontId="1"/>
  </si>
  <si>
    <t>D2(Re,Im)</t>
    <phoneticPr fontId="1"/>
  </si>
  <si>
    <t>C12(Re,Im)</t>
  </si>
  <si>
    <t>D12(Re,Im)</t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</si>
  <si>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</si>
  <si>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</si>
  <si>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</si>
  <si>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</si>
  <si>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</si>
  <si>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Rl</t>
    <phoneticPr fontId="9"/>
  </si>
  <si>
    <t>L1</t>
  </si>
  <si>
    <t>C2</t>
    <phoneticPr fontId="1"/>
  </si>
  <si>
    <t>L1</t>
    <phoneticPr fontId="1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</si>
  <si>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</si>
  <si>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RL(dB)</t>
    <phoneticPr fontId="1"/>
  </si>
  <si>
    <r>
      <t>3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_</t>
    </r>
    <r>
      <rPr>
        <b/>
        <sz val="11"/>
        <rFont val="Yu Gothic"/>
        <family val="1"/>
        <charset val="128"/>
      </rPr>
      <t>集約表</t>
    </r>
    <rPh sb="1" eb="4">
      <t>ジレンリツ</t>
    </rPh>
    <rPh sb="11" eb="14">
      <t>シュウヤクヒョウ</t>
    </rPh>
    <phoneticPr fontId="1"/>
  </si>
  <si>
    <t>θ1</t>
  </si>
  <si>
    <t>θ2</t>
  </si>
  <si>
    <r>
      <t>θ</t>
    </r>
    <r>
      <rPr>
        <b/>
        <sz val="9"/>
        <color theme="1"/>
        <rFont val="Times New Roman"/>
        <family val="1"/>
      </rPr>
      <t>(rad)</t>
    </r>
    <phoneticPr fontId="1"/>
  </si>
  <si>
    <t>A1(Re,Im)</t>
  </si>
  <si>
    <t>B1(Re,Im)</t>
  </si>
  <si>
    <t>C1(Re,Im)</t>
  </si>
  <si>
    <t>D1(Re,Im)</t>
  </si>
  <si>
    <t>Z1</t>
    <phoneticPr fontId="9"/>
  </si>
  <si>
    <t>Z2</t>
    <phoneticPr fontId="9"/>
  </si>
  <si>
    <r>
      <rPr>
        <b/>
        <i/>
        <sz val="11"/>
        <color theme="1"/>
        <rFont val="Yu Gothic"/>
        <family val="3"/>
        <charset val="128"/>
      </rPr>
      <t>θ</t>
    </r>
    <r>
      <rPr>
        <b/>
        <i/>
        <sz val="11"/>
        <color theme="1"/>
        <rFont val="Times New Roman"/>
        <family val="1"/>
      </rPr>
      <t>1</t>
    </r>
    <phoneticPr fontId="1"/>
  </si>
  <si>
    <t>Z3</t>
    <phoneticPr fontId="9"/>
  </si>
  <si>
    <t>A3(Re,Im)</t>
    <phoneticPr fontId="1"/>
  </si>
  <si>
    <t>B3(Re,Im)</t>
    <phoneticPr fontId="1"/>
  </si>
  <si>
    <t>C3(Re,Im)</t>
    <phoneticPr fontId="1"/>
  </si>
  <si>
    <t>D3(Re,Im)</t>
    <phoneticPr fontId="1"/>
  </si>
  <si>
    <t>A23(Re,Im)</t>
    <phoneticPr fontId="1"/>
  </si>
  <si>
    <t>B23(Re,Im)</t>
    <phoneticPr fontId="1"/>
  </si>
  <si>
    <t>C23(Re,Im)</t>
    <phoneticPr fontId="1"/>
  </si>
  <si>
    <t>D23(Re,Im)</t>
    <phoneticPr fontId="1"/>
  </si>
  <si>
    <r>
      <t>3</t>
    </r>
    <r>
      <rPr>
        <b/>
        <sz val="12"/>
        <color theme="1"/>
        <rFont val="游明朝"/>
        <family val="1"/>
        <charset val="128"/>
      </rPr>
      <t>次分布定数回路</t>
    </r>
    <r>
      <rPr>
        <b/>
        <sz val="12"/>
        <color theme="1"/>
        <rFont val="Times New Roman"/>
        <family val="1"/>
      </rPr>
      <t>LPF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8">
      <t>ブンプテイスウカイロ</t>
    </rPh>
    <rPh sb="13" eb="15">
      <t>スウチ</t>
    </rPh>
    <rPh sb="15" eb="18">
      <t>ケイサンホウ</t>
    </rPh>
    <phoneticPr fontId="1"/>
  </si>
  <si>
    <t>Zx</t>
  </si>
  <si>
    <t>Z1</t>
  </si>
  <si>
    <t>Z2</t>
  </si>
  <si>
    <t>Z3</t>
  </si>
  <si>
    <t>Rl</t>
  </si>
  <si>
    <t>θ3</t>
  </si>
  <si>
    <r>
      <rPr>
        <b/>
        <i/>
        <sz val="11"/>
        <rFont val="游明朝"/>
        <family val="1"/>
        <charset val="128"/>
      </rPr>
      <t xml:space="preserve">3愛分布定数 </t>
    </r>
    <r>
      <rPr>
        <b/>
        <i/>
        <sz val="11"/>
        <rFont val="Times New Roman"/>
        <family val="1"/>
      </rPr>
      <t>LPF</t>
    </r>
    <r>
      <rPr>
        <b/>
        <i/>
        <sz val="11"/>
        <rFont val="ＭＳ Ｐ明朝"/>
        <family val="1"/>
        <charset val="128"/>
      </rPr>
      <t>シミュレータ</t>
    </r>
    <rPh sb="1" eb="2">
      <t>アイ</t>
    </rPh>
    <rPh sb="2" eb="6">
      <t>ブンプテイスウ</t>
    </rPh>
    <phoneticPr fontId="9"/>
  </si>
  <si>
    <t>θ2</t>
    <phoneticPr fontId="1"/>
  </si>
  <si>
    <t>C2</t>
  </si>
  <si>
    <t>L3</t>
  </si>
  <si>
    <t>Z4</t>
  </si>
  <si>
    <t>θ4</t>
  </si>
  <si>
    <t>0.5dB</t>
    <phoneticPr fontId="1"/>
  </si>
  <si>
    <t>0.2dB</t>
    <phoneticPr fontId="1"/>
  </si>
  <si>
    <t>0.1dB</t>
    <phoneticPr fontId="1"/>
  </si>
  <si>
    <t>0.05dB</t>
    <phoneticPr fontId="1"/>
  </si>
  <si>
    <t>0.02dB</t>
    <phoneticPr fontId="1"/>
  </si>
  <si>
    <t>0.01dB</t>
    <phoneticPr fontId="1"/>
  </si>
  <si>
    <t>VSWR</t>
    <phoneticPr fontId="1"/>
  </si>
  <si>
    <t>L3</t>
    <phoneticPr fontId="1"/>
  </si>
  <si>
    <t>LPF</t>
    <phoneticPr fontId="1"/>
  </si>
  <si>
    <t>Pipple</t>
    <phoneticPr fontId="1"/>
  </si>
  <si>
    <r>
      <rPr>
        <b/>
        <sz val="11"/>
        <color theme="1"/>
        <rFont val="游明朝"/>
        <family val="1"/>
        <charset val="128"/>
      </rPr>
      <t>↓</t>
    </r>
  </si>
  <si>
    <t>Ripple</t>
    <phoneticPr fontId="1"/>
  </si>
  <si>
    <r>
      <rPr>
        <b/>
        <i/>
        <sz val="11"/>
        <rFont val="游明朝"/>
        <family val="1"/>
        <charset val="128"/>
      </rPr>
      <t>3愛分布定数 LPFシミュレータ</t>
    </r>
    <r>
      <rPr>
        <b/>
        <sz val="11"/>
        <rFont val="游明朝"/>
        <family val="1"/>
        <charset val="128"/>
      </rPr>
      <t>(Best match)</t>
    </r>
    <rPh sb="1" eb="2">
      <t>アイ</t>
    </rPh>
    <rPh sb="2" eb="6">
      <t>ブンプテイスウ</t>
    </rPh>
    <phoneticPr fontId="9"/>
  </si>
  <si>
    <t>0.05dB</t>
  </si>
  <si>
    <t>Ω=1.0</t>
  </si>
  <si>
    <t>Ω=1.4</t>
  </si>
  <si>
    <t>Ω=1.5</t>
  </si>
  <si>
    <t>Ω=1.6</t>
  </si>
  <si>
    <r>
      <rPr>
        <b/>
        <sz val="11"/>
        <color theme="1"/>
        <rFont val="游明朝"/>
        <family val="1"/>
        <charset val="128"/>
      </rPr>
      <t>ポイント減衰量</t>
    </r>
    <r>
      <rPr>
        <b/>
        <sz val="11"/>
        <color theme="1"/>
        <rFont val="Times New Roman"/>
        <family val="1"/>
      </rPr>
      <t>(dB)</t>
    </r>
    <rPh sb="4" eb="7">
      <t>ゲンスイリョウ</t>
    </rPh>
    <phoneticPr fontId="3"/>
  </si>
  <si>
    <t>これらのグラフは自由に加工できます</t>
    <rPh sb="8" eb="10">
      <t>ジユウ</t>
    </rPh>
    <rPh sb="11" eb="13">
      <t>カコウ</t>
    </rPh>
    <phoneticPr fontId="1"/>
  </si>
  <si>
    <t>λ/4=π/2</t>
  </si>
  <si>
    <t>減衰量(dB)</t>
  </si>
  <si>
    <t>ABS(Zin)</t>
  </si>
  <si>
    <t>位相(deg)</t>
  </si>
  <si>
    <t>RL(dB)</t>
  </si>
  <si>
    <t>Pipple</t>
  </si>
  <si>
    <r>
      <rPr>
        <b/>
        <sz val="11"/>
        <color indexed="8"/>
        <rFont val="游明朝"/>
        <family val="1"/>
        <charset val="128"/>
      </rPr>
      <t>チェビシェフ</t>
    </r>
    <r>
      <rPr>
        <b/>
        <sz val="11"/>
        <color indexed="8"/>
        <rFont val="Times New Roman"/>
        <family val="1"/>
      </rPr>
      <t>LPF</t>
    </r>
    <r>
      <rPr>
        <b/>
        <sz val="11"/>
        <color rgb="FF000000"/>
        <rFont val="Yu Gothic"/>
        <family val="1"/>
        <charset val="128"/>
      </rPr>
      <t>集中</t>
    </r>
    <r>
      <rPr>
        <b/>
        <sz val="11"/>
        <color indexed="8"/>
        <rFont val="游明朝"/>
        <family val="1"/>
        <charset val="128"/>
      </rPr>
      <t>定数表</t>
    </r>
    <r>
      <rPr>
        <b/>
        <sz val="11"/>
        <color indexed="8"/>
        <rFont val="Times New Roman"/>
        <family val="1"/>
      </rPr>
      <t>_Ripple</t>
    </r>
    <r>
      <rPr>
        <b/>
        <sz val="11"/>
        <color indexed="8"/>
        <rFont val="游明朝"/>
        <family val="1"/>
        <charset val="128"/>
      </rPr>
      <t>毎</t>
    </r>
    <rPh sb="9" eb="11">
      <t>シュウチュウ</t>
    </rPh>
    <rPh sb="11" eb="14">
      <t>テイスウヒョウ</t>
    </rPh>
    <rPh sb="21" eb="22">
      <t>ゴト</t>
    </rPh>
    <phoneticPr fontId="9"/>
  </si>
  <si>
    <r>
      <t>LPF</t>
    </r>
    <r>
      <rPr>
        <b/>
        <sz val="11"/>
        <color rgb="FF000000"/>
        <rFont val="Yu Gothic"/>
        <family val="1"/>
        <charset val="128"/>
      </rPr>
      <t>集中</t>
    </r>
    <r>
      <rPr>
        <b/>
        <sz val="11"/>
        <color indexed="8"/>
        <rFont val="游明朝"/>
        <family val="1"/>
        <charset val="128"/>
      </rPr>
      <t>定数変換</t>
    </r>
    <rPh sb="3" eb="5">
      <t>シュウチュウ</t>
    </rPh>
    <rPh sb="5" eb="7">
      <t>テイスウ</t>
    </rPh>
    <rPh sb="7" eb="9">
      <t>ヘンカン</t>
    </rPh>
    <phoneticPr fontId="9"/>
  </si>
  <si>
    <t>0.2dB</t>
  </si>
  <si>
    <r>
      <t>Z</t>
    </r>
    <r>
      <rPr>
        <b/>
        <sz val="11"/>
        <color theme="1"/>
        <rFont val="Yu Gothic"/>
        <family val="1"/>
        <charset val="128"/>
      </rPr>
      <t>の微調</t>
    </r>
    <rPh sb="2" eb="4">
      <t>ビチョウ</t>
    </rPh>
    <phoneticPr fontId="1"/>
  </si>
  <si>
    <t>電気角微調</t>
    <rPh sb="0" eb="3">
      <t>デンキカク</t>
    </rPh>
    <rPh sb="3" eb="5">
      <t>ビチョウ</t>
    </rPh>
    <phoneticPr fontId="1"/>
  </si>
  <si>
    <r>
      <t>LPF</t>
    </r>
    <r>
      <rPr>
        <b/>
        <sz val="11"/>
        <color rgb="FF000000"/>
        <rFont val="Yu Gothic"/>
        <family val="1"/>
        <charset val="128"/>
      </rPr>
      <t>分布定数</t>
    </r>
    <r>
      <rPr>
        <b/>
        <sz val="11"/>
        <color indexed="8"/>
        <rFont val="游明朝"/>
        <family val="1"/>
        <charset val="128"/>
      </rPr>
      <t>変換</t>
    </r>
    <rPh sb="3" eb="7">
      <t>ブンプテイスウ</t>
    </rPh>
    <rPh sb="7" eb="9">
      <t>ヘンカン</t>
    </rPh>
    <phoneticPr fontId="9"/>
  </si>
  <si>
    <t>θ3</t>
    <phoneticPr fontId="1"/>
  </si>
  <si>
    <t>0.0436dB</t>
    <phoneticPr fontId="1"/>
  </si>
  <si>
    <t>3愛分布定数 LPFシミュレータ</t>
  </si>
  <si>
    <t>(Z1~Z3、θ1~θ3は任意に入力可能）</t>
    <rPh sb="13" eb="15">
      <t>ニンイ</t>
    </rPh>
    <rPh sb="16" eb="18">
      <t>ニュウリョク</t>
    </rPh>
    <rPh sb="18" eb="20">
      <t>カノウ</t>
    </rPh>
    <phoneticPr fontId="9"/>
  </si>
  <si>
    <r>
      <t>Ω=</t>
    </r>
    <r>
      <rPr>
        <b/>
        <sz val="11"/>
        <color theme="1"/>
        <rFont val="游ゴシック"/>
        <family val="1"/>
        <charset val="128"/>
      </rPr>
      <t>2.0</t>
    </r>
    <phoneticPr fontId="3"/>
  </si>
  <si>
    <r>
      <t>Ω=1.</t>
    </r>
    <r>
      <rPr>
        <b/>
        <sz val="11"/>
        <color theme="1"/>
        <rFont val="游ゴシック"/>
        <family val="1"/>
        <charset val="128"/>
      </rPr>
      <t>6</t>
    </r>
    <phoneticPr fontId="3"/>
  </si>
  <si>
    <t>Ω=2.0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</si>
</sst>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);[Red]\(0.00000\)"/>
    <numFmt numFmtId="177" formatCode="0.00000_ "/>
    <numFmt numFmtId="178" formatCode="0.00_);[Red]\(0.00\)"/>
    <numFmt numFmtId="179" formatCode="0.0000_ "/>
    <numFmt numFmtId="180" formatCode="#,##0.0000_ "/>
    <numFmt numFmtId="181" formatCode="0.000_ "/>
    <numFmt numFmtId="182" formatCode="0.00_ "/>
    <numFmt numFmtId="183" formatCode="0.0000_);[Red]\(0.0000\)"/>
  </numFmts>
  <fonts count="4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sz val="11"/>
      <color theme="1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sz val="11"/>
      <name val="ＭＳ Ｐゴシック"/>
      <family val="3"/>
      <charset val="128"/>
    </font>
    <font>
      <b/>
      <i/>
      <sz val="11"/>
      <name val="游明朝"/>
      <family val="1"/>
      <charset val="128"/>
    </font>
    <font>
      <b/>
      <i/>
      <sz val="11"/>
      <name val="Times New Roman"/>
      <family val="1"/>
      <charset val="128"/>
    </font>
    <font>
      <b/>
      <sz val="11"/>
      <name val="Yu Gothic"/>
      <family val="1"/>
      <charset val="128"/>
    </font>
    <font>
      <b/>
      <sz val="9"/>
      <color theme="1"/>
      <name val="Times New Roman"/>
      <family val="1"/>
    </font>
    <font>
      <b/>
      <i/>
      <sz val="11"/>
      <color theme="1"/>
      <name val="Times New Roman"/>
      <family val="3"/>
      <charset val="128"/>
    </font>
    <font>
      <b/>
      <i/>
      <sz val="11"/>
      <color theme="1"/>
      <name val="Yu Gothic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i/>
      <sz val="11"/>
      <name val="ＭＳ Ｐ明朝"/>
      <family val="1"/>
      <charset val="128"/>
    </font>
    <font>
      <b/>
      <sz val="11"/>
      <color theme="1" tint="4.9989318521683403E-2"/>
      <name val="Times New Roman"/>
      <family val="1"/>
    </font>
    <font>
      <b/>
      <i/>
      <sz val="11"/>
      <color theme="1" tint="4.9989318521683403E-2"/>
      <name val="游ゴシック"/>
      <family val="3"/>
      <charset val="128"/>
      <scheme val="minor"/>
    </font>
    <font>
      <b/>
      <i/>
      <sz val="11"/>
      <color theme="1" tint="4.9989318521683403E-2"/>
      <name val="Times New Roman"/>
      <family val="1"/>
    </font>
    <font>
      <b/>
      <sz val="11"/>
      <color indexed="8"/>
      <name val="游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rgb="FF000000"/>
      <name val="Yu Gothic"/>
      <family val="1"/>
      <charset val="128"/>
    </font>
    <font>
      <b/>
      <sz val="11"/>
      <color indexed="8"/>
      <name val="Times New Roman"/>
      <family val="1"/>
      <charset val="128"/>
    </font>
    <font>
      <b/>
      <sz val="11"/>
      <color theme="1"/>
      <name val="游ゴシック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ECFF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8" fillId="0" borderId="0"/>
  </cellStyleXfs>
  <cellXfs count="241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5" fillId="0" borderId="0" xfId="0" applyNumberFormat="1" applyFo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2" fillId="0" borderId="7" xfId="0" applyFont="1" applyBorder="1" applyAlignment="1">
      <alignment horizontal="right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176" fontId="12" fillId="0" borderId="9" xfId="0" applyNumberFormat="1" applyFont="1" applyBorder="1" applyAlignment="1">
      <alignment horizontal="right"/>
    </xf>
    <xf numFmtId="176" fontId="12" fillId="0" borderId="10" xfId="0" applyNumberFormat="1" applyFont="1" applyBorder="1" applyAlignment="1">
      <alignment horizontal="right"/>
    </xf>
    <xf numFmtId="176" fontId="12" fillId="0" borderId="11" xfId="0" applyNumberFormat="1" applyFont="1" applyBorder="1" applyAlignment="1">
      <alignment horizontal="right"/>
    </xf>
    <xf numFmtId="0" fontId="4" fillId="0" borderId="15" xfId="0" applyFont="1" applyBorder="1">
      <alignment vertical="center"/>
    </xf>
    <xf numFmtId="0" fontId="12" fillId="0" borderId="8" xfId="0" applyFont="1" applyBorder="1" applyAlignment="1">
      <alignment horizontal="right"/>
    </xf>
    <xf numFmtId="178" fontId="12" fillId="0" borderId="9" xfId="0" applyNumberFormat="1" applyFont="1" applyBorder="1" applyAlignment="1">
      <alignment horizontal="right"/>
    </xf>
    <xf numFmtId="176" fontId="12" fillId="0" borderId="15" xfId="0" applyNumberFormat="1" applyFont="1" applyBorder="1" applyAlignment="1">
      <alignment horizontal="right"/>
    </xf>
    <xf numFmtId="0" fontId="13" fillId="0" borderId="1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12" fillId="2" borderId="8" xfId="0" applyFont="1" applyFill="1" applyBorder="1" applyAlignment="1">
      <alignment horizontal="right"/>
    </xf>
    <xf numFmtId="178" fontId="12" fillId="2" borderId="9" xfId="0" applyNumberFormat="1" applyFont="1" applyFill="1" applyBorder="1" applyAlignment="1">
      <alignment horizontal="right"/>
    </xf>
    <xf numFmtId="176" fontId="12" fillId="2" borderId="8" xfId="0" applyNumberFormat="1" applyFont="1" applyFill="1" applyBorder="1" applyAlignment="1">
      <alignment horizontal="right"/>
    </xf>
    <xf numFmtId="176" fontId="12" fillId="2" borderId="9" xfId="0" applyNumberFormat="1" applyFont="1" applyFill="1" applyBorder="1" applyAlignment="1">
      <alignment horizontal="right"/>
    </xf>
    <xf numFmtId="176" fontId="12" fillId="2" borderId="15" xfId="0" applyNumberFormat="1" applyFont="1" applyFill="1" applyBorder="1" applyAlignment="1">
      <alignment horizontal="right"/>
    </xf>
    <xf numFmtId="176" fontId="12" fillId="2" borderId="11" xfId="0" applyNumberFormat="1" applyFont="1" applyFill="1" applyBorder="1" applyAlignment="1">
      <alignment horizontal="right"/>
    </xf>
    <xf numFmtId="0" fontId="12" fillId="0" borderId="20" xfId="0" applyFont="1" applyBorder="1" applyAlignment="1">
      <alignment horizontal="right"/>
    </xf>
    <xf numFmtId="178" fontId="12" fillId="0" borderId="21" xfId="0" applyNumberFormat="1" applyFont="1" applyBorder="1" applyAlignment="1">
      <alignment horizontal="right"/>
    </xf>
    <xf numFmtId="176" fontId="12" fillId="0" borderId="20" xfId="0" applyNumberFormat="1" applyFont="1" applyBorder="1" applyAlignment="1">
      <alignment horizontal="right"/>
    </xf>
    <xf numFmtId="176" fontId="12" fillId="0" borderId="21" xfId="0" applyNumberFormat="1" applyFont="1" applyBorder="1" applyAlignment="1">
      <alignment horizontal="right"/>
    </xf>
    <xf numFmtId="176" fontId="12" fillId="0" borderId="22" xfId="0" applyNumberFormat="1" applyFont="1" applyBorder="1" applyAlignment="1">
      <alignment horizontal="right"/>
    </xf>
    <xf numFmtId="176" fontId="12" fillId="0" borderId="23" xfId="0" applyNumberFormat="1" applyFont="1" applyBorder="1" applyAlignment="1">
      <alignment horizontal="right"/>
    </xf>
    <xf numFmtId="0" fontId="4" fillId="0" borderId="24" xfId="0" applyFont="1" applyBorder="1">
      <alignment vertical="center"/>
    </xf>
    <xf numFmtId="0" fontId="12" fillId="0" borderId="0" xfId="0" applyFont="1" applyAlignment="1">
      <alignment horizontal="right"/>
    </xf>
    <xf numFmtId="0" fontId="13" fillId="0" borderId="20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8" fillId="0" borderId="17" xfId="0" applyFont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0" fontId="13" fillId="2" borderId="34" xfId="0" applyFont="1" applyFill="1" applyBorder="1" applyAlignment="1">
      <alignment horizontal="center" vertical="center"/>
    </xf>
    <xf numFmtId="0" fontId="4" fillId="0" borderId="20" xfId="0" applyFont="1" applyBorder="1">
      <alignment vertical="center"/>
    </xf>
    <xf numFmtId="0" fontId="4" fillId="0" borderId="22" xfId="0" applyFont="1" applyBorder="1">
      <alignment vertical="center"/>
    </xf>
    <xf numFmtId="0" fontId="4" fillId="3" borderId="27" xfId="0" applyFont="1" applyFill="1" applyBorder="1">
      <alignment vertical="center"/>
    </xf>
    <xf numFmtId="0" fontId="4" fillId="3" borderId="22" xfId="0" applyFont="1" applyFill="1" applyBorder="1">
      <alignment vertical="center"/>
    </xf>
    <xf numFmtId="0" fontId="4" fillId="0" borderId="8" xfId="0" applyFont="1" applyBorder="1">
      <alignment vertical="center"/>
    </xf>
    <xf numFmtId="0" fontId="4" fillId="3" borderId="15" xfId="0" applyFont="1" applyFill="1" applyBorder="1">
      <alignment vertical="center"/>
    </xf>
    <xf numFmtId="0" fontId="4" fillId="2" borderId="33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4" fillId="0" borderId="16" xfId="0" applyFont="1" applyBorder="1">
      <alignment vertical="center"/>
    </xf>
    <xf numFmtId="178" fontId="21" fillId="0" borderId="0" xfId="0" applyNumberFormat="1" applyFont="1" applyAlignment="1">
      <alignment horizontal="right"/>
    </xf>
    <xf numFmtId="176" fontId="21" fillId="0" borderId="0" xfId="0" applyNumberFormat="1" applyFont="1" applyAlignment="1">
      <alignment horizontal="right"/>
    </xf>
    <xf numFmtId="0" fontId="22" fillId="0" borderId="0" xfId="0" applyFont="1">
      <alignment vertical="center"/>
    </xf>
    <xf numFmtId="0" fontId="4" fillId="0" borderId="2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3" borderId="19" xfId="0" applyFont="1" applyFill="1" applyBorder="1">
      <alignment vertical="center"/>
    </xf>
    <xf numFmtId="0" fontId="13" fillId="3" borderId="34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5" fillId="0" borderId="3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19" fillId="0" borderId="12" xfId="0" applyFont="1" applyBorder="1">
      <alignment vertical="center"/>
    </xf>
    <xf numFmtId="0" fontId="19" fillId="0" borderId="13" xfId="0" applyFont="1" applyBorder="1">
      <alignment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9" xfId="0" applyFont="1" applyBorder="1">
      <alignment vertical="center"/>
    </xf>
    <xf numFmtId="0" fontId="12" fillId="0" borderId="15" xfId="0" applyFont="1" applyBorder="1" applyAlignment="1">
      <alignment horizontal="right"/>
    </xf>
    <xf numFmtId="0" fontId="4" fillId="0" borderId="21" xfId="0" applyFont="1" applyBorder="1">
      <alignment vertical="center"/>
    </xf>
    <xf numFmtId="0" fontId="4" fillId="0" borderId="25" xfId="0" applyFont="1" applyBorder="1">
      <alignment vertic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28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30" fillId="0" borderId="0" xfId="1" applyFont="1"/>
    <xf numFmtId="0" fontId="4" fillId="0" borderId="33" xfId="0" applyFont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178" fontId="21" fillId="0" borderId="0" xfId="0" applyNumberFormat="1" applyFont="1" applyAlignment="1">
      <alignment horizontal="center"/>
    </xf>
    <xf numFmtId="178" fontId="21" fillId="0" borderId="17" xfId="0" applyNumberFormat="1" applyFont="1" applyBorder="1" applyAlignment="1">
      <alignment horizontal="center"/>
    </xf>
    <xf numFmtId="178" fontId="21" fillId="0" borderId="34" xfId="0" applyNumberFormat="1" applyFont="1" applyBorder="1" applyAlignment="1">
      <alignment horizontal="center"/>
    </xf>
    <xf numFmtId="178" fontId="21" fillId="0" borderId="35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>
      <alignment vertical="center"/>
    </xf>
    <xf numFmtId="0" fontId="20" fillId="0" borderId="10" xfId="0" applyFont="1" applyBorder="1">
      <alignment vertical="center"/>
    </xf>
    <xf numFmtId="0" fontId="20" fillId="0" borderId="13" xfId="0" applyFont="1" applyBorder="1">
      <alignment vertical="center"/>
    </xf>
    <xf numFmtId="0" fontId="27" fillId="0" borderId="0" xfId="1" applyFont="1"/>
    <xf numFmtId="0" fontId="12" fillId="0" borderId="0" xfId="1" applyFont="1" applyAlignment="1">
      <alignment horizontal="center"/>
    </xf>
    <xf numFmtId="177" fontId="0" fillId="0" borderId="0" xfId="0" applyNumberFormat="1">
      <alignment vertical="center"/>
    </xf>
    <xf numFmtId="0" fontId="4" fillId="0" borderId="8" xfId="0" applyFont="1" applyBorder="1" applyAlignment="1">
      <alignment horizontal="center" vertical="center"/>
    </xf>
    <xf numFmtId="0" fontId="8" fillId="0" borderId="0" xfId="1" applyFont="1" applyAlignment="1" applyProtection="1">
      <alignment horizontal="center"/>
      <protection locked="0"/>
    </xf>
    <xf numFmtId="0" fontId="8" fillId="0" borderId="0" xfId="1" applyFont="1" applyAlignment="1">
      <alignment horizontal="center"/>
    </xf>
    <xf numFmtId="0" fontId="8" fillId="4" borderId="28" xfId="0" applyFont="1" applyFill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4" fillId="5" borderId="16" xfId="0" applyFont="1" applyFill="1" applyBorder="1">
      <alignment vertical="center"/>
    </xf>
    <xf numFmtId="0" fontId="33" fillId="0" borderId="17" xfId="0" applyFont="1" applyBorder="1" applyAlignment="1">
      <alignment horizontal="center" vertical="center"/>
    </xf>
    <xf numFmtId="0" fontId="19" fillId="0" borderId="21" xfId="0" applyFont="1" applyBorder="1">
      <alignment vertical="center"/>
    </xf>
    <xf numFmtId="0" fontId="12" fillId="0" borderId="26" xfId="0" applyFont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19" fillId="2" borderId="13" xfId="0" applyFont="1" applyFill="1" applyBorder="1">
      <alignment vertical="center"/>
    </xf>
    <xf numFmtId="0" fontId="12" fillId="2" borderId="15" xfId="0" applyFont="1" applyFill="1" applyBorder="1" applyAlignment="1">
      <alignment horizontal="right"/>
    </xf>
    <xf numFmtId="0" fontId="4" fillId="2" borderId="15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16" xfId="0" applyFont="1" applyFill="1" applyBorder="1">
      <alignment vertical="center"/>
    </xf>
    <xf numFmtId="17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>
      <alignment vertical="center"/>
    </xf>
    <xf numFmtId="176" fontId="12" fillId="0" borderId="0" xfId="0" applyNumberFormat="1" applyFont="1" applyAlignment="1" applyProtection="1">
      <alignment horizontal="right"/>
      <protection locked="0"/>
    </xf>
    <xf numFmtId="0" fontId="4" fillId="0" borderId="0" xfId="0" applyFont="1" applyAlignment="1">
      <alignment horizontal="right" vertical="center"/>
    </xf>
    <xf numFmtId="0" fontId="4" fillId="0" borderId="8" xfId="0" applyFont="1" applyBorder="1" applyProtection="1">
      <alignment vertical="center"/>
      <protection locked="0"/>
    </xf>
    <xf numFmtId="0" fontId="4" fillId="3" borderId="15" xfId="0" applyFont="1" applyFill="1" applyBorder="1" applyProtection="1">
      <alignment vertical="center"/>
      <protection locked="0"/>
    </xf>
    <xf numFmtId="0" fontId="4" fillId="0" borderId="15" xfId="0" applyFont="1" applyBorder="1" applyProtection="1">
      <alignment vertical="center"/>
      <protection locked="0"/>
    </xf>
    <xf numFmtId="0" fontId="4" fillId="5" borderId="16" xfId="0" applyFont="1" applyFill="1" applyBorder="1" applyProtection="1">
      <alignment vertical="center"/>
      <protection locked="0"/>
    </xf>
    <xf numFmtId="0" fontId="4" fillId="2" borderId="32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77" fontId="37" fillId="0" borderId="0" xfId="0" applyNumberFormat="1" applyFont="1">
      <alignment vertical="center"/>
    </xf>
    <xf numFmtId="0" fontId="37" fillId="0" borderId="24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0" borderId="0" xfId="0" applyFont="1" applyProtection="1">
      <alignment vertical="center"/>
      <protection locked="0"/>
    </xf>
    <xf numFmtId="0" fontId="8" fillId="0" borderId="6" xfId="0" applyFont="1" applyBorder="1" applyAlignment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180" fontId="4" fillId="0" borderId="0" xfId="0" applyNumberFormat="1" applyFont="1">
      <alignment vertical="center"/>
    </xf>
    <xf numFmtId="178" fontId="4" fillId="0" borderId="0" xfId="0" applyNumberFormat="1" applyFont="1" applyAlignment="1">
      <alignment horizontal="center" vertical="center"/>
    </xf>
    <xf numFmtId="178" fontId="37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" fillId="6" borderId="26" xfId="0" applyFont="1" applyFill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3" fillId="0" borderId="0" xfId="0" applyFont="1">
      <alignment vertical="center"/>
    </xf>
    <xf numFmtId="0" fontId="41" fillId="0" borderId="0" xfId="0" applyFont="1">
      <alignment vertical="center"/>
    </xf>
    <xf numFmtId="181" fontId="4" fillId="0" borderId="20" xfId="0" applyNumberFormat="1" applyFont="1" applyBorder="1">
      <alignment vertical="center"/>
    </xf>
    <xf numFmtId="181" fontId="8" fillId="0" borderId="27" xfId="0" applyNumberFormat="1" applyFont="1" applyBorder="1" applyAlignment="1">
      <alignment horizontal="center"/>
    </xf>
    <xf numFmtId="181" fontId="4" fillId="0" borderId="27" xfId="0" applyNumberFormat="1" applyFont="1" applyBorder="1" applyProtection="1">
      <alignment vertical="center"/>
      <protection locked="0"/>
    </xf>
    <xf numFmtId="179" fontId="4" fillId="0" borderId="20" xfId="0" applyNumberFormat="1" applyFont="1" applyBorder="1">
      <alignment vertical="center"/>
    </xf>
    <xf numFmtId="0" fontId="41" fillId="0" borderId="0" xfId="0" applyFont="1" applyAlignment="1">
      <alignment horizontal="right" vertical="center"/>
    </xf>
    <xf numFmtId="0" fontId="4" fillId="2" borderId="12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183" fontId="4" fillId="0" borderId="24" xfId="0" applyNumberFormat="1" applyFont="1" applyBorder="1">
      <alignment vertical="center"/>
    </xf>
    <xf numFmtId="183" fontId="4" fillId="0" borderId="26" xfId="0" applyNumberFormat="1" applyFont="1" applyBorder="1">
      <alignment vertical="center"/>
    </xf>
    <xf numFmtId="183" fontId="4" fillId="0" borderId="19" xfId="0" applyNumberFormat="1" applyFont="1" applyBorder="1">
      <alignment vertical="center"/>
    </xf>
    <xf numFmtId="0" fontId="4" fillId="0" borderId="20" xfId="0" applyFont="1" applyBorder="1" applyAlignment="1" applyProtection="1">
      <alignment horizontal="center" vertical="center"/>
      <protection locked="0"/>
    </xf>
    <xf numFmtId="182" fontId="4" fillId="0" borderId="38" xfId="0" applyNumberFormat="1" applyFont="1" applyBorder="1" applyAlignment="1" applyProtection="1">
      <alignment horizontal="center" vertical="center"/>
      <protection locked="0"/>
    </xf>
    <xf numFmtId="179" fontId="4" fillId="0" borderId="20" xfId="0" applyNumberFormat="1" applyFont="1" applyBorder="1" applyProtection="1">
      <alignment vertical="center"/>
      <protection locked="0"/>
    </xf>
    <xf numFmtId="179" fontId="4" fillId="0" borderId="22" xfId="0" applyNumberFormat="1" applyFont="1" applyBorder="1" applyProtection="1">
      <alignment vertical="center"/>
      <protection locked="0"/>
    </xf>
    <xf numFmtId="179" fontId="4" fillId="0" borderId="27" xfId="0" applyNumberFormat="1" applyFont="1" applyBorder="1" applyProtection="1">
      <alignment vertical="center"/>
      <protection locked="0"/>
    </xf>
    <xf numFmtId="0" fontId="4" fillId="0" borderId="24" xfId="0" applyFont="1" applyBorder="1" applyProtection="1">
      <alignment vertical="center"/>
      <protection locked="0"/>
    </xf>
    <xf numFmtId="0" fontId="4" fillId="0" borderId="26" xfId="0" applyFont="1" applyBorder="1" applyProtection="1">
      <alignment vertical="center"/>
      <protection locked="0"/>
    </xf>
    <xf numFmtId="0" fontId="4" fillId="0" borderId="19" xfId="0" applyFont="1" applyBorder="1" applyProtection="1">
      <alignment vertical="center"/>
      <protection locked="0"/>
    </xf>
    <xf numFmtId="0" fontId="4" fillId="0" borderId="33" xfId="0" applyFont="1" applyBorder="1" applyProtection="1">
      <alignment vertical="center"/>
      <protection locked="0"/>
    </xf>
    <xf numFmtId="183" fontId="4" fillId="0" borderId="0" xfId="0" applyNumberFormat="1" applyFont="1" applyProtection="1">
      <alignment vertical="center"/>
      <protection locked="0"/>
    </xf>
    <xf numFmtId="180" fontId="4" fillId="0" borderId="49" xfId="0" applyNumberFormat="1" applyFont="1" applyBorder="1" applyProtection="1">
      <alignment vertical="center"/>
      <protection locked="0"/>
    </xf>
    <xf numFmtId="180" fontId="4" fillId="0" borderId="47" xfId="0" applyNumberFormat="1" applyFont="1" applyBorder="1" applyProtection="1">
      <alignment vertical="center"/>
      <protection locked="0"/>
    </xf>
    <xf numFmtId="180" fontId="4" fillId="0" borderId="51" xfId="0" applyNumberFormat="1" applyFont="1" applyBorder="1" applyProtection="1">
      <alignment vertical="center"/>
      <protection locked="0"/>
    </xf>
    <xf numFmtId="178" fontId="4" fillId="0" borderId="49" xfId="0" applyNumberFormat="1" applyFont="1" applyBorder="1" applyAlignment="1" applyProtection="1">
      <alignment horizontal="center" vertical="center"/>
      <protection locked="0"/>
    </xf>
    <xf numFmtId="178" fontId="37" fillId="0" borderId="43" xfId="0" applyNumberFormat="1" applyFont="1" applyBorder="1" applyAlignment="1" applyProtection="1">
      <alignment horizontal="center" vertical="center"/>
      <protection locked="0"/>
    </xf>
    <xf numFmtId="180" fontId="4" fillId="0" borderId="15" xfId="0" applyNumberFormat="1" applyFont="1" applyBorder="1" applyProtection="1">
      <alignment vertical="center"/>
      <protection locked="0"/>
    </xf>
    <xf numFmtId="178" fontId="4" fillId="0" borderId="15" xfId="0" applyNumberFormat="1" applyFont="1" applyBorder="1" applyAlignment="1" applyProtection="1">
      <alignment horizontal="center" vertical="center"/>
      <protection locked="0"/>
    </xf>
    <xf numFmtId="178" fontId="37" fillId="0" borderId="16" xfId="0" applyNumberFormat="1" applyFont="1" applyBorder="1" applyAlignment="1" applyProtection="1">
      <alignment horizontal="center" vertical="center"/>
      <protection locked="0"/>
    </xf>
    <xf numFmtId="180" fontId="4" fillId="0" borderId="26" xfId="0" applyNumberFormat="1" applyFont="1" applyBorder="1" applyProtection="1">
      <alignment vertical="center"/>
      <protection locked="0"/>
    </xf>
    <xf numFmtId="178" fontId="4" fillId="0" borderId="26" xfId="0" applyNumberFormat="1" applyFont="1" applyBorder="1" applyAlignment="1" applyProtection="1">
      <alignment horizontal="center" vertical="center"/>
      <protection locked="0"/>
    </xf>
    <xf numFmtId="178" fontId="37" fillId="0" borderId="19" xfId="0" applyNumberFormat="1" applyFont="1" applyBorder="1" applyAlignment="1" applyProtection="1">
      <alignment horizontal="center" vertical="center"/>
      <protection locked="0"/>
    </xf>
    <xf numFmtId="0" fontId="39" fillId="0" borderId="52" xfId="0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/>
    </xf>
    <xf numFmtId="0" fontId="37" fillId="0" borderId="20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0" fontId="37" fillId="0" borderId="53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37" fillId="0" borderId="38" xfId="0" applyFont="1" applyBorder="1" applyAlignment="1">
      <alignment horizontal="center" vertical="center"/>
    </xf>
    <xf numFmtId="0" fontId="4" fillId="0" borderId="34" xfId="0" applyFont="1" applyBorder="1">
      <alignment vertical="center"/>
    </xf>
    <xf numFmtId="179" fontId="37" fillId="0" borderId="20" xfId="0" applyNumberFormat="1" applyFont="1" applyBorder="1" applyAlignment="1">
      <alignment horizontal="center" vertical="center"/>
    </xf>
    <xf numFmtId="179" fontId="37" fillId="0" borderId="22" xfId="0" applyNumberFormat="1" applyFont="1" applyBorder="1" applyAlignment="1">
      <alignment horizontal="center" vertical="center"/>
    </xf>
    <xf numFmtId="179" fontId="37" fillId="0" borderId="27" xfId="0" applyNumberFormat="1" applyFont="1" applyBorder="1" applyAlignment="1">
      <alignment horizontal="center" vertical="center"/>
    </xf>
    <xf numFmtId="181" fontId="37" fillId="0" borderId="0" xfId="0" applyNumberFormat="1" applyFont="1" applyAlignment="1">
      <alignment horizontal="left" vertical="center"/>
    </xf>
    <xf numFmtId="0" fontId="27" fillId="0" borderId="0" xfId="1" applyFont="1" applyProtection="1">
      <protection locked="0"/>
    </xf>
    <xf numFmtId="0" fontId="37" fillId="0" borderId="7" xfId="0" applyFont="1" applyBorder="1" applyAlignment="1">
      <alignment horizontal="center" vertical="center"/>
    </xf>
    <xf numFmtId="0" fontId="37" fillId="0" borderId="47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30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3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colors>
    <mruColors>
      <color rgb="FFFFCCFF"/>
      <color rgb="FFFF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（対数）</a:t>
            </a:r>
            <a:endParaRPr lang="en-US" altLang="ja-JP" sz="12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381719145683027"/>
          <c:y val="0.6633550812998255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3329918199614985"/>
          <c:h val="0.8133838719188981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演算処理部!$AH$33:$AH$933</c:f>
              <c:numCache>
                <c:formatCode>General</c:formatCode>
                <c:ptCount val="901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  <c:pt idx="299">
                  <c:v>-16.307754252241114</c:v>
                </c:pt>
                <c:pt idx="300">
                  <c:v>-16.43280369751982</c:v>
                </c:pt>
                <c:pt idx="301">
                  <c:v>-16.560842797301653</c:v>
                </c:pt>
                <c:pt idx="302">
                  <c:v>-16.692243559696941</c:v>
                </c:pt>
                <c:pt idx="303">
                  <c:v>-16.827410522343303</c:v>
                </c:pt>
                <c:pt idx="304">
                  <c:v>-16.966784976772256</c:v>
                </c:pt>
                <c:pt idx="305">
                  <c:v>-17.110849853394399</c:v>
                </c:pt>
                <c:pt idx="306">
                  <c:v>-17.260135396567886</c:v>
                </c:pt>
                <c:pt idx="307">
                  <c:v>-17.415225789636587</c:v>
                </c:pt>
                <c:pt idx="308">
                  <c:v>-17.576766928720435</c:v>
                </c:pt>
                <c:pt idx="309">
                  <c:v>-17.745475594164866</c:v>
                </c:pt>
                <c:pt idx="310">
                  <c:v>-17.922150333691903</c:v>
                </c:pt>
                <c:pt idx="311">
                  <c:v>-18.107684456704821</c:v>
                </c:pt>
                <c:pt idx="312">
                  <c:v>-18.303081652265675</c:v>
                </c:pt>
                <c:pt idx="313">
                  <c:v>-18.50947489450698</c:v>
                </c:pt>
                <c:pt idx="314">
                  <c:v>-18.728149503798697</c:v>
                </c:pt>
                <c:pt idx="315">
                  <c:v>-18.960571512009665</c:v>
                </c:pt>
                <c:pt idx="316">
                  <c:v>-19.208422868527009</c:v>
                </c:pt>
                <c:pt idx="317">
                  <c:v>-19.473645569884173</c:v>
                </c:pt>
                <c:pt idx="318">
                  <c:v>-19.758497576006441</c:v>
                </c:pt>
                <c:pt idx="319">
                  <c:v>-20.065624509421198</c:v>
                </c:pt>
                <c:pt idx="320">
                  <c:v>-20.39815281107094</c:v>
                </c:pt>
                <c:pt idx="321">
                  <c:v>-20.75981256024917</c:v>
                </c:pt>
                <c:pt idx="322">
                  <c:v>-21.15510208266349</c:v>
                </c:pt>
                <c:pt idx="323">
                  <c:v>-21.589512681106253</c:v>
                </c:pt>
                <c:pt idx="324">
                  <c:v>-22.069841959757881</c:v>
                </c:pt>
                <c:pt idx="325">
                  <c:v>-22.604641309639067</c:v>
                </c:pt>
                <c:pt idx="326">
                  <c:v>-23.20487306475836</c:v>
                </c:pt>
                <c:pt idx="327">
                  <c:v>-23.884907620668251</c:v>
                </c:pt>
                <c:pt idx="328">
                  <c:v>-24.664096324244099</c:v>
                </c:pt>
                <c:pt idx="329">
                  <c:v>-25.569372060129215</c:v>
                </c:pt>
                <c:pt idx="330">
                  <c:v>-26.639806532410507</c:v>
                </c:pt>
                <c:pt idx="331">
                  <c:v>-27.935209824199504</c:v>
                </c:pt>
                <c:pt idx="332">
                  <c:v>-29.554023473752324</c:v>
                </c:pt>
                <c:pt idx="333">
                  <c:v>-31.675977842750175</c:v>
                </c:pt>
                <c:pt idx="334">
                  <c:v>-34.687040165386222</c:v>
                </c:pt>
                <c:pt idx="335">
                  <c:v>-39.706083328443007</c:v>
                </c:pt>
                <c:pt idx="336">
                  <c:v>-55.043554331313175</c:v>
                </c:pt>
                <c:pt idx="337">
                  <c:v>-42.707486266175998</c:v>
                </c:pt>
                <c:pt idx="338">
                  <c:v>-35.409361683155296</c:v>
                </c:pt>
                <c:pt idx="339">
                  <c:v>-31.31081742599719</c:v>
                </c:pt>
                <c:pt idx="340">
                  <c:v>-28.393790580755727</c:v>
                </c:pt>
                <c:pt idx="341">
                  <c:v>-26.097100805747388</c:v>
                </c:pt>
                <c:pt idx="342">
                  <c:v>-24.183225938720749</c:v>
                </c:pt>
                <c:pt idx="343">
                  <c:v>-22.529255367667837</c:v>
                </c:pt>
                <c:pt idx="344">
                  <c:v>-21.063392435062021</c:v>
                </c:pt>
                <c:pt idx="345">
                  <c:v>-19.740146548250038</c:v>
                </c:pt>
                <c:pt idx="346">
                  <c:v>-18.528977968474301</c:v>
                </c:pt>
                <c:pt idx="347">
                  <c:v>-17.408493363371335</c:v>
                </c:pt>
                <c:pt idx="348">
                  <c:v>-16.363225299226077</c:v>
                </c:pt>
                <c:pt idx="349">
                  <c:v>-15.381728145664777</c:v>
                </c:pt>
                <c:pt idx="350">
                  <c:v>-14.455393324686289</c:v>
                </c:pt>
                <c:pt idx="351">
                  <c:v>-13.57768014790183</c:v>
                </c:pt>
                <c:pt idx="352">
                  <c:v>-12.743597696182265</c:v>
                </c:pt>
                <c:pt idx="353">
                  <c:v>-11.949343789584059</c:v>
                </c:pt>
                <c:pt idx="354">
                  <c:v>-11.19204492884251</c:v>
                </c:pt>
                <c:pt idx="355">
                  <c:v>-10.469562359885106</c:v>
                </c:pt>
                <c:pt idx="356">
                  <c:v>-9.7803419073502482</c:v>
                </c:pt>
                <c:pt idx="357">
                  <c:v>-9.1232928915671785</c:v>
                </c:pt>
                <c:pt idx="358">
                  <c:v>-8.4976863812283003</c:v>
                </c:pt>
                <c:pt idx="359">
                  <c:v>-7.9030663914178092</c:v>
                </c:pt>
                <c:pt idx="360">
                  <c:v>-7.3391700551834385</c:v>
                </c:pt>
                <c:pt idx="361">
                  <c:v>-6.8058546270010503</c:v>
                </c:pt>
                <c:pt idx="362">
                  <c:v>-6.3030305931918127</c:v>
                </c:pt>
                <c:pt idx="363">
                  <c:v>-5.8306012342083156</c:v>
                </c:pt>
                <c:pt idx="364">
                  <c:v>-5.3884097115850569</c:v>
                </c:pt>
                <c:pt idx="365">
                  <c:v>-4.9761951193272926</c:v>
                </c:pt>
                <c:pt idx="366">
                  <c:v>-4.5935589355269189</c:v>
                </c:pt>
                <c:pt idx="367">
                  <c:v>-4.2399429587422102</c:v>
                </c:pt>
                <c:pt idx="368">
                  <c:v>-3.9146191853001606</c:v>
                </c:pt>
                <c:pt idx="369">
                  <c:v>-3.6166912917346563</c:v>
                </c:pt>
                <c:pt idx="370">
                  <c:v>-3.3451065700310729</c:v>
                </c:pt>
                <c:pt idx="371">
                  <c:v>-3.0986764591078186</c:v>
                </c:pt>
                <c:pt idx="372">
                  <c:v>-2.876103330880718</c:v>
                </c:pt>
                <c:pt idx="373">
                  <c:v>-2.6760109804717649</c:v>
                </c:pt>
                <c:pt idx="374">
                  <c:v>-2.4969763392135511</c:v>
                </c:pt>
                <c:pt idx="375">
                  <c:v>-2.3375602301103235</c:v>
                </c:pt>
                <c:pt idx="376">
                  <c:v>-2.1963354425243513</c:v>
                </c:pt>
                <c:pt idx="377">
                  <c:v>-2.0719109310219093</c:v>
                </c:pt>
                <c:pt idx="378">
                  <c:v>-1.9629514660000296</c:v>
                </c:pt>
                <c:pt idx="379">
                  <c:v>-1.8681925240982633</c:v>
                </c:pt>
                <c:pt idx="380">
                  <c:v>-1.786450571345723</c:v>
                </c:pt>
                <c:pt idx="381">
                  <c:v>-1.7166291502369755</c:v>
                </c:pt>
                <c:pt idx="382">
                  <c:v>-1.6577213388242253</c:v>
                </c:pt>
                <c:pt idx="383">
                  <c:v>-1.6088092210934812</c:v>
                </c:pt>
                <c:pt idx="384">
                  <c:v>-1.5690610135221503</c:v>
                </c:pt>
                <c:pt idx="385">
                  <c:v>-1.5377264531723749</c:v>
                </c:pt>
                <c:pt idx="386">
                  <c:v>-1.514130985881617</c:v>
                </c:pt>
                <c:pt idx="387">
                  <c:v>-1.497669213287018</c:v>
                </c:pt>
                <c:pt idx="388">
                  <c:v>-1.4877979748494219</c:v>
                </c:pt>
                <c:pt idx="389">
                  <c:v>-1.4840293624750502</c:v>
                </c:pt>
                <c:pt idx="390">
                  <c:v>-1.4859238946593116</c:v>
                </c:pt>
                <c:pt idx="391">
                  <c:v>-1.4930840160801653</c:v>
                </c:pt>
                <c:pt idx="392">
                  <c:v>-1.5051480375963833</c:v>
                </c:pt>
                <c:pt idx="393">
                  <c:v>-1.5217845901279521</c:v>
                </c:pt>
                <c:pt idx="394">
                  <c:v>-1.5426876329081209</c:v>
                </c:pt>
                <c:pt idx="395">
                  <c:v>-1.5675720309125882</c:v>
                </c:pt>
                <c:pt idx="396">
                  <c:v>-1.5961696966941417</c:v>
                </c:pt>
                <c:pt idx="397">
                  <c:v>-1.6282262772814693</c:v>
                </c:pt>
                <c:pt idx="398">
                  <c:v>-1.6634983562808716</c:v>
                </c:pt>
                <c:pt idx="399">
                  <c:v>-1.7017511340465559</c:v>
                </c:pt>
                <c:pt idx="400">
                  <c:v>-1.7427565441025972</c:v>
                </c:pt>
                <c:pt idx="401">
                  <c:v>-1.7862917613787468</c:v>
                </c:pt>
                <c:pt idx="402">
                  <c:v>-1.8321380568384447</c:v>
                </c:pt>
                <c:pt idx="403">
                  <c:v>-1.8800799533889956</c:v>
                </c:pt>
                <c:pt idx="404">
                  <c:v>-1.9299046392920531</c:v>
                </c:pt>
                <c:pt idx="405">
                  <c:v>-1.9814015974058758</c:v>
                </c:pt>
                <c:pt idx="406">
                  <c:v>-2.0343624112937797</c:v>
                </c:pt>
                <c:pt idx="407">
                  <c:v>-2.0885807123574107</c:v>
                </c:pt>
                <c:pt idx="408">
                  <c:v>-2.143852235553136</c:v>
                </c:pt>
                <c:pt idx="409">
                  <c:v>-2.1999749547977783</c:v>
                </c:pt>
                <c:pt idx="410">
                  <c:v>-2.2567492727570908</c:v>
                </c:pt>
                <c:pt idx="411">
                  <c:v>-2.3139782432429743</c:v>
                </c:pt>
                <c:pt idx="412">
                  <c:v>-2.3714678078475089</c:v>
                </c:pt>
                <c:pt idx="413">
                  <c:v>-2.4290270316516507</c:v>
                </c:pt>
                <c:pt idx="414">
                  <c:v>-2.4864683258177429</c:v>
                </c:pt>
                <c:pt idx="415">
                  <c:v>-2.5436076475764451</c:v>
                </c:pt>
                <c:pt idx="416">
                  <c:v>-2.6002646705306165</c:v>
                </c:pt>
                <c:pt idx="417">
                  <c:v>-2.6562629203140311</c:v>
                </c:pt>
                <c:pt idx="418">
                  <c:v>-2.7114298724638526</c:v>
                </c:pt>
                <c:pt idx="419">
                  <c:v>-2.7655970109027015</c:v>
                </c:pt>
                <c:pt idx="420">
                  <c:v>-2.8185998466960376</c:v>
                </c:pt>
                <c:pt idx="421">
                  <c:v>-2.8702778977743586</c:v>
                </c:pt>
                <c:pt idx="422">
                  <c:v>-2.9204746311123024</c:v>
                </c:pt>
                <c:pt idx="423">
                  <c:v>-2.9690373694640009</c:v>
                </c:pt>
                <c:pt idx="424">
                  <c:v>-3.0158171651930781</c:v>
                </c:pt>
                <c:pt idx="425">
                  <c:v>-3.0606686440329316</c:v>
                </c:pt>
                <c:pt idx="426">
                  <c:v>-3.1034498217942996</c:v>
                </c:pt>
                <c:pt idx="427">
                  <c:v>-3.1440218971266165</c:v>
                </c:pt>
                <c:pt idx="428">
                  <c:v>-3.182249023460324</c:v>
                </c:pt>
                <c:pt idx="429">
                  <c:v>-3.217998063229508</c:v>
                </c:pt>
                <c:pt idx="430">
                  <c:v>-3.2511383274176353</c:v>
                </c:pt>
                <c:pt idx="431">
                  <c:v>-3.2815413034011804</c:v>
                </c:pt>
                <c:pt idx="432">
                  <c:v>-3.3090803740027614</c:v>
                </c:pt>
                <c:pt idx="433">
                  <c:v>-3.3336305306227505</c:v>
                </c:pt>
                <c:pt idx="434">
                  <c:v>-3.3550680833108499</c:v>
                </c:pt>
                <c:pt idx="435">
                  <c:v>-3.3732703706815932</c:v>
                </c:pt>
                <c:pt idx="436">
                  <c:v>-3.388115472686255</c:v>
                </c:pt>
                <c:pt idx="437">
                  <c:v>-3.3994819294440273</c:v>
                </c:pt>
                <c:pt idx="438">
                  <c:v>-3.407248469626794</c:v>
                </c:pt>
                <c:pt idx="439">
                  <c:v>-3.4112937523060016</c:v>
                </c:pt>
                <c:pt idx="440">
                  <c:v>-3.411496126732156</c:v>
                </c:pt>
                <c:pt idx="441">
                  <c:v>-3.4077334152581162</c:v>
                </c:pt>
                <c:pt idx="442">
                  <c:v>-3.3998827255733395</c:v>
                </c:pt>
                <c:pt idx="443">
                  <c:v>-3.3878202996336864</c:v>
                </c:pt>
                <c:pt idx="444">
                  <c:v>-3.3714214082048581</c:v>
                </c:pt>
                <c:pt idx="445">
                  <c:v>-3.3505603018564849</c:v>
                </c:pt>
                <c:pt idx="446">
                  <c:v>-3.3251102316317698</c:v>
                </c:pt>
                <c:pt idx="447">
                  <c:v>-3.294943555578898</c:v>
                </c:pt>
                <c:pt idx="448">
                  <c:v>-3.2599319509916524</c:v>
                </c:pt>
                <c:pt idx="449">
                  <c:v>-3.2199467567244988</c:v>
                </c:pt>
                <c:pt idx="450">
                  <c:v>-3.1748594755120307</c:v>
                </c:pt>
                <c:pt idx="451">
                  <c:v>-3.1245424730655773</c:v>
                </c:pt>
                <c:pt idx="452">
                  <c:v>-3.0688699191201301</c:v>
                </c:pt>
                <c:pt idx="453">
                  <c:v>-3.0077190258964621</c:v>
                </c:pt>
                <c:pt idx="454">
                  <c:v>-2.9409716520210551</c:v>
                </c:pt>
                <c:pt idx="455">
                  <c:v>-2.8685163552680164</c:v>
                </c:pt>
                <c:pt idx="456">
                  <c:v>-2.790250996071471</c:v>
                </c:pt>
                <c:pt idx="457">
                  <c:v>-2.706086016170695</c:v>
                </c:pt>
                <c:pt idx="458">
                  <c:v>-2.6159485435761258</c:v>
                </c:pt>
                <c:pt idx="459">
                  <c:v>-2.5197875068199083</c:v>
                </c:pt>
                <c:pt idx="460">
                  <c:v>-2.4175799785604872</c:v>
                </c:pt>
                <c:pt idx="461">
                  <c:v>-2.3093390110860721</c:v>
                </c:pt>
                <c:pt idx="462">
                  <c:v>-2.1951232734990436</c:v>
                </c:pt>
                <c:pt idx="463">
                  <c:v>-2.0750488506345222</c:v>
                </c:pt>
                <c:pt idx="464">
                  <c:v>-1.9493036134961335</c:v>
                </c:pt>
                <c:pt idx="465">
                  <c:v>-1.8181646136923373</c:v>
                </c:pt>
                <c:pt idx="466">
                  <c:v>-1.6820189791031486</c:v>
                </c:pt>
                <c:pt idx="467">
                  <c:v>-1.5413887773847699</c:v>
                </c:pt>
                <c:pt idx="468">
                  <c:v>-1.3969602414117328</c:v>
                </c:pt>
                <c:pt idx="469">
                  <c:v>-1.2496175778007166</c:v>
                </c:pt>
                <c:pt idx="470">
                  <c:v>-1.1004812530064048</c:v>
                </c:pt>
                <c:pt idx="471">
                  <c:v>-0.95095010234483035</c:v>
                </c:pt>
                <c:pt idx="472">
                  <c:v>-0.80274575512915103</c:v>
                </c:pt>
                <c:pt idx="473">
                  <c:v>-0.65795663467186916</c:v>
                </c:pt>
                <c:pt idx="474">
                  <c:v>-0.51907712643552306</c:v>
                </c:pt>
                <c:pt idx="475">
                  <c:v>-0.3890354453188532</c:v>
                </c:pt>
                <c:pt idx="476">
                  <c:v>-0.27120147084086299</c:v>
                </c:pt>
                <c:pt idx="477">
                  <c:v>-0.16936381381265597</c:v>
                </c:pt>
                <c:pt idx="478">
                  <c:v>-8.7664425098248233E-2</c:v>
                </c:pt>
                <c:pt idx="479">
                  <c:v>-3.0480270270114469E-2</c:v>
                </c:pt>
                <c:pt idx="480">
                  <c:v>-2.2461772227426843E-3</c:v>
                </c:pt>
                <c:pt idx="481">
                  <c:v>-7.2216812881303839E-3</c:v>
                </c:pt>
                <c:pt idx="482">
                  <c:v>-4.9217091592648726E-2</c:v>
                </c:pt>
                <c:pt idx="483">
                  <c:v>-0.1313077241159383</c:v>
                </c:pt>
                <c:pt idx="484">
                  <c:v>-0.25557603099119475</c:v>
                </c:pt>
                <c:pt idx="485">
                  <c:v>-0.42292428589377729</c:v>
                </c:pt>
                <c:pt idx="486">
                  <c:v>-0.6329923376767721</c:v>
                </c:pt>
                <c:pt idx="487">
                  <c:v>-0.88419645401193891</c:v>
                </c:pt>
                <c:pt idx="488">
                  <c:v>-1.1738816448866491</c:v>
                </c:pt>
                <c:pt idx="489">
                  <c:v>-1.4985586910206103</c:v>
                </c:pt>
                <c:pt idx="490">
                  <c:v>-1.8541848445904621</c:v>
                </c:pt>
                <c:pt idx="491">
                  <c:v>-2.2364462605266229</c:v>
                </c:pt>
                <c:pt idx="492">
                  <c:v>-2.6410086725789723</c:v>
                </c:pt>
                <c:pt idx="493">
                  <c:v>-3.063716047272862</c:v>
                </c:pt>
                <c:pt idx="494">
                  <c:v>-3.5007302154321258</c:v>
                </c:pt>
                <c:pt idx="495">
                  <c:v>-3.9486146840175906</c:v>
                </c:pt>
                <c:pt idx="496">
                  <c:v>-4.4043718804579806</c:v>
                </c:pt>
                <c:pt idx="497">
                  <c:v>-4.865445393694122</c:v>
                </c:pt>
                <c:pt idx="498">
                  <c:v>-5.3296984721327156</c:v>
                </c:pt>
                <c:pt idx="499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B7-4AD9-9868-12B801A12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演算処理部!$AJ$33:$AJ$331</c:f>
              <c:numCache>
                <c:formatCode>General</c:formatCode>
                <c:ptCount val="299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B7-4AD9-9868-12B801A12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　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1867847832810499"/>
              <c:y val="0.91601968766871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7367767212958"/>
          <c:y val="0.49269653732861129"/>
          <c:w val="0.30117767630566372"/>
          <c:h val="0.1335206405882299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56470180857218844"/>
          <c:y val="0.64269741054028018"/>
        </c:manualLayout>
      </c:layout>
      <c:overlay val="0"/>
      <c:spPr>
        <a:solidFill>
          <a:schemeClr val="bg1">
            <a:alpha val="6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29428976500731"/>
          <c:y val="2.9932489040053679E-2"/>
          <c:w val="0.73329918199614985"/>
          <c:h val="0.8133838719188981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演算処理部!$AH$33:$AH$933</c:f>
              <c:numCache>
                <c:formatCode>General</c:formatCode>
                <c:ptCount val="901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  <c:pt idx="299">
                  <c:v>-16.307754252241114</c:v>
                </c:pt>
                <c:pt idx="300">
                  <c:v>-16.43280369751982</c:v>
                </c:pt>
                <c:pt idx="301">
                  <c:v>-16.560842797301653</c:v>
                </c:pt>
                <c:pt idx="302">
                  <c:v>-16.692243559696941</c:v>
                </c:pt>
                <c:pt idx="303">
                  <c:v>-16.827410522343303</c:v>
                </c:pt>
                <c:pt idx="304">
                  <c:v>-16.966784976772256</c:v>
                </c:pt>
                <c:pt idx="305">
                  <c:v>-17.110849853394399</c:v>
                </c:pt>
                <c:pt idx="306">
                  <c:v>-17.260135396567886</c:v>
                </c:pt>
                <c:pt idx="307">
                  <c:v>-17.415225789636587</c:v>
                </c:pt>
                <c:pt idx="308">
                  <c:v>-17.576766928720435</c:v>
                </c:pt>
                <c:pt idx="309">
                  <c:v>-17.745475594164866</c:v>
                </c:pt>
                <c:pt idx="310">
                  <c:v>-17.922150333691903</c:v>
                </c:pt>
                <c:pt idx="311">
                  <c:v>-18.107684456704821</c:v>
                </c:pt>
                <c:pt idx="312">
                  <c:v>-18.303081652265675</c:v>
                </c:pt>
                <c:pt idx="313">
                  <c:v>-18.50947489450698</c:v>
                </c:pt>
                <c:pt idx="314">
                  <c:v>-18.728149503798697</c:v>
                </c:pt>
                <c:pt idx="315">
                  <c:v>-18.960571512009665</c:v>
                </c:pt>
                <c:pt idx="316">
                  <c:v>-19.208422868527009</c:v>
                </c:pt>
                <c:pt idx="317">
                  <c:v>-19.473645569884173</c:v>
                </c:pt>
                <c:pt idx="318">
                  <c:v>-19.758497576006441</c:v>
                </c:pt>
                <c:pt idx="319">
                  <c:v>-20.065624509421198</c:v>
                </c:pt>
                <c:pt idx="320">
                  <c:v>-20.39815281107094</c:v>
                </c:pt>
                <c:pt idx="321">
                  <c:v>-20.75981256024917</c:v>
                </c:pt>
                <c:pt idx="322">
                  <c:v>-21.15510208266349</c:v>
                </c:pt>
                <c:pt idx="323">
                  <c:v>-21.589512681106253</c:v>
                </c:pt>
                <c:pt idx="324">
                  <c:v>-22.069841959757881</c:v>
                </c:pt>
                <c:pt idx="325">
                  <c:v>-22.604641309639067</c:v>
                </c:pt>
                <c:pt idx="326">
                  <c:v>-23.20487306475836</c:v>
                </c:pt>
                <c:pt idx="327">
                  <c:v>-23.884907620668251</c:v>
                </c:pt>
                <c:pt idx="328">
                  <c:v>-24.664096324244099</c:v>
                </c:pt>
                <c:pt idx="329">
                  <c:v>-25.569372060129215</c:v>
                </c:pt>
                <c:pt idx="330">
                  <c:v>-26.639806532410507</c:v>
                </c:pt>
                <c:pt idx="331">
                  <c:v>-27.935209824199504</c:v>
                </c:pt>
                <c:pt idx="332">
                  <c:v>-29.554023473752324</c:v>
                </c:pt>
                <c:pt idx="333">
                  <c:v>-31.675977842750175</c:v>
                </c:pt>
                <c:pt idx="334">
                  <c:v>-34.687040165386222</c:v>
                </c:pt>
                <c:pt idx="335">
                  <c:v>-39.706083328443007</c:v>
                </c:pt>
                <c:pt idx="336">
                  <c:v>-55.043554331313175</c:v>
                </c:pt>
                <c:pt idx="337">
                  <c:v>-42.707486266175998</c:v>
                </c:pt>
                <c:pt idx="338">
                  <c:v>-35.409361683155296</c:v>
                </c:pt>
                <c:pt idx="339">
                  <c:v>-31.31081742599719</c:v>
                </c:pt>
                <c:pt idx="340">
                  <c:v>-28.393790580755727</c:v>
                </c:pt>
                <c:pt idx="341">
                  <c:v>-26.097100805747388</c:v>
                </c:pt>
                <c:pt idx="342">
                  <c:v>-24.183225938720749</c:v>
                </c:pt>
                <c:pt idx="343">
                  <c:v>-22.529255367667837</c:v>
                </c:pt>
                <c:pt idx="344">
                  <c:v>-21.063392435062021</c:v>
                </c:pt>
                <c:pt idx="345">
                  <c:v>-19.740146548250038</c:v>
                </c:pt>
                <c:pt idx="346">
                  <c:v>-18.528977968474301</c:v>
                </c:pt>
                <c:pt idx="347">
                  <c:v>-17.408493363371335</c:v>
                </c:pt>
                <c:pt idx="348">
                  <c:v>-16.363225299226077</c:v>
                </c:pt>
                <c:pt idx="349">
                  <c:v>-15.381728145664777</c:v>
                </c:pt>
                <c:pt idx="350">
                  <c:v>-14.455393324686289</c:v>
                </c:pt>
                <c:pt idx="351">
                  <c:v>-13.57768014790183</c:v>
                </c:pt>
                <c:pt idx="352">
                  <c:v>-12.743597696182265</c:v>
                </c:pt>
                <c:pt idx="353">
                  <c:v>-11.949343789584059</c:v>
                </c:pt>
                <c:pt idx="354">
                  <c:v>-11.19204492884251</c:v>
                </c:pt>
                <c:pt idx="355">
                  <c:v>-10.469562359885106</c:v>
                </c:pt>
                <c:pt idx="356">
                  <c:v>-9.7803419073502482</c:v>
                </c:pt>
                <c:pt idx="357">
                  <c:v>-9.1232928915671785</c:v>
                </c:pt>
                <c:pt idx="358">
                  <c:v>-8.4976863812283003</c:v>
                </c:pt>
                <c:pt idx="359">
                  <c:v>-7.9030663914178092</c:v>
                </c:pt>
                <c:pt idx="360">
                  <c:v>-7.3391700551834385</c:v>
                </c:pt>
                <c:pt idx="361">
                  <c:v>-6.8058546270010503</c:v>
                </c:pt>
                <c:pt idx="362">
                  <c:v>-6.3030305931918127</c:v>
                </c:pt>
                <c:pt idx="363">
                  <c:v>-5.8306012342083156</c:v>
                </c:pt>
                <c:pt idx="364">
                  <c:v>-5.3884097115850569</c:v>
                </c:pt>
                <c:pt idx="365">
                  <c:v>-4.9761951193272926</c:v>
                </c:pt>
                <c:pt idx="366">
                  <c:v>-4.5935589355269189</c:v>
                </c:pt>
                <c:pt idx="367">
                  <c:v>-4.2399429587422102</c:v>
                </c:pt>
                <c:pt idx="368">
                  <c:v>-3.9146191853001606</c:v>
                </c:pt>
                <c:pt idx="369">
                  <c:v>-3.6166912917346563</c:v>
                </c:pt>
                <c:pt idx="370">
                  <c:v>-3.3451065700310729</c:v>
                </c:pt>
                <c:pt idx="371">
                  <c:v>-3.0986764591078186</c:v>
                </c:pt>
                <c:pt idx="372">
                  <c:v>-2.876103330880718</c:v>
                </c:pt>
                <c:pt idx="373">
                  <c:v>-2.6760109804717649</c:v>
                </c:pt>
                <c:pt idx="374">
                  <c:v>-2.4969763392135511</c:v>
                </c:pt>
                <c:pt idx="375">
                  <c:v>-2.3375602301103235</c:v>
                </c:pt>
                <c:pt idx="376">
                  <c:v>-2.1963354425243513</c:v>
                </c:pt>
                <c:pt idx="377">
                  <c:v>-2.0719109310219093</c:v>
                </c:pt>
                <c:pt idx="378">
                  <c:v>-1.9629514660000296</c:v>
                </c:pt>
                <c:pt idx="379">
                  <c:v>-1.8681925240982633</c:v>
                </c:pt>
                <c:pt idx="380">
                  <c:v>-1.786450571345723</c:v>
                </c:pt>
                <c:pt idx="381">
                  <c:v>-1.7166291502369755</c:v>
                </c:pt>
                <c:pt idx="382">
                  <c:v>-1.6577213388242253</c:v>
                </c:pt>
                <c:pt idx="383">
                  <c:v>-1.6088092210934812</c:v>
                </c:pt>
                <c:pt idx="384">
                  <c:v>-1.5690610135221503</c:v>
                </c:pt>
                <c:pt idx="385">
                  <c:v>-1.5377264531723749</c:v>
                </c:pt>
                <c:pt idx="386">
                  <c:v>-1.514130985881617</c:v>
                </c:pt>
                <c:pt idx="387">
                  <c:v>-1.497669213287018</c:v>
                </c:pt>
                <c:pt idx="388">
                  <c:v>-1.4877979748494219</c:v>
                </c:pt>
                <c:pt idx="389">
                  <c:v>-1.4840293624750502</c:v>
                </c:pt>
                <c:pt idx="390">
                  <c:v>-1.4859238946593116</c:v>
                </c:pt>
                <c:pt idx="391">
                  <c:v>-1.4930840160801653</c:v>
                </c:pt>
                <c:pt idx="392">
                  <c:v>-1.5051480375963833</c:v>
                </c:pt>
                <c:pt idx="393">
                  <c:v>-1.5217845901279521</c:v>
                </c:pt>
                <c:pt idx="394">
                  <c:v>-1.5426876329081209</c:v>
                </c:pt>
                <c:pt idx="395">
                  <c:v>-1.5675720309125882</c:v>
                </c:pt>
                <c:pt idx="396">
                  <c:v>-1.5961696966941417</c:v>
                </c:pt>
                <c:pt idx="397">
                  <c:v>-1.6282262772814693</c:v>
                </c:pt>
                <c:pt idx="398">
                  <c:v>-1.6634983562808716</c:v>
                </c:pt>
                <c:pt idx="399">
                  <c:v>-1.7017511340465559</c:v>
                </c:pt>
                <c:pt idx="400">
                  <c:v>-1.7427565441025972</c:v>
                </c:pt>
                <c:pt idx="401">
                  <c:v>-1.7862917613787468</c:v>
                </c:pt>
                <c:pt idx="402">
                  <c:v>-1.8321380568384447</c:v>
                </c:pt>
                <c:pt idx="403">
                  <c:v>-1.8800799533889956</c:v>
                </c:pt>
                <c:pt idx="404">
                  <c:v>-1.9299046392920531</c:v>
                </c:pt>
                <c:pt idx="405">
                  <c:v>-1.9814015974058758</c:v>
                </c:pt>
                <c:pt idx="406">
                  <c:v>-2.0343624112937797</c:v>
                </c:pt>
                <c:pt idx="407">
                  <c:v>-2.0885807123574107</c:v>
                </c:pt>
                <c:pt idx="408">
                  <c:v>-2.143852235553136</c:v>
                </c:pt>
                <c:pt idx="409">
                  <c:v>-2.1999749547977783</c:v>
                </c:pt>
                <c:pt idx="410">
                  <c:v>-2.2567492727570908</c:v>
                </c:pt>
                <c:pt idx="411">
                  <c:v>-2.3139782432429743</c:v>
                </c:pt>
                <c:pt idx="412">
                  <c:v>-2.3714678078475089</c:v>
                </c:pt>
                <c:pt idx="413">
                  <c:v>-2.4290270316516507</c:v>
                </c:pt>
                <c:pt idx="414">
                  <c:v>-2.4864683258177429</c:v>
                </c:pt>
                <c:pt idx="415">
                  <c:v>-2.5436076475764451</c:v>
                </c:pt>
                <c:pt idx="416">
                  <c:v>-2.6002646705306165</c:v>
                </c:pt>
                <c:pt idx="417">
                  <c:v>-2.6562629203140311</c:v>
                </c:pt>
                <c:pt idx="418">
                  <c:v>-2.7114298724638526</c:v>
                </c:pt>
                <c:pt idx="419">
                  <c:v>-2.7655970109027015</c:v>
                </c:pt>
                <c:pt idx="420">
                  <c:v>-2.8185998466960376</c:v>
                </c:pt>
                <c:pt idx="421">
                  <c:v>-2.8702778977743586</c:v>
                </c:pt>
                <c:pt idx="422">
                  <c:v>-2.9204746311123024</c:v>
                </c:pt>
                <c:pt idx="423">
                  <c:v>-2.9690373694640009</c:v>
                </c:pt>
                <c:pt idx="424">
                  <c:v>-3.0158171651930781</c:v>
                </c:pt>
                <c:pt idx="425">
                  <c:v>-3.0606686440329316</c:v>
                </c:pt>
                <c:pt idx="426">
                  <c:v>-3.1034498217942996</c:v>
                </c:pt>
                <c:pt idx="427">
                  <c:v>-3.1440218971266165</c:v>
                </c:pt>
                <c:pt idx="428">
                  <c:v>-3.182249023460324</c:v>
                </c:pt>
                <c:pt idx="429">
                  <c:v>-3.217998063229508</c:v>
                </c:pt>
                <c:pt idx="430">
                  <c:v>-3.2511383274176353</c:v>
                </c:pt>
                <c:pt idx="431">
                  <c:v>-3.2815413034011804</c:v>
                </c:pt>
                <c:pt idx="432">
                  <c:v>-3.3090803740027614</c:v>
                </c:pt>
                <c:pt idx="433">
                  <c:v>-3.3336305306227505</c:v>
                </c:pt>
                <c:pt idx="434">
                  <c:v>-3.3550680833108499</c:v>
                </c:pt>
                <c:pt idx="435">
                  <c:v>-3.3732703706815932</c:v>
                </c:pt>
                <c:pt idx="436">
                  <c:v>-3.388115472686255</c:v>
                </c:pt>
                <c:pt idx="437">
                  <c:v>-3.3994819294440273</c:v>
                </c:pt>
                <c:pt idx="438">
                  <c:v>-3.407248469626794</c:v>
                </c:pt>
                <c:pt idx="439">
                  <c:v>-3.4112937523060016</c:v>
                </c:pt>
                <c:pt idx="440">
                  <c:v>-3.411496126732156</c:v>
                </c:pt>
                <c:pt idx="441">
                  <c:v>-3.4077334152581162</c:v>
                </c:pt>
                <c:pt idx="442">
                  <c:v>-3.3998827255733395</c:v>
                </c:pt>
                <c:pt idx="443">
                  <c:v>-3.3878202996336864</c:v>
                </c:pt>
                <c:pt idx="444">
                  <c:v>-3.3714214082048581</c:v>
                </c:pt>
                <c:pt idx="445">
                  <c:v>-3.3505603018564849</c:v>
                </c:pt>
                <c:pt idx="446">
                  <c:v>-3.3251102316317698</c:v>
                </c:pt>
                <c:pt idx="447">
                  <c:v>-3.294943555578898</c:v>
                </c:pt>
                <c:pt idx="448">
                  <c:v>-3.2599319509916524</c:v>
                </c:pt>
                <c:pt idx="449">
                  <c:v>-3.2199467567244988</c:v>
                </c:pt>
                <c:pt idx="450">
                  <c:v>-3.1748594755120307</c:v>
                </c:pt>
                <c:pt idx="451">
                  <c:v>-3.1245424730655773</c:v>
                </c:pt>
                <c:pt idx="452">
                  <c:v>-3.0688699191201301</c:v>
                </c:pt>
                <c:pt idx="453">
                  <c:v>-3.0077190258964621</c:v>
                </c:pt>
                <c:pt idx="454">
                  <c:v>-2.9409716520210551</c:v>
                </c:pt>
                <c:pt idx="455">
                  <c:v>-2.8685163552680164</c:v>
                </c:pt>
                <c:pt idx="456">
                  <c:v>-2.790250996071471</c:v>
                </c:pt>
                <c:pt idx="457">
                  <c:v>-2.706086016170695</c:v>
                </c:pt>
                <c:pt idx="458">
                  <c:v>-2.6159485435761258</c:v>
                </c:pt>
                <c:pt idx="459">
                  <c:v>-2.5197875068199083</c:v>
                </c:pt>
                <c:pt idx="460">
                  <c:v>-2.4175799785604872</c:v>
                </c:pt>
                <c:pt idx="461">
                  <c:v>-2.3093390110860721</c:v>
                </c:pt>
                <c:pt idx="462">
                  <c:v>-2.1951232734990436</c:v>
                </c:pt>
                <c:pt idx="463">
                  <c:v>-2.0750488506345222</c:v>
                </c:pt>
                <c:pt idx="464">
                  <c:v>-1.9493036134961335</c:v>
                </c:pt>
                <c:pt idx="465">
                  <c:v>-1.8181646136923373</c:v>
                </c:pt>
                <c:pt idx="466">
                  <c:v>-1.6820189791031486</c:v>
                </c:pt>
                <c:pt idx="467">
                  <c:v>-1.5413887773847699</c:v>
                </c:pt>
                <c:pt idx="468">
                  <c:v>-1.3969602414117328</c:v>
                </c:pt>
                <c:pt idx="469">
                  <c:v>-1.2496175778007166</c:v>
                </c:pt>
                <c:pt idx="470">
                  <c:v>-1.1004812530064048</c:v>
                </c:pt>
                <c:pt idx="471">
                  <c:v>-0.95095010234483035</c:v>
                </c:pt>
                <c:pt idx="472">
                  <c:v>-0.80274575512915103</c:v>
                </c:pt>
                <c:pt idx="473">
                  <c:v>-0.65795663467186916</c:v>
                </c:pt>
                <c:pt idx="474">
                  <c:v>-0.51907712643552306</c:v>
                </c:pt>
                <c:pt idx="475">
                  <c:v>-0.3890354453188532</c:v>
                </c:pt>
                <c:pt idx="476">
                  <c:v>-0.27120147084086299</c:v>
                </c:pt>
                <c:pt idx="477">
                  <c:v>-0.16936381381265597</c:v>
                </c:pt>
                <c:pt idx="478">
                  <c:v>-8.7664425098248233E-2</c:v>
                </c:pt>
                <c:pt idx="479">
                  <c:v>-3.0480270270114469E-2</c:v>
                </c:pt>
                <c:pt idx="480">
                  <c:v>-2.2461772227426843E-3</c:v>
                </c:pt>
                <c:pt idx="481">
                  <c:v>-7.2216812881303839E-3</c:v>
                </c:pt>
                <c:pt idx="482">
                  <c:v>-4.9217091592648726E-2</c:v>
                </c:pt>
                <c:pt idx="483">
                  <c:v>-0.1313077241159383</c:v>
                </c:pt>
                <c:pt idx="484">
                  <c:v>-0.25557603099119475</c:v>
                </c:pt>
                <c:pt idx="485">
                  <c:v>-0.42292428589377729</c:v>
                </c:pt>
                <c:pt idx="486">
                  <c:v>-0.6329923376767721</c:v>
                </c:pt>
                <c:pt idx="487">
                  <c:v>-0.88419645401193891</c:v>
                </c:pt>
                <c:pt idx="488">
                  <c:v>-1.1738816448866491</c:v>
                </c:pt>
                <c:pt idx="489">
                  <c:v>-1.4985586910206103</c:v>
                </c:pt>
                <c:pt idx="490">
                  <c:v>-1.8541848445904621</c:v>
                </c:pt>
                <c:pt idx="491">
                  <c:v>-2.2364462605266229</c:v>
                </c:pt>
                <c:pt idx="492">
                  <c:v>-2.6410086725789723</c:v>
                </c:pt>
                <c:pt idx="493">
                  <c:v>-3.063716047272862</c:v>
                </c:pt>
                <c:pt idx="494">
                  <c:v>-3.5007302154321258</c:v>
                </c:pt>
                <c:pt idx="495">
                  <c:v>-3.9486146840175906</c:v>
                </c:pt>
                <c:pt idx="496">
                  <c:v>-4.4043718804579806</c:v>
                </c:pt>
                <c:pt idx="497">
                  <c:v>-4.865445393694122</c:v>
                </c:pt>
                <c:pt idx="498">
                  <c:v>-5.3296984721327156</c:v>
                </c:pt>
                <c:pt idx="499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76-4F2C-8EF1-02453020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演算処理部!$AJ$33:$AJ$331</c:f>
              <c:numCache>
                <c:formatCode>General</c:formatCode>
                <c:ptCount val="299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76-4F2C-8EF1-02453020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　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1867847832810499"/>
              <c:y val="0.91601968766871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  <c:majorUnit val="0.5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437649497398367"/>
          <c:y val="9.5034955076087752E-2"/>
          <c:w val="0.30117767630566372"/>
          <c:h val="0.1335206405882299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200"/>
              <a:t>RL</a:t>
            </a:r>
            <a:r>
              <a:rPr lang="ja-JP" sz="1200"/>
              <a:t>：リターンロス</a:t>
            </a:r>
          </a:p>
        </c:rich>
      </c:tx>
      <c:layout>
        <c:manualLayout>
          <c:xMode val="edge"/>
          <c:yMode val="edge"/>
          <c:x val="0.34486754339934977"/>
          <c:y val="7.9872510123875001E-2"/>
        </c:manualLayout>
      </c:layout>
      <c:overlay val="0"/>
      <c:spPr>
        <a:solidFill>
          <a:schemeClr val="bg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855393204329926"/>
          <c:y val="2.5136175103692964E-2"/>
          <c:w val="0.76894137503854409"/>
          <c:h val="0.8322145669291338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演算処理部!$AG$37:$AG$931</c:f>
              <c:numCache>
                <c:formatCode>General</c:formatCode>
                <c:ptCount val="895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  <c:pt idx="496">
                  <c:v>10.02</c:v>
                </c:pt>
              </c:numCache>
            </c:numRef>
          </c:xVal>
          <c:yVal>
            <c:numRef>
              <c:f>演算処理部!$AH$37:$AH$931</c:f>
              <c:numCache>
                <c:formatCode>General</c:formatCode>
                <c:ptCount val="895"/>
                <c:pt idx="0">
                  <c:v>-1.6548135041842955E-2</c:v>
                </c:pt>
                <c:pt idx="1">
                  <c:v>-2.3555826644229217E-2</c:v>
                </c:pt>
                <c:pt idx="2">
                  <c:v>-3.1625695787316527E-2</c:v>
                </c:pt>
                <c:pt idx="3">
                  <c:v>-4.065547440405292E-2</c:v>
                </c:pt>
                <c:pt idx="4">
                  <c:v>-5.0529920362726993E-2</c:v>
                </c:pt>
                <c:pt idx="5">
                  <c:v>-6.1121914703598436E-2</c:v>
                </c:pt>
                <c:pt idx="6">
                  <c:v>-7.229365497906623E-2</c:v>
                </c:pt>
                <c:pt idx="7">
                  <c:v>-8.3897931314736648E-2</c:v>
                </c:pt>
                <c:pt idx="8">
                  <c:v>-9.5779473002810311E-2</c:v>
                </c:pt>
                <c:pt idx="9">
                  <c:v>-0.10777635527494335</c:v>
                </c:pt>
                <c:pt idx="10">
                  <c:v>-0.11972145834373045</c:v>
                </c:pt>
                <c:pt idx="11">
                  <c:v>-0.13144397380611472</c:v>
                </c:pt>
                <c:pt idx="12">
                  <c:v>-0.14277095702313</c:v>
                </c:pt>
                <c:pt idx="13">
                  <c:v>-0.15352892808556245</c:v>
                </c:pt>
                <c:pt idx="14">
                  <c:v>-0.16354552840911651</c:v>
                </c:pt>
                <c:pt idx="15">
                  <c:v>-0.17265124485058203</c:v>
                </c:pt>
                <c:pt idx="16">
                  <c:v>-0.18068121848464591</c:v>
                </c:pt>
                <c:pt idx="17">
                  <c:v>-0.18747716082819557</c:v>
                </c:pt>
                <c:pt idx="18">
                  <c:v>-0.19288940635173416</c:v>
                </c:pt>
                <c:pt idx="19">
                  <c:v>-0.19677913658658169</c:v>
                </c:pt>
                <c:pt idx="20">
                  <c:v>-0.19902081802695312</c:v>
                </c:pt>
                <c:pt idx="21">
                  <c:v>-0.19950490332332732</c:v>
                </c:pt>
                <c:pt idx="22">
                  <c:v>-0.19814085291604711</c:v>
                </c:pt>
                <c:pt idx="23">
                  <c:v>-0.19486054214732468</c:v>
                </c:pt>
                <c:pt idx="24">
                  <c:v>-0.18962212679566534</c:v>
                </c:pt>
                <c:pt idx="25">
                  <c:v>-0.18241444752411001</c:v>
                </c:pt>
                <c:pt idx="26">
                  <c:v>-0.17326206032800953</c:v>
                </c:pt>
                <c:pt idx="27">
                  <c:v>-0.1622309848038411</c:v>
                </c:pt>
                <c:pt idx="28">
                  <c:v>-0.14943526361378526</c:v>
                </c:pt>
                <c:pt idx="29">
                  <c:v>-0.13504442300815364</c:v>
                </c:pt>
                <c:pt idx="30">
                  <c:v>-0.11929191309294146</c:v>
                </c:pt>
                <c:pt idx="31">
                  <c:v>-0.1024845842110429</c:v>
                </c:pt>
                <c:pt idx="32">
                  <c:v>-8.5013217826439974E-2</c:v>
                </c:pt>
                <c:pt idx="33">
                  <c:v>-6.736407102034539E-2</c:v>
                </c:pt>
                <c:pt idx="34">
                  <c:v>-5.0131306425013775E-2</c:v>
                </c:pt>
                <c:pt idx="35">
                  <c:v>-3.4030056716010032E-2</c:v>
                </c:pt>
                <c:pt idx="36">
                  <c:v>-1.9909707336709732E-2</c:v>
                </c:pt>
                <c:pt idx="37">
                  <c:v>-8.7667672538073692E-3</c:v>
                </c:pt>
                <c:pt idx="38">
                  <c:v>-1.756433718396989E-3</c:v>
                </c:pt>
                <c:pt idx="39">
                  <c:v>-2.0164962535489724E-4</c:v>
                </c:pt>
                <c:pt idx="40">
                  <c:v>-5.5981204013595409E-3</c:v>
                </c:pt>
                <c:pt idx="41">
                  <c:v>-1.9613439283439733E-2</c:v>
                </c:pt>
                <c:pt idx="42">
                  <c:v>-4.40782269703393E-2</c:v>
                </c:pt>
                <c:pt idx="43">
                  <c:v>-8.0967111253355387E-2</c:v>
                </c:pt>
                <c:pt idx="44">
                  <c:v>-0.1323675624831242</c:v>
                </c:pt>
                <c:pt idx="45">
                  <c:v>-0.20043517428635788</c:v>
                </c:pt>
                <c:pt idx="46">
                  <c:v>-0.28733502229345281</c:v>
                </c:pt>
                <c:pt idx="47">
                  <c:v>-0.39517026301500535</c:v>
                </c:pt>
                <c:pt idx="48">
                  <c:v>-0.52590104842851393</c:v>
                </c:pt>
                <c:pt idx="49">
                  <c:v>-0.68125887641285598</c:v>
                </c:pt>
                <c:pt idx="50">
                  <c:v>-0.8626632772157028</c:v>
                </c:pt>
                <c:pt idx="51">
                  <c:v>-1.0711487825829997</c:v>
                </c:pt>
                <c:pt idx="52">
                  <c:v>-1.3073100240959392</c:v>
                </c:pt>
                <c:pt idx="53">
                  <c:v>-1.5712713587161711</c:v>
                </c:pt>
                <c:pt idx="54">
                  <c:v>-1.8626847482063014</c:v>
                </c:pt>
                <c:pt idx="55">
                  <c:v>-2.1807561922897625</c:v>
                </c:pt>
                <c:pt idx="56">
                  <c:v>-2.5242975272977874</c:v>
                </c:pt>
                <c:pt idx="57">
                  <c:v>-2.8917975656705681</c:v>
                </c:pt>
                <c:pt idx="58">
                  <c:v>-3.281504883048993</c:v>
                </c:pt>
                <c:pt idx="59">
                  <c:v>-3.6915142434332515</c:v>
                </c:pt>
                <c:pt idx="60">
                  <c:v>-4.1198495352448532</c:v>
                </c:pt>
                <c:pt idx="61">
                  <c:v>-4.5645377835446341</c:v>
                </c:pt>
                <c:pt idx="62">
                  <c:v>-5.0236708361297087</c:v>
                </c:pt>
                <c:pt idx="63">
                  <c:v>-5.495453279403594</c:v>
                </c:pt>
                <c:pt idx="64">
                  <c:v>-5.9782367453123992</c:v>
                </c:pt>
                <c:pt idx="65">
                  <c:v>-6.4705418978779781</c:v>
                </c:pt>
                <c:pt idx="66">
                  <c:v>-6.9710700368907617</c:v>
                </c:pt>
                <c:pt idx="67">
                  <c:v>-7.4787065054189226</c:v>
                </c:pt>
                <c:pt idx="68">
                  <c:v>-7.9925180479314131</c:v>
                </c:pt>
                <c:pt idx="69">
                  <c:v>-8.5117460475168745</c:v>
                </c:pt>
                <c:pt idx="70">
                  <c:v>-9.0357972654200971</c:v>
                </c:pt>
                <c:pt idx="71">
                  <c:v>-9.5642333799721193</c:v>
                </c:pt>
                <c:pt idx="72">
                  <c:v>-10.096760316722662</c:v>
                </c:pt>
                <c:pt idx="73">
                  <c:v>-10.633218099503143</c:v>
                </c:pt>
                <c:pt idx="74">
                  <c:v>-11.173571741865684</c:v>
                </c:pt>
                <c:pt idx="75">
                  <c:v>-11.717903539955694</c:v>
                </c:pt>
                <c:pt idx="76">
                  <c:v>-12.266407016972284</c:v>
                </c:pt>
                <c:pt idx="77">
                  <c:v>-12.819382699823121</c:v>
                </c:pt>
                <c:pt idx="78">
                  <c:v>-13.377235874315579</c:v>
                </c:pt>
                <c:pt idx="79">
                  <c:v>-13.94047646128074</c:v>
                </c:pt>
                <c:pt idx="80">
                  <c:v>-14.509721179145567</c:v>
                </c:pt>
                <c:pt idx="81">
                  <c:v>-15.085698207481446</c:v>
                </c:pt>
                <c:pt idx="82">
                  <c:v>-15.669254642221491</c:v>
                </c:pt>
                <c:pt idx="83">
                  <c:v>-16.261367140696954</c:v>
                </c:pt>
                <c:pt idx="84">
                  <c:v>-16.863156301165784</c:v>
                </c:pt>
                <c:pt idx="85">
                  <c:v>-17.475905519726012</c:v>
                </c:pt>
                <c:pt idx="86">
                  <c:v>-18.10108533692442</c:v>
                </c:pt>
                <c:pt idx="87">
                  <c:v>-18.740384656634596</c:v>
                </c:pt>
                <c:pt idx="88">
                  <c:v>-19.395750736032266</c:v>
                </c:pt>
                <c:pt idx="89">
                  <c:v>-20.069440577208407</c:v>
                </c:pt>
                <c:pt idx="90">
                  <c:v>-20.764087406757028</c:v>
                </c:pt>
                <c:pt idx="91">
                  <c:v>-21.482787482780804</c:v>
                </c:pt>
                <c:pt idx="92">
                  <c:v>-22.229214801743087</c:v>
                </c:pt>
                <c:pt idx="93">
                  <c:v>-23.007774863315827</c:v>
                </c:pt>
                <c:pt idx="94">
                  <c:v>-23.823814304101543</c:v>
                </c:pt>
                <c:pt idx="95">
                  <c:v>-24.683912378910399</c:v>
                </c:pt>
                <c:pt idx="96">
                  <c:v>-25.596295621813582</c:v>
                </c:pt>
                <c:pt idx="97">
                  <c:v>-26.571443692786701</c:v>
                </c:pt>
                <c:pt idx="98">
                  <c:v>-27.623002763733922</c:v>
                </c:pt>
                <c:pt idx="99">
                  <c:v>-28.769214899739847</c:v>
                </c:pt>
                <c:pt idx="100">
                  <c:v>-30.03525804509675</c:v>
                </c:pt>
                <c:pt idx="101">
                  <c:v>-31.457295503299079</c:v>
                </c:pt>
                <c:pt idx="102">
                  <c:v>-33.089993880475618</c:v>
                </c:pt>
                <c:pt idx="103">
                  <c:v>-35.02182586911271</c:v>
                </c:pt>
                <c:pt idx="104">
                  <c:v>-37.410423883917439</c:v>
                </c:pt>
                <c:pt idx="105">
                  <c:v>-40.581127974859008</c:v>
                </c:pt>
                <c:pt idx="106">
                  <c:v>-45.404669740745796</c:v>
                </c:pt>
                <c:pt idx="107">
                  <c:v>-56.427241339366788</c:v>
                </c:pt>
                <c:pt idx="108">
                  <c:v>-53.030373011725835</c:v>
                </c:pt>
                <c:pt idx="109">
                  <c:v>-44.643189468694487</c:v>
                </c:pt>
                <c:pt idx="110">
                  <c:v>-40.552966367562448</c:v>
                </c:pt>
                <c:pt idx="111">
                  <c:v>-37.849322188357441</c:v>
                </c:pt>
                <c:pt idx="112">
                  <c:v>-35.839469734447846</c:v>
                </c:pt>
                <c:pt idx="113">
                  <c:v>-34.246523426708862</c:v>
                </c:pt>
                <c:pt idx="114">
                  <c:v>-32.931520943146715</c:v>
                </c:pt>
                <c:pt idx="115">
                  <c:v>-31.814743590467415</c:v>
                </c:pt>
                <c:pt idx="116">
                  <c:v>-30.846197956736319</c:v>
                </c:pt>
                <c:pt idx="117">
                  <c:v>-29.992461333172329</c:v>
                </c:pt>
                <c:pt idx="118">
                  <c:v>-29.2300839423803</c:v>
                </c:pt>
                <c:pt idx="119">
                  <c:v>-28.541979309722514</c:v>
                </c:pt>
                <c:pt idx="120">
                  <c:v>-27.915312829654908</c:v>
                </c:pt>
                <c:pt idx="121">
                  <c:v>-27.340199193215287</c:v>
                </c:pt>
                <c:pt idx="122">
                  <c:v>-26.808863159612187</c:v>
                </c:pt>
                <c:pt idx="123">
                  <c:v>-26.315078959599141</c:v>
                </c:pt>
                <c:pt idx="124">
                  <c:v>-25.853784199492985</c:v>
                </c:pt>
                <c:pt idx="125">
                  <c:v>-25.420806886487888</c:v>
                </c:pt>
                <c:pt idx="126">
                  <c:v>-25.01266799476798</c:v>
                </c:pt>
                <c:pt idx="127">
                  <c:v>-24.626435796128582</c:v>
                </c:pt>
                <c:pt idx="128">
                  <c:v>-24.259616475824686</c:v>
                </c:pt>
                <c:pt idx="129">
                  <c:v>-23.910070698941208</c:v>
                </c:pt>
                <c:pt idx="130">
                  <c:v>-23.575949071324974</c:v>
                </c:pt>
                <c:pt idx="131">
                  <c:v>-23.255641580414466</c:v>
                </c:pt>
                <c:pt idx="132">
                  <c:v>-22.947737530682915</c:v>
                </c:pt>
                <c:pt idx="133">
                  <c:v>-22.650993461559107</c:v>
                </c:pt>
                <c:pt idx="134">
                  <c:v>-22.364307210162512</c:v>
                </c:pt>
                <c:pt idx="135">
                  <c:v>-22.086696756313611</c:v>
                </c:pt>
                <c:pt idx="136">
                  <c:v>-21.817282826983032</c:v>
                </c:pt>
                <c:pt idx="137">
                  <c:v>-21.555274483558087</c:v>
                </c:pt>
                <c:pt idx="138">
                  <c:v>-21.299957096013372</c:v>
                </c:pt>
                <c:pt idx="139">
                  <c:v>-21.050682242250645</c:v>
                </c:pt>
                <c:pt idx="140">
                  <c:v>-20.80685917157847</c:v>
                </c:pt>
                <c:pt idx="141">
                  <c:v>-20.567947547643911</c:v>
                </c:pt>
                <c:pt idx="142">
                  <c:v>-20.333451244541656</c:v>
                </c:pt>
                <c:pt idx="143">
                  <c:v>-20.102913014910314</c:v>
                </c:pt>
                <c:pt idx="144">
                  <c:v>-19.875909883906282</c:v>
                </c:pt>
                <c:pt idx="145">
                  <c:v>-19.652049150450907</c:v>
                </c:pt>
                <c:pt idx="146">
                  <c:v>-19.430964898865163</c:v>
                </c:pt>
                <c:pt idx="147">
                  <c:v>-19.212314941272314</c:v>
                </c:pt>
                <c:pt idx="148">
                  <c:v>-18.995778124959777</c:v>
                </c:pt>
                <c:pt idx="149">
                  <c:v>-18.781051950004908</c:v>
                </c:pt>
                <c:pt idx="150">
                  <c:v>-18.567850451461467</c:v>
                </c:pt>
                <c:pt idx="151">
                  <c:v>-18.355902307715802</c:v>
                </c:pt>
                <c:pt idx="152">
                  <c:v>-18.144949142598421</c:v>
                </c:pt>
                <c:pt idx="153">
                  <c:v>-17.93474399374173</c:v>
                </c:pt>
                <c:pt idx="154">
                  <c:v>-17.725049923718331</c:v>
                </c:pt>
                <c:pt idx="155">
                  <c:v>-17.515638753840264</c:v>
                </c:pt>
                <c:pt idx="156">
                  <c:v>-17.306289903277623</c:v>
                </c:pt>
                <c:pt idx="157">
                  <c:v>-17.096789318469618</c:v>
                </c:pt>
                <c:pt idx="158">
                  <c:v>-16.886928479735349</c:v>
                </c:pt>
                <c:pt idx="159">
                  <c:v>-16.676503473612236</c:v>
                </c:pt>
                <c:pt idx="160">
                  <c:v>-16.465314120812781</c:v>
                </c:pt>
                <c:pt idx="161">
                  <c:v>-16.253163150838958</c:v>
                </c:pt>
                <c:pt idx="162">
                  <c:v>-16.039855415266338</c:v>
                </c:pt>
                <c:pt idx="163">
                  <c:v>-15.825197132537943</c:v>
                </c:pt>
                <c:pt idx="164">
                  <c:v>-15.608995157818137</c:v>
                </c:pt>
                <c:pt idx="165">
                  <c:v>-15.391056272073449</c:v>
                </c:pt>
                <c:pt idx="166">
                  <c:v>-15.171186485092223</c:v>
                </c:pt>
                <c:pt idx="167">
                  <c:v>-14.949190347649433</c:v>
                </c:pt>
                <c:pt idx="168">
                  <c:v>-14.724870268487669</c:v>
                </c:pt>
                <c:pt idx="169">
                  <c:v>-14.498025832243984</c:v>
                </c:pt>
                <c:pt idx="170">
                  <c:v>-14.268453114928317</c:v>
                </c:pt>
                <c:pt idx="171">
                  <c:v>-14.035943994083899</c:v>
                </c:pt>
                <c:pt idx="172">
                  <c:v>-13.80028545136771</c:v>
                </c:pt>
                <c:pt idx="173">
                  <c:v>-13.561258866024392</c:v>
                </c:pt>
                <c:pt idx="174">
                  <c:v>-13.318639298646307</c:v>
                </c:pt>
                <c:pt idx="175">
                  <c:v>-13.072194765787213</c:v>
                </c:pt>
                <c:pt idx="176">
                  <c:v>-12.821685507521575</c:v>
                </c:pt>
                <c:pt idx="177">
                  <c:v>-12.566863252037486</c:v>
                </c:pt>
                <c:pt idx="178">
                  <c:v>-12.307470483980174</c:v>
                </c:pt>
                <c:pt idx="179">
                  <c:v>-12.043239726737134</c:v>
                </c:pt>
                <c:pt idx="180">
                  <c:v>-11.773892853456399</c:v>
                </c:pt>
                <c:pt idx="181">
                  <c:v>-11.499140447691081</c:v>
                </c:pt>
                <c:pt idx="182">
                  <c:v>-11.218681242662381</c:v>
                </c:pt>
                <c:pt idx="183">
                  <c:v>-10.932201678896051</c:v>
                </c:pt>
                <c:pt idx="184">
                  <c:v>-10.639375634299025</c:v>
                </c:pt>
                <c:pt idx="185">
                  <c:v>-10.339864399793408</c:v>
                </c:pt>
                <c:pt idx="186">
                  <c:v>-10.033316999001139</c:v>
                </c:pt>
                <c:pt idx="187">
                  <c:v>-9.7193709843030849</c:v>
                </c:pt>
                <c:pt idx="188">
                  <c:v>-9.3976538867207093</c:v>
                </c:pt>
                <c:pt idx="189">
                  <c:v>-9.0677855572741812</c:v>
                </c:pt>
                <c:pt idx="190">
                  <c:v>-8.7293817177771977</c:v>
                </c:pt>
                <c:pt idx="191">
                  <c:v>-8.382059146037232</c:v>
                </c:pt>
                <c:pt idx="192">
                  <c:v>-8.0254430627177324</c:v>
                </c:pt>
                <c:pt idx="193">
                  <c:v>-7.6591774756110613</c:v>
                </c:pt>
                <c:pt idx="194">
                  <c:v>-7.2829394852679821</c:v>
                </c:pt>
                <c:pt idx="195">
                  <c:v>-6.8964588796788853</c:v>
                </c:pt>
                <c:pt idx="196">
                  <c:v>-6.4995447619268134</c:v>
                </c:pt>
                <c:pt idx="197">
                  <c:v>-6.0921214780029196</c:v>
                </c:pt>
                <c:pt idx="198">
                  <c:v>-5.674276746851282</c:v>
                </c:pt>
                <c:pt idx="199">
                  <c:v>-5.24632562034021</c:v>
                </c:pt>
                <c:pt idx="200">
                  <c:v>-4.8088946420068508</c:v>
                </c:pt>
                <c:pt idx="201">
                  <c:v>-4.3630311493313059</c:v>
                </c:pt>
                <c:pt idx="202">
                  <c:v>-3.9103427046158714</c:v>
                </c:pt>
                <c:pt idx="203">
                  <c:v>-3.4531704593453956</c:v>
                </c:pt>
                <c:pt idx="204">
                  <c:v>-2.9947967012127781</c:v>
                </c:pt>
                <c:pt idx="205">
                  <c:v>-2.5396791573598088</c:v>
                </c:pt>
                <c:pt idx="206">
                  <c:v>-2.0936906096369805</c:v>
                </c:pt>
                <c:pt idx="207">
                  <c:v>-1.6643200806677787</c:v>
                </c:pt>
                <c:pt idx="208">
                  <c:v>-1.2607616936166164</c:v>
                </c:pt>
                <c:pt idx="209">
                  <c:v>-0.8937859589802315</c:v>
                </c:pt>
                <c:pt idx="210">
                  <c:v>-0.57527331786609526</c:v>
                </c:pt>
                <c:pt idx="211">
                  <c:v>-0.31732057907370131</c:v>
                </c:pt>
                <c:pt idx="212">
                  <c:v>-0.13093598858741398</c:v>
                </c:pt>
                <c:pt idx="213">
                  <c:v>-2.4514660984378059E-2</c:v>
                </c:pt>
                <c:pt idx="214">
                  <c:v>-2.4645473989343271E-3</c:v>
                </c:pt>
                <c:pt idx="215">
                  <c:v>-6.4412402012769834E-2</c:v>
                </c:pt>
                <c:pt idx="216">
                  <c:v>-0.20527167443723351</c:v>
                </c:pt>
                <c:pt idx="217">
                  <c:v>-0.41614733983900809</c:v>
                </c:pt>
                <c:pt idx="218">
                  <c:v>-0.68576049428374586</c:v>
                </c:pt>
                <c:pt idx="219">
                  <c:v>-1.001959938445397</c:v>
                </c:pt>
                <c:pt idx="220">
                  <c:v>-1.3529728720249601</c:v>
                </c:pt>
                <c:pt idx="221">
                  <c:v>-1.7282319801601833</c:v>
                </c:pt>
                <c:pt idx="222">
                  <c:v>-2.1187841257097779</c:v>
                </c:pt>
                <c:pt idx="223">
                  <c:v>-2.5173788263678363</c:v>
                </c:pt>
                <c:pt idx="224">
                  <c:v>-2.9183565531820364</c:v>
                </c:pt>
                <c:pt idx="225">
                  <c:v>-3.3174378707985737</c:v>
                </c:pt>
                <c:pt idx="226">
                  <c:v>-3.71148245976415</c:v>
                </c:pt>
                <c:pt idx="227">
                  <c:v>-4.0982578652244577</c:v>
                </c:pt>
                <c:pt idx="228">
                  <c:v>-4.4762368246631432</c:v>
                </c:pt>
                <c:pt idx="229">
                  <c:v>-4.8444291048754815</c:v>
                </c:pt>
                <c:pt idx="230">
                  <c:v>-5.2022468536167663</c:v>
                </c:pt>
                <c:pt idx="231">
                  <c:v>-5.5493993675090749</c:v>
                </c:pt>
                <c:pt idx="232">
                  <c:v>-5.8858122406207825</c:v>
                </c:pt>
                <c:pt idx="233">
                  <c:v>-6.2115660128996364</c:v>
                </c:pt>
                <c:pt idx="234">
                  <c:v>-6.5268500560359453</c:v>
                </c:pt>
                <c:pt idx="235">
                  <c:v>-6.8319281813183066</c:v>
                </c:pt>
                <c:pt idx="236">
                  <c:v>-7.1271131690943772</c:v>
                </c:pt>
                <c:pt idx="237">
                  <c:v>-7.4127480380664714</c:v>
                </c:pt>
                <c:pt idx="238">
                  <c:v>-7.689192379223134</c:v>
                </c:pt>
                <c:pt idx="239">
                  <c:v>-7.9568124805289511</c:v>
                </c:pt>
                <c:pt idx="240">
                  <c:v>-8.2159742798427686</c:v>
                </c:pt>
                <c:pt idx="241">
                  <c:v>-8.4670384218180264</c:v>
                </c:pt>
                <c:pt idx="242">
                  <c:v>-8.7103568753015885</c:v>
                </c:pt>
                <c:pt idx="243">
                  <c:v>-8.9462707040999714</c:v>
                </c:pt>
                <c:pt idx="244">
                  <c:v>-9.1751086864807689</c:v>
                </c:pt>
                <c:pt idx="245">
                  <c:v>-9.3971865556739882</c:v>
                </c:pt>
                <c:pt idx="246">
                  <c:v>-9.6128066912766457</c:v>
                </c:pt>
                <c:pt idx="247">
                  <c:v>-9.8222581346555629</c:v>
                </c:pt>
                <c:pt idx="248">
                  <c:v>-10.025816833817052</c:v>
                </c:pt>
                <c:pt idx="249">
                  <c:v>-10.223746047487936</c:v>
                </c:pt>
                <c:pt idx="250">
                  <c:v>-10.416296856365362</c:v>
                </c:pt>
                <c:pt idx="251">
                  <c:v>-10.603708743165186</c:v>
                </c:pt>
                <c:pt idx="252">
                  <c:v>-10.786210213364342</c:v>
                </c:pt>
                <c:pt idx="253">
                  <c:v>-10.964019436243076</c:v>
                </c:pt>
                <c:pt idx="254">
                  <c:v>-11.137344891620826</c:v>
                </c:pt>
                <c:pt idx="255">
                  <c:v>-11.306386012023349</c:v>
                </c:pt>
                <c:pt idx="256">
                  <c:v>-11.471333813273199</c:v>
                </c:pt>
                <c:pt idx="257">
                  <c:v>-11.632371508931358</c:v>
                </c:pt>
                <c:pt idx="258">
                  <c:v>-11.789675105835126</c:v>
                </c:pt>
                <c:pt idx="259">
                  <c:v>-11.943413979330407</c:v>
                </c:pt>
                <c:pt idx="260">
                  <c:v>-12.093751427799361</c:v>
                </c:pt>
                <c:pt idx="261">
                  <c:v>-12.240845206825682</c:v>
                </c:pt>
                <c:pt idx="262">
                  <c:v>-12.384848043884384</c:v>
                </c:pt>
                <c:pt idx="263">
                  <c:v>-12.525908134843807</c:v>
                </c:pt>
                <c:pt idx="264">
                  <c:v>-12.664169623859813</c:v>
                </c:pt>
                <c:pt idx="265">
                  <c:v>-12.799773068459544</c:v>
                </c:pt>
                <c:pt idx="266">
                  <c:v>-12.932855891773231</c:v>
                </c:pt>
                <c:pt idx="267">
                  <c:v>-13.06355282399878</c:v>
                </c:pt>
                <c:pt idx="268">
                  <c:v>-13.191996335285923</c:v>
                </c:pt>
                <c:pt idx="269">
                  <c:v>-13.318317062318073</c:v>
                </c:pt>
                <c:pt idx="270">
                  <c:v>-13.442644230957775</c:v>
                </c:pt>
                <c:pt idx="271">
                  <c:v>-13.56510607741429</c:v>
                </c:pt>
                <c:pt idx="272">
                  <c:v>-13.685830270494844</c:v>
                </c:pt>
                <c:pt idx="273">
                  <c:v>-13.804944337621347</c:v>
                </c:pt>
                <c:pt idx="274">
                  <c:v>-13.922576097435854</c:v>
                </c:pt>
                <c:pt idx="275">
                  <c:v>-14.038854101987059</c:v>
                </c:pt>
                <c:pt idx="276">
                  <c:v>-14.153908091692163</c:v>
                </c:pt>
                <c:pt idx="277">
                  <c:v>-14.267869466508794</c:v>
                </c:pt>
                <c:pt idx="278">
                  <c:v>-14.380871777037827</c:v>
                </c:pt>
                <c:pt idx="279">
                  <c:v>-14.493051239616747</c:v>
                </c:pt>
                <c:pt idx="280">
                  <c:v>-14.604547279864269</c:v>
                </c:pt>
                <c:pt idx="281">
                  <c:v>-14.715503109609507</c:v>
                </c:pt>
                <c:pt idx="282">
                  <c:v>-14.82606634269699</c:v>
                </c:pt>
                <c:pt idx="283">
                  <c:v>-14.936389655814772</c:v>
                </c:pt>
                <c:pt idx="284">
                  <c:v>-15.046631501267161</c:v>
                </c:pt>
                <c:pt idx="285">
                  <c:v>-15.156956879524834</c:v>
                </c:pt>
                <c:pt idx="286">
                  <c:v>-15.267538180461601</c:v>
                </c:pt>
                <c:pt idx="287">
                  <c:v>-15.378556103458811</c:v>
                </c:pt>
                <c:pt idx="288">
                  <c:v>-15.490200668065395</c:v>
                </c:pt>
                <c:pt idx="289">
                  <c:v>-15.602672328689964</c:v>
                </c:pt>
                <c:pt idx="290">
                  <c:v>-15.716183208932256</c:v>
                </c:pt>
                <c:pt idx="291">
                  <c:v>-15.830958473704408</c:v>
                </c:pt>
                <c:pt idx="292">
                  <c:v>-15.947237860342149</c:v>
                </c:pt>
                <c:pt idx="293">
                  <c:v>-16.065277393573123</c:v>
                </c:pt>
                <c:pt idx="294">
                  <c:v>-16.185351313639188</c:v>
                </c:pt>
                <c:pt idx="295">
                  <c:v>-16.307754252241114</c:v>
                </c:pt>
                <c:pt idx="296">
                  <c:v>-16.43280369751982</c:v>
                </c:pt>
                <c:pt idx="297">
                  <c:v>-16.560842797301653</c:v>
                </c:pt>
                <c:pt idx="298">
                  <c:v>-16.692243559696941</c:v>
                </c:pt>
                <c:pt idx="299">
                  <c:v>-16.827410522343303</c:v>
                </c:pt>
                <c:pt idx="300">
                  <c:v>-16.966784976772256</c:v>
                </c:pt>
                <c:pt idx="301">
                  <c:v>-17.110849853394399</c:v>
                </c:pt>
                <c:pt idx="302">
                  <c:v>-17.260135396567886</c:v>
                </c:pt>
                <c:pt idx="303">
                  <c:v>-17.415225789636587</c:v>
                </c:pt>
                <c:pt idx="304">
                  <c:v>-17.576766928720435</c:v>
                </c:pt>
                <c:pt idx="305">
                  <c:v>-17.745475594164866</c:v>
                </c:pt>
                <c:pt idx="306">
                  <c:v>-17.922150333691903</c:v>
                </c:pt>
                <c:pt idx="307">
                  <c:v>-18.107684456704821</c:v>
                </c:pt>
                <c:pt idx="308">
                  <c:v>-18.303081652265675</c:v>
                </c:pt>
                <c:pt idx="309">
                  <c:v>-18.50947489450698</c:v>
                </c:pt>
                <c:pt idx="310">
                  <c:v>-18.728149503798697</c:v>
                </c:pt>
                <c:pt idx="311">
                  <c:v>-18.960571512009665</c:v>
                </c:pt>
                <c:pt idx="312">
                  <c:v>-19.208422868527009</c:v>
                </c:pt>
                <c:pt idx="313">
                  <c:v>-19.473645569884173</c:v>
                </c:pt>
                <c:pt idx="314">
                  <c:v>-19.758497576006441</c:v>
                </c:pt>
                <c:pt idx="315">
                  <c:v>-20.065624509421198</c:v>
                </c:pt>
                <c:pt idx="316">
                  <c:v>-20.39815281107094</c:v>
                </c:pt>
                <c:pt idx="317">
                  <c:v>-20.75981256024917</c:v>
                </c:pt>
                <c:pt idx="318">
                  <c:v>-21.15510208266349</c:v>
                </c:pt>
                <c:pt idx="319">
                  <c:v>-21.589512681106253</c:v>
                </c:pt>
                <c:pt idx="320">
                  <c:v>-22.069841959757881</c:v>
                </c:pt>
                <c:pt idx="321">
                  <c:v>-22.604641309639067</c:v>
                </c:pt>
                <c:pt idx="322">
                  <c:v>-23.20487306475836</c:v>
                </c:pt>
                <c:pt idx="323">
                  <c:v>-23.884907620668251</c:v>
                </c:pt>
                <c:pt idx="324">
                  <c:v>-24.664096324244099</c:v>
                </c:pt>
                <c:pt idx="325">
                  <c:v>-25.569372060129215</c:v>
                </c:pt>
                <c:pt idx="326">
                  <c:v>-26.639806532410507</c:v>
                </c:pt>
                <c:pt idx="327">
                  <c:v>-27.935209824199504</c:v>
                </c:pt>
                <c:pt idx="328">
                  <c:v>-29.554023473752324</c:v>
                </c:pt>
                <c:pt idx="329">
                  <c:v>-31.675977842750175</c:v>
                </c:pt>
                <c:pt idx="330">
                  <c:v>-34.687040165386222</c:v>
                </c:pt>
                <c:pt idx="331">
                  <c:v>-39.706083328443007</c:v>
                </c:pt>
                <c:pt idx="332">
                  <c:v>-55.043554331313175</c:v>
                </c:pt>
                <c:pt idx="333">
                  <c:v>-42.707486266175998</c:v>
                </c:pt>
                <c:pt idx="334">
                  <c:v>-35.409361683155296</c:v>
                </c:pt>
                <c:pt idx="335">
                  <c:v>-31.31081742599719</c:v>
                </c:pt>
                <c:pt idx="336">
                  <c:v>-28.393790580755727</c:v>
                </c:pt>
                <c:pt idx="337">
                  <c:v>-26.097100805747388</c:v>
                </c:pt>
                <c:pt idx="338">
                  <c:v>-24.183225938720749</c:v>
                </c:pt>
                <c:pt idx="339">
                  <c:v>-22.529255367667837</c:v>
                </c:pt>
                <c:pt idx="340">
                  <c:v>-21.063392435062021</c:v>
                </c:pt>
                <c:pt idx="341">
                  <c:v>-19.740146548250038</c:v>
                </c:pt>
                <c:pt idx="342">
                  <c:v>-18.528977968474301</c:v>
                </c:pt>
                <c:pt idx="343">
                  <c:v>-17.408493363371335</c:v>
                </c:pt>
                <c:pt idx="344">
                  <c:v>-16.363225299226077</c:v>
                </c:pt>
                <c:pt idx="345">
                  <c:v>-15.381728145664777</c:v>
                </c:pt>
                <c:pt idx="346">
                  <c:v>-14.455393324686289</c:v>
                </c:pt>
                <c:pt idx="347">
                  <c:v>-13.57768014790183</c:v>
                </c:pt>
                <c:pt idx="348">
                  <c:v>-12.743597696182265</c:v>
                </c:pt>
                <c:pt idx="349">
                  <c:v>-11.949343789584059</c:v>
                </c:pt>
                <c:pt idx="350">
                  <c:v>-11.19204492884251</c:v>
                </c:pt>
                <c:pt idx="351">
                  <c:v>-10.469562359885106</c:v>
                </c:pt>
                <c:pt idx="352">
                  <c:v>-9.7803419073502482</c:v>
                </c:pt>
                <c:pt idx="353">
                  <c:v>-9.1232928915671785</c:v>
                </c:pt>
                <c:pt idx="354">
                  <c:v>-8.4976863812283003</c:v>
                </c:pt>
                <c:pt idx="355">
                  <c:v>-7.9030663914178092</c:v>
                </c:pt>
                <c:pt idx="356">
                  <c:v>-7.3391700551834385</c:v>
                </c:pt>
                <c:pt idx="357">
                  <c:v>-6.8058546270010503</c:v>
                </c:pt>
                <c:pt idx="358">
                  <c:v>-6.3030305931918127</c:v>
                </c:pt>
                <c:pt idx="359">
                  <c:v>-5.8306012342083156</c:v>
                </c:pt>
                <c:pt idx="360">
                  <c:v>-5.3884097115850569</c:v>
                </c:pt>
                <c:pt idx="361">
                  <c:v>-4.9761951193272926</c:v>
                </c:pt>
                <c:pt idx="362">
                  <c:v>-4.5935589355269189</c:v>
                </c:pt>
                <c:pt idx="363">
                  <c:v>-4.2399429587422102</c:v>
                </c:pt>
                <c:pt idx="364">
                  <c:v>-3.9146191853001606</c:v>
                </c:pt>
                <c:pt idx="365">
                  <c:v>-3.6166912917346563</c:v>
                </c:pt>
                <c:pt idx="366">
                  <c:v>-3.3451065700310729</c:v>
                </c:pt>
                <c:pt idx="367">
                  <c:v>-3.0986764591078186</c:v>
                </c:pt>
                <c:pt idx="368">
                  <c:v>-2.876103330880718</c:v>
                </c:pt>
                <c:pt idx="369">
                  <c:v>-2.6760109804717649</c:v>
                </c:pt>
                <c:pt idx="370">
                  <c:v>-2.4969763392135511</c:v>
                </c:pt>
                <c:pt idx="371">
                  <c:v>-2.3375602301103235</c:v>
                </c:pt>
                <c:pt idx="372">
                  <c:v>-2.1963354425243513</c:v>
                </c:pt>
                <c:pt idx="373">
                  <c:v>-2.0719109310219093</c:v>
                </c:pt>
                <c:pt idx="374">
                  <c:v>-1.9629514660000296</c:v>
                </c:pt>
                <c:pt idx="375">
                  <c:v>-1.8681925240982633</c:v>
                </c:pt>
                <c:pt idx="376">
                  <c:v>-1.786450571345723</c:v>
                </c:pt>
                <c:pt idx="377">
                  <c:v>-1.7166291502369755</c:v>
                </c:pt>
                <c:pt idx="378">
                  <c:v>-1.6577213388242253</c:v>
                </c:pt>
                <c:pt idx="379">
                  <c:v>-1.6088092210934812</c:v>
                </c:pt>
                <c:pt idx="380">
                  <c:v>-1.5690610135221503</c:v>
                </c:pt>
                <c:pt idx="381">
                  <c:v>-1.5377264531723749</c:v>
                </c:pt>
                <c:pt idx="382">
                  <c:v>-1.514130985881617</c:v>
                </c:pt>
                <c:pt idx="383">
                  <c:v>-1.497669213287018</c:v>
                </c:pt>
                <c:pt idx="384">
                  <c:v>-1.4877979748494219</c:v>
                </c:pt>
                <c:pt idx="385">
                  <c:v>-1.4840293624750502</c:v>
                </c:pt>
                <c:pt idx="386">
                  <c:v>-1.4859238946593116</c:v>
                </c:pt>
                <c:pt idx="387">
                  <c:v>-1.4930840160801653</c:v>
                </c:pt>
                <c:pt idx="388">
                  <c:v>-1.5051480375963833</c:v>
                </c:pt>
                <c:pt idx="389">
                  <c:v>-1.5217845901279521</c:v>
                </c:pt>
                <c:pt idx="390">
                  <c:v>-1.5426876329081209</c:v>
                </c:pt>
                <c:pt idx="391">
                  <c:v>-1.5675720309125882</c:v>
                </c:pt>
                <c:pt idx="392">
                  <c:v>-1.5961696966941417</c:v>
                </c:pt>
                <c:pt idx="393">
                  <c:v>-1.6282262772814693</c:v>
                </c:pt>
                <c:pt idx="394">
                  <c:v>-1.6634983562808716</c:v>
                </c:pt>
                <c:pt idx="395">
                  <c:v>-1.7017511340465559</c:v>
                </c:pt>
                <c:pt idx="396">
                  <c:v>-1.7427565441025972</c:v>
                </c:pt>
                <c:pt idx="397">
                  <c:v>-1.7862917613787468</c:v>
                </c:pt>
                <c:pt idx="398">
                  <c:v>-1.8321380568384447</c:v>
                </c:pt>
                <c:pt idx="399">
                  <c:v>-1.8800799533889956</c:v>
                </c:pt>
                <c:pt idx="400">
                  <c:v>-1.9299046392920531</c:v>
                </c:pt>
                <c:pt idx="401">
                  <c:v>-1.9814015974058758</c:v>
                </c:pt>
                <c:pt idx="402">
                  <c:v>-2.0343624112937797</c:v>
                </c:pt>
                <c:pt idx="403">
                  <c:v>-2.0885807123574107</c:v>
                </c:pt>
                <c:pt idx="404">
                  <c:v>-2.143852235553136</c:v>
                </c:pt>
                <c:pt idx="405">
                  <c:v>-2.1999749547977783</c:v>
                </c:pt>
                <c:pt idx="406">
                  <c:v>-2.2567492727570908</c:v>
                </c:pt>
                <c:pt idx="407">
                  <c:v>-2.3139782432429743</c:v>
                </c:pt>
                <c:pt idx="408">
                  <c:v>-2.3714678078475089</c:v>
                </c:pt>
                <c:pt idx="409">
                  <c:v>-2.4290270316516507</c:v>
                </c:pt>
                <c:pt idx="410">
                  <c:v>-2.4864683258177429</c:v>
                </c:pt>
                <c:pt idx="411">
                  <c:v>-2.5436076475764451</c:v>
                </c:pt>
                <c:pt idx="412">
                  <c:v>-2.6002646705306165</c:v>
                </c:pt>
                <c:pt idx="413">
                  <c:v>-2.6562629203140311</c:v>
                </c:pt>
                <c:pt idx="414">
                  <c:v>-2.7114298724638526</c:v>
                </c:pt>
                <c:pt idx="415">
                  <c:v>-2.7655970109027015</c:v>
                </c:pt>
                <c:pt idx="416">
                  <c:v>-2.8185998466960376</c:v>
                </c:pt>
                <c:pt idx="417">
                  <c:v>-2.8702778977743586</c:v>
                </c:pt>
                <c:pt idx="418">
                  <c:v>-2.9204746311123024</c:v>
                </c:pt>
                <c:pt idx="419">
                  <c:v>-2.9690373694640009</c:v>
                </c:pt>
                <c:pt idx="420">
                  <c:v>-3.0158171651930781</c:v>
                </c:pt>
                <c:pt idx="421">
                  <c:v>-3.0606686440329316</c:v>
                </c:pt>
                <c:pt idx="422">
                  <c:v>-3.1034498217942996</c:v>
                </c:pt>
                <c:pt idx="423">
                  <c:v>-3.1440218971266165</c:v>
                </c:pt>
                <c:pt idx="424">
                  <c:v>-3.182249023460324</c:v>
                </c:pt>
                <c:pt idx="425">
                  <c:v>-3.217998063229508</c:v>
                </c:pt>
                <c:pt idx="426">
                  <c:v>-3.2511383274176353</c:v>
                </c:pt>
                <c:pt idx="427">
                  <c:v>-3.2815413034011804</c:v>
                </c:pt>
                <c:pt idx="428">
                  <c:v>-3.3090803740027614</c:v>
                </c:pt>
                <c:pt idx="429">
                  <c:v>-3.3336305306227505</c:v>
                </c:pt>
                <c:pt idx="430">
                  <c:v>-3.3550680833108499</c:v>
                </c:pt>
                <c:pt idx="431">
                  <c:v>-3.3732703706815932</c:v>
                </c:pt>
                <c:pt idx="432">
                  <c:v>-3.388115472686255</c:v>
                </c:pt>
                <c:pt idx="433">
                  <c:v>-3.3994819294440273</c:v>
                </c:pt>
                <c:pt idx="434">
                  <c:v>-3.407248469626794</c:v>
                </c:pt>
                <c:pt idx="435">
                  <c:v>-3.4112937523060016</c:v>
                </c:pt>
                <c:pt idx="436">
                  <c:v>-3.411496126732156</c:v>
                </c:pt>
                <c:pt idx="437">
                  <c:v>-3.4077334152581162</c:v>
                </c:pt>
                <c:pt idx="438">
                  <c:v>-3.3998827255733395</c:v>
                </c:pt>
                <c:pt idx="439">
                  <c:v>-3.3878202996336864</c:v>
                </c:pt>
                <c:pt idx="440">
                  <c:v>-3.3714214082048581</c:v>
                </c:pt>
                <c:pt idx="441">
                  <c:v>-3.3505603018564849</c:v>
                </c:pt>
                <c:pt idx="442">
                  <c:v>-3.3251102316317698</c:v>
                </c:pt>
                <c:pt idx="443">
                  <c:v>-3.294943555578898</c:v>
                </c:pt>
                <c:pt idx="444">
                  <c:v>-3.2599319509916524</c:v>
                </c:pt>
                <c:pt idx="445">
                  <c:v>-3.2199467567244988</c:v>
                </c:pt>
                <c:pt idx="446">
                  <c:v>-3.1748594755120307</c:v>
                </c:pt>
                <c:pt idx="447">
                  <c:v>-3.1245424730655773</c:v>
                </c:pt>
                <c:pt idx="448">
                  <c:v>-3.0688699191201301</c:v>
                </c:pt>
                <c:pt idx="449">
                  <c:v>-3.0077190258964621</c:v>
                </c:pt>
                <c:pt idx="450">
                  <c:v>-2.9409716520210551</c:v>
                </c:pt>
                <c:pt idx="451">
                  <c:v>-2.8685163552680164</c:v>
                </c:pt>
                <c:pt idx="452">
                  <c:v>-2.790250996071471</c:v>
                </c:pt>
                <c:pt idx="453">
                  <c:v>-2.706086016170695</c:v>
                </c:pt>
                <c:pt idx="454">
                  <c:v>-2.6159485435761258</c:v>
                </c:pt>
                <c:pt idx="455">
                  <c:v>-2.5197875068199083</c:v>
                </c:pt>
                <c:pt idx="456">
                  <c:v>-2.4175799785604872</c:v>
                </c:pt>
                <c:pt idx="457">
                  <c:v>-2.3093390110860721</c:v>
                </c:pt>
                <c:pt idx="458">
                  <c:v>-2.1951232734990436</c:v>
                </c:pt>
                <c:pt idx="459">
                  <c:v>-2.0750488506345222</c:v>
                </c:pt>
                <c:pt idx="460">
                  <c:v>-1.9493036134961335</c:v>
                </c:pt>
                <c:pt idx="461">
                  <c:v>-1.8181646136923373</c:v>
                </c:pt>
                <c:pt idx="462">
                  <c:v>-1.6820189791031486</c:v>
                </c:pt>
                <c:pt idx="463">
                  <c:v>-1.5413887773847699</c:v>
                </c:pt>
                <c:pt idx="464">
                  <c:v>-1.3969602414117328</c:v>
                </c:pt>
                <c:pt idx="465">
                  <c:v>-1.2496175778007166</c:v>
                </c:pt>
                <c:pt idx="466">
                  <c:v>-1.1004812530064048</c:v>
                </c:pt>
                <c:pt idx="467">
                  <c:v>-0.95095010234483035</c:v>
                </c:pt>
                <c:pt idx="468">
                  <c:v>-0.80274575512915103</c:v>
                </c:pt>
                <c:pt idx="469">
                  <c:v>-0.65795663467186916</c:v>
                </c:pt>
                <c:pt idx="470">
                  <c:v>-0.51907712643552306</c:v>
                </c:pt>
                <c:pt idx="471">
                  <c:v>-0.3890354453188532</c:v>
                </c:pt>
                <c:pt idx="472">
                  <c:v>-0.27120147084086299</c:v>
                </c:pt>
                <c:pt idx="473">
                  <c:v>-0.16936381381265597</c:v>
                </c:pt>
                <c:pt idx="474">
                  <c:v>-8.7664425098248233E-2</c:v>
                </c:pt>
                <c:pt idx="475">
                  <c:v>-3.0480270270114469E-2</c:v>
                </c:pt>
                <c:pt idx="476">
                  <c:v>-2.2461772227426843E-3</c:v>
                </c:pt>
                <c:pt idx="477">
                  <c:v>-7.2216812881303839E-3</c:v>
                </c:pt>
                <c:pt idx="478">
                  <c:v>-4.9217091592648726E-2</c:v>
                </c:pt>
                <c:pt idx="479">
                  <c:v>-0.1313077241159383</c:v>
                </c:pt>
                <c:pt idx="480">
                  <c:v>-0.25557603099119475</c:v>
                </c:pt>
                <c:pt idx="481">
                  <c:v>-0.42292428589377729</c:v>
                </c:pt>
                <c:pt idx="482">
                  <c:v>-0.6329923376767721</c:v>
                </c:pt>
                <c:pt idx="483">
                  <c:v>-0.88419645401193891</c:v>
                </c:pt>
                <c:pt idx="484">
                  <c:v>-1.1738816448866491</c:v>
                </c:pt>
                <c:pt idx="485">
                  <c:v>-1.4985586910206103</c:v>
                </c:pt>
                <c:pt idx="486">
                  <c:v>-1.8541848445904621</c:v>
                </c:pt>
                <c:pt idx="487">
                  <c:v>-2.2364462605266229</c:v>
                </c:pt>
                <c:pt idx="488">
                  <c:v>-2.6410086725789723</c:v>
                </c:pt>
                <c:pt idx="489">
                  <c:v>-3.063716047272862</c:v>
                </c:pt>
                <c:pt idx="490">
                  <c:v>-3.5007302154321258</c:v>
                </c:pt>
                <c:pt idx="491">
                  <c:v>-3.9486146840175906</c:v>
                </c:pt>
                <c:pt idx="492">
                  <c:v>-4.4043718804579806</c:v>
                </c:pt>
                <c:pt idx="493">
                  <c:v>-4.865445393694122</c:v>
                </c:pt>
                <c:pt idx="494">
                  <c:v>-5.3296984721327156</c:v>
                </c:pt>
                <c:pt idx="495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95-4D93-82DF-2A9DA1DE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9519"/>
        <c:axId val="1738159935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演算処理部!$AG$37:$AG$931</c:f>
              <c:numCache>
                <c:formatCode>General</c:formatCode>
                <c:ptCount val="895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7</c:v>
                </c:pt>
                <c:pt idx="346">
                  <c:v>7.02</c:v>
                </c:pt>
                <c:pt idx="347">
                  <c:v>7.04</c:v>
                </c:pt>
                <c:pt idx="348">
                  <c:v>7.06</c:v>
                </c:pt>
                <c:pt idx="349">
                  <c:v>7.08</c:v>
                </c:pt>
                <c:pt idx="350">
                  <c:v>7.1</c:v>
                </c:pt>
                <c:pt idx="351">
                  <c:v>7.12</c:v>
                </c:pt>
                <c:pt idx="352">
                  <c:v>7.14</c:v>
                </c:pt>
                <c:pt idx="353">
                  <c:v>7.16</c:v>
                </c:pt>
                <c:pt idx="354">
                  <c:v>7.18</c:v>
                </c:pt>
                <c:pt idx="355">
                  <c:v>7.2</c:v>
                </c:pt>
                <c:pt idx="356">
                  <c:v>7.22</c:v>
                </c:pt>
                <c:pt idx="357">
                  <c:v>7.24</c:v>
                </c:pt>
                <c:pt idx="358">
                  <c:v>7.26</c:v>
                </c:pt>
                <c:pt idx="359">
                  <c:v>7.28</c:v>
                </c:pt>
                <c:pt idx="360">
                  <c:v>7.3</c:v>
                </c:pt>
                <c:pt idx="361">
                  <c:v>7.32</c:v>
                </c:pt>
                <c:pt idx="362">
                  <c:v>7.34</c:v>
                </c:pt>
                <c:pt idx="363">
                  <c:v>7.36</c:v>
                </c:pt>
                <c:pt idx="364">
                  <c:v>7.38</c:v>
                </c:pt>
                <c:pt idx="365">
                  <c:v>7.4</c:v>
                </c:pt>
                <c:pt idx="366">
                  <c:v>7.42</c:v>
                </c:pt>
                <c:pt idx="367">
                  <c:v>7.44</c:v>
                </c:pt>
                <c:pt idx="368">
                  <c:v>7.46</c:v>
                </c:pt>
                <c:pt idx="369">
                  <c:v>7.48</c:v>
                </c:pt>
                <c:pt idx="370">
                  <c:v>7.5</c:v>
                </c:pt>
                <c:pt idx="371">
                  <c:v>7.52</c:v>
                </c:pt>
                <c:pt idx="372">
                  <c:v>7.54</c:v>
                </c:pt>
                <c:pt idx="373">
                  <c:v>7.56</c:v>
                </c:pt>
                <c:pt idx="374">
                  <c:v>7.58</c:v>
                </c:pt>
                <c:pt idx="375">
                  <c:v>7.6</c:v>
                </c:pt>
                <c:pt idx="376">
                  <c:v>7.62</c:v>
                </c:pt>
                <c:pt idx="377">
                  <c:v>7.64</c:v>
                </c:pt>
                <c:pt idx="378">
                  <c:v>7.66</c:v>
                </c:pt>
                <c:pt idx="379">
                  <c:v>7.68</c:v>
                </c:pt>
                <c:pt idx="380">
                  <c:v>7.7</c:v>
                </c:pt>
                <c:pt idx="381">
                  <c:v>7.72</c:v>
                </c:pt>
                <c:pt idx="382">
                  <c:v>7.74</c:v>
                </c:pt>
                <c:pt idx="383">
                  <c:v>7.76</c:v>
                </c:pt>
                <c:pt idx="384">
                  <c:v>7.78</c:v>
                </c:pt>
                <c:pt idx="385">
                  <c:v>7.8</c:v>
                </c:pt>
                <c:pt idx="386">
                  <c:v>7.82</c:v>
                </c:pt>
                <c:pt idx="387">
                  <c:v>7.84</c:v>
                </c:pt>
                <c:pt idx="388">
                  <c:v>7.86</c:v>
                </c:pt>
                <c:pt idx="389">
                  <c:v>7.88</c:v>
                </c:pt>
                <c:pt idx="390">
                  <c:v>7.9</c:v>
                </c:pt>
                <c:pt idx="391">
                  <c:v>7.92</c:v>
                </c:pt>
                <c:pt idx="392">
                  <c:v>7.94</c:v>
                </c:pt>
                <c:pt idx="393">
                  <c:v>7.96</c:v>
                </c:pt>
                <c:pt idx="394">
                  <c:v>7.98</c:v>
                </c:pt>
                <c:pt idx="395">
                  <c:v>8</c:v>
                </c:pt>
                <c:pt idx="396">
                  <c:v>8.02</c:v>
                </c:pt>
                <c:pt idx="397">
                  <c:v>8.0399999999999991</c:v>
                </c:pt>
                <c:pt idx="398">
                  <c:v>8.06</c:v>
                </c:pt>
                <c:pt idx="399">
                  <c:v>8.08</c:v>
                </c:pt>
                <c:pt idx="400">
                  <c:v>8.1</c:v>
                </c:pt>
                <c:pt idx="401">
                  <c:v>8.1199999999999992</c:v>
                </c:pt>
                <c:pt idx="402">
                  <c:v>8.14</c:v>
                </c:pt>
                <c:pt idx="403">
                  <c:v>8.16</c:v>
                </c:pt>
                <c:pt idx="404">
                  <c:v>8.18</c:v>
                </c:pt>
                <c:pt idx="405">
                  <c:v>8.1999999999999993</c:v>
                </c:pt>
                <c:pt idx="406">
                  <c:v>8.2200000000000006</c:v>
                </c:pt>
                <c:pt idx="407">
                  <c:v>8.24</c:v>
                </c:pt>
                <c:pt idx="408">
                  <c:v>8.26</c:v>
                </c:pt>
                <c:pt idx="409">
                  <c:v>8.2799999999999994</c:v>
                </c:pt>
                <c:pt idx="410">
                  <c:v>8.3000000000000007</c:v>
                </c:pt>
                <c:pt idx="411">
                  <c:v>8.32</c:v>
                </c:pt>
                <c:pt idx="412">
                  <c:v>8.34</c:v>
                </c:pt>
                <c:pt idx="413">
                  <c:v>8.36</c:v>
                </c:pt>
                <c:pt idx="414">
                  <c:v>8.3800000000000008</c:v>
                </c:pt>
                <c:pt idx="415">
                  <c:v>8.4</c:v>
                </c:pt>
                <c:pt idx="416">
                  <c:v>8.42</c:v>
                </c:pt>
                <c:pt idx="417">
                  <c:v>8.44</c:v>
                </c:pt>
                <c:pt idx="418">
                  <c:v>8.4600000000000009</c:v>
                </c:pt>
                <c:pt idx="419">
                  <c:v>8.48</c:v>
                </c:pt>
                <c:pt idx="420">
                  <c:v>8.5</c:v>
                </c:pt>
                <c:pt idx="421">
                  <c:v>8.52</c:v>
                </c:pt>
                <c:pt idx="422">
                  <c:v>8.5399999999999991</c:v>
                </c:pt>
                <c:pt idx="423">
                  <c:v>8.56</c:v>
                </c:pt>
                <c:pt idx="424">
                  <c:v>8.58</c:v>
                </c:pt>
                <c:pt idx="425">
                  <c:v>8.6</c:v>
                </c:pt>
                <c:pt idx="426">
                  <c:v>8.6199999999999992</c:v>
                </c:pt>
                <c:pt idx="427">
                  <c:v>8.64</c:v>
                </c:pt>
                <c:pt idx="428">
                  <c:v>8.66</c:v>
                </c:pt>
                <c:pt idx="429">
                  <c:v>8.68</c:v>
                </c:pt>
                <c:pt idx="430">
                  <c:v>8.6999999999999993</c:v>
                </c:pt>
                <c:pt idx="431">
                  <c:v>8.7200000000000006</c:v>
                </c:pt>
                <c:pt idx="432">
                  <c:v>8.74</c:v>
                </c:pt>
                <c:pt idx="433">
                  <c:v>8.76</c:v>
                </c:pt>
                <c:pt idx="434">
                  <c:v>8.7799999999999994</c:v>
                </c:pt>
                <c:pt idx="435">
                  <c:v>8.8000000000000007</c:v>
                </c:pt>
                <c:pt idx="436">
                  <c:v>8.82</c:v>
                </c:pt>
                <c:pt idx="437">
                  <c:v>8.84</c:v>
                </c:pt>
                <c:pt idx="438">
                  <c:v>8.86</c:v>
                </c:pt>
                <c:pt idx="439">
                  <c:v>8.8800000000000008</c:v>
                </c:pt>
                <c:pt idx="440">
                  <c:v>8.9</c:v>
                </c:pt>
                <c:pt idx="441">
                  <c:v>8.92</c:v>
                </c:pt>
                <c:pt idx="442">
                  <c:v>8.94</c:v>
                </c:pt>
                <c:pt idx="443">
                  <c:v>8.9600000000000009</c:v>
                </c:pt>
                <c:pt idx="444">
                  <c:v>8.98</c:v>
                </c:pt>
                <c:pt idx="445">
                  <c:v>9</c:v>
                </c:pt>
                <c:pt idx="446">
                  <c:v>9.02</c:v>
                </c:pt>
                <c:pt idx="447">
                  <c:v>9.0399999999999991</c:v>
                </c:pt>
                <c:pt idx="448">
                  <c:v>9.06</c:v>
                </c:pt>
                <c:pt idx="449">
                  <c:v>9.08</c:v>
                </c:pt>
                <c:pt idx="450">
                  <c:v>9.1</c:v>
                </c:pt>
                <c:pt idx="451">
                  <c:v>9.1199999999999992</c:v>
                </c:pt>
                <c:pt idx="452">
                  <c:v>9.14</c:v>
                </c:pt>
                <c:pt idx="453">
                  <c:v>9.16</c:v>
                </c:pt>
                <c:pt idx="454">
                  <c:v>9.18</c:v>
                </c:pt>
                <c:pt idx="455">
                  <c:v>9.1999999999999993</c:v>
                </c:pt>
                <c:pt idx="456">
                  <c:v>9.2200000000000006</c:v>
                </c:pt>
                <c:pt idx="457">
                  <c:v>9.24</c:v>
                </c:pt>
                <c:pt idx="458">
                  <c:v>9.26</c:v>
                </c:pt>
                <c:pt idx="459">
                  <c:v>9.2799999999999994</c:v>
                </c:pt>
                <c:pt idx="460">
                  <c:v>9.3000000000000007</c:v>
                </c:pt>
                <c:pt idx="461">
                  <c:v>9.32</c:v>
                </c:pt>
                <c:pt idx="462">
                  <c:v>9.34</c:v>
                </c:pt>
                <c:pt idx="463">
                  <c:v>9.36</c:v>
                </c:pt>
                <c:pt idx="464">
                  <c:v>9.3800000000000008</c:v>
                </c:pt>
                <c:pt idx="465">
                  <c:v>9.4</c:v>
                </c:pt>
                <c:pt idx="466">
                  <c:v>9.42</c:v>
                </c:pt>
                <c:pt idx="467">
                  <c:v>9.44</c:v>
                </c:pt>
                <c:pt idx="468">
                  <c:v>9.4600000000000009</c:v>
                </c:pt>
                <c:pt idx="469">
                  <c:v>9.48</c:v>
                </c:pt>
                <c:pt idx="470">
                  <c:v>9.5</c:v>
                </c:pt>
                <c:pt idx="471">
                  <c:v>9.52</c:v>
                </c:pt>
                <c:pt idx="472">
                  <c:v>9.5399999999999991</c:v>
                </c:pt>
                <c:pt idx="473">
                  <c:v>9.56</c:v>
                </c:pt>
                <c:pt idx="474">
                  <c:v>9.58</c:v>
                </c:pt>
                <c:pt idx="475">
                  <c:v>9.6</c:v>
                </c:pt>
                <c:pt idx="476">
                  <c:v>9.6199999999999992</c:v>
                </c:pt>
                <c:pt idx="477">
                  <c:v>9.64</c:v>
                </c:pt>
                <c:pt idx="478">
                  <c:v>9.66</c:v>
                </c:pt>
                <c:pt idx="479">
                  <c:v>9.68</c:v>
                </c:pt>
                <c:pt idx="480">
                  <c:v>9.6999999999999993</c:v>
                </c:pt>
                <c:pt idx="481">
                  <c:v>9.7200000000000006</c:v>
                </c:pt>
                <c:pt idx="482">
                  <c:v>9.74</c:v>
                </c:pt>
                <c:pt idx="483">
                  <c:v>9.76</c:v>
                </c:pt>
                <c:pt idx="484">
                  <c:v>9.7799999999999994</c:v>
                </c:pt>
                <c:pt idx="485">
                  <c:v>9.8000000000000007</c:v>
                </c:pt>
                <c:pt idx="486">
                  <c:v>9.82</c:v>
                </c:pt>
                <c:pt idx="487">
                  <c:v>9.84</c:v>
                </c:pt>
                <c:pt idx="488">
                  <c:v>9.86</c:v>
                </c:pt>
                <c:pt idx="489">
                  <c:v>9.8800000000000008</c:v>
                </c:pt>
                <c:pt idx="490">
                  <c:v>9.9</c:v>
                </c:pt>
                <c:pt idx="491">
                  <c:v>9.92</c:v>
                </c:pt>
                <c:pt idx="492">
                  <c:v>9.94</c:v>
                </c:pt>
                <c:pt idx="493">
                  <c:v>9.9600000000000009</c:v>
                </c:pt>
                <c:pt idx="494">
                  <c:v>9.98</c:v>
                </c:pt>
                <c:pt idx="495">
                  <c:v>10</c:v>
                </c:pt>
                <c:pt idx="496">
                  <c:v>10.02</c:v>
                </c:pt>
              </c:numCache>
            </c:numRef>
          </c:xVal>
          <c:yVal>
            <c:numRef>
              <c:f>演算処理部!$AM$37:$AM$931</c:f>
              <c:numCache>
                <c:formatCode>General</c:formatCode>
                <c:ptCount val="895"/>
                <c:pt idx="0">
                  <c:v>-24.19862399008246</c:v>
                </c:pt>
                <c:pt idx="1">
                  <c:v>-22.668632207474669</c:v>
                </c:pt>
                <c:pt idx="2">
                  <c:v>-21.393245474328989</c:v>
                </c:pt>
                <c:pt idx="3">
                  <c:v>-20.306964660809985</c:v>
                </c:pt>
                <c:pt idx="4">
                  <c:v>-19.367597439123113</c:v>
                </c:pt>
                <c:pt idx="5">
                  <c:v>-18.546398723121762</c:v>
                </c:pt>
                <c:pt idx="6">
                  <c:v>-17.822937977237338</c:v>
                </c:pt>
                <c:pt idx="7">
                  <c:v>-17.182212022392804</c:v>
                </c:pt>
                <c:pt idx="8">
                  <c:v>-16.612920404946095</c:v>
                </c:pt>
                <c:pt idx="9">
                  <c:v>-16.106384920943327</c:v>
                </c:pt>
                <c:pt idx="10">
                  <c:v>-15.655846344545591</c:v>
                </c:pt>
                <c:pt idx="11">
                  <c:v>-15.255992536962417</c:v>
                </c:pt>
                <c:pt idx="12">
                  <c:v>-14.902634324469577</c:v>
                </c:pt>
                <c:pt idx="13">
                  <c:v>-14.59247925793793</c:v>
                </c:pt>
                <c:pt idx="14">
                  <c:v>-14.322972522065815</c:v>
                </c:pt>
                <c:pt idx="15">
                  <c:v>-14.092185613305739</c:v>
                </c:pt>
                <c:pt idx="16">
                  <c:v>-13.898740413376785</c:v>
                </c:pt>
                <c:pt idx="17">
                  <c:v>-13.741760809069348</c:v>
                </c:pt>
                <c:pt idx="18">
                  <c:v>-13.620847095885377</c:v>
                </c:pt>
                <c:pt idx="19">
                  <c:v>-13.536070677739872</c:v>
                </c:pt>
                <c:pt idx="20">
                  <c:v>-13.487988443345172</c:v>
                </c:pt>
                <c:pt idx="21">
                  <c:v>-13.477677964769899</c:v>
                </c:pt>
                <c:pt idx="22">
                  <c:v>-13.506796602171473</c:v>
                </c:pt>
                <c:pt idx="23">
                  <c:v>-13.577670030750824</c:v>
                </c:pt>
                <c:pt idx="24">
                  <c:v>-13.693419077969667</c:v>
                </c:pt>
                <c:pt idx="25">
                  <c:v>-13.858138775422397</c:v>
                </c:pt>
                <c:pt idx="26">
                  <c:v>-14.077151389830668</c:v>
                </c:pt>
                <c:pt idx="27">
                  <c:v>-14.357368056887868</c:v>
                </c:pt>
                <c:pt idx="28">
                  <c:v>-14.707815561582917</c:v>
                </c:pt>
                <c:pt idx="29">
                  <c:v>-15.140423821929122</c:v>
                </c:pt>
                <c:pt idx="30">
                  <c:v>-15.671242506413396</c:v>
                </c:pt>
                <c:pt idx="31">
                  <c:v>-16.322399202998625</c:v>
                </c:pt>
                <c:pt idx="32">
                  <c:v>-17.125415833937275</c:v>
                </c:pt>
                <c:pt idx="33">
                  <c:v>-18.127198360831631</c:v>
                </c:pt>
                <c:pt idx="34">
                  <c:v>-19.401794429819425</c:v>
                </c:pt>
                <c:pt idx="35">
                  <c:v>-21.076220301856967</c:v>
                </c:pt>
                <c:pt idx="36">
                  <c:v>-23.397145402099106</c:v>
                </c:pt>
                <c:pt idx="37">
                  <c:v>-26.953830991690797</c:v>
                </c:pt>
                <c:pt idx="38">
                  <c:v>-33.932403643286833</c:v>
                </c:pt>
                <c:pt idx="39">
                  <c:v>-43.331969742738259</c:v>
                </c:pt>
                <c:pt idx="40">
                  <c:v>-28.900219524512725</c:v>
                </c:pt>
                <c:pt idx="41">
                  <c:v>-23.462108588285769</c:v>
                </c:pt>
                <c:pt idx="42">
                  <c:v>-19.957622417543526</c:v>
                </c:pt>
                <c:pt idx="43">
                  <c:v>-17.335177325170424</c:v>
                </c:pt>
                <c:pt idx="44">
                  <c:v>-15.22604308055255</c:v>
                </c:pt>
                <c:pt idx="45">
                  <c:v>-13.457935890512474</c:v>
                </c:pt>
                <c:pt idx="46">
                  <c:v>-11.936832911167576</c:v>
                </c:pt>
                <c:pt idx="47">
                  <c:v>-10.606087576737108</c:v>
                </c:pt>
                <c:pt idx="48">
                  <c:v>-9.4291001353662658</c:v>
                </c:pt>
                <c:pt idx="49">
                  <c:v>-8.3808989696778635</c:v>
                </c:pt>
                <c:pt idx="50">
                  <c:v>-7.4436241717769605</c:v>
                </c:pt>
                <c:pt idx="51">
                  <c:v>-6.6039172047830483</c:v>
                </c:pt>
                <c:pt idx="52">
                  <c:v>-5.8513276806901695</c:v>
                </c:pt>
                <c:pt idx="53">
                  <c:v>-5.1773058105483987</c:v>
                </c:pt>
                <c:pt idx="54">
                  <c:v>-4.5745551294477051</c:v>
                </c:pt>
                <c:pt idx="55">
                  <c:v>-4.0366188942570904</c:v>
                </c:pt>
                <c:pt idx="56">
                  <c:v>-3.5576232723368499</c:v>
                </c:pt>
                <c:pt idx="57">
                  <c:v>-3.1321267478773382</c:v>
                </c:pt>
                <c:pt idx="58">
                  <c:v>-2.75504017572925</c:v>
                </c:pt>
                <c:pt idx="59">
                  <c:v>-2.4215914965319971</c:v>
                </c:pt>
                <c:pt idx="60">
                  <c:v>-2.1273160829798883</c:v>
                </c:pt>
                <c:pt idx="61">
                  <c:v>-1.86805921385513</c:v>
                </c:pt>
                <c:pt idx="62">
                  <c:v>-1.639981687767083</c:v>
                </c:pt>
                <c:pt idx="63">
                  <c:v>-1.4395631911093303</c:v>
                </c:pt>
                <c:pt idx="64">
                  <c:v>-1.2636007514307157</c:v>
                </c:pt>
                <c:pt idx="65">
                  <c:v>-1.1092014993238488</c:v>
                </c:pt>
                <c:pt idx="66">
                  <c:v>-0.9737701456400869</c:v>
                </c:pt>
                <c:pt idx="67">
                  <c:v>-0.85499220909651019</c:v>
                </c:pt>
                <c:pt idx="68">
                  <c:v>-0.75081426162107434</c:v>
                </c:pt>
                <c:pt idx="69">
                  <c:v>-0.65942243768289011</c:v>
                </c:pt>
                <c:pt idx="70">
                  <c:v>-0.57922029245745765</c:v>
                </c:pt>
                <c:pt idx="71">
                  <c:v>-0.50880687270525915</c:v>
                </c:pt>
                <c:pt idx="72">
                  <c:v>-0.4469556355163285</c:v>
                </c:pt>
                <c:pt idx="73">
                  <c:v>-0.39259464280985984</c:v>
                </c:pt>
                <c:pt idx="74">
                  <c:v>-0.34478828699739145</c:v>
                </c:pt>
                <c:pt idx="75">
                  <c:v>-0.30272066873545117</c:v>
                </c:pt>
                <c:pt idx="76">
                  <c:v>-0.2656806487107034</c:v>
                </c:pt>
                <c:pt idx="77">
                  <c:v>-0.23304852672361176</c:v>
                </c:pt>
                <c:pt idx="78">
                  <c:v>-0.20428425695835348</c:v>
                </c:pt>
                <c:pt idx="79">
                  <c:v>-0.1789170824879473</c:v>
                </c:pt>
                <c:pt idx="80">
                  <c:v>-0.15653645975947283</c:v>
                </c:pt>
                <c:pt idx="81">
                  <c:v>-0.13678414095473468</c:v>
                </c:pt>
                <c:pt idx="82">
                  <c:v>-0.11934728555279889</c:v>
                </c:pt>
                <c:pt idx="83">
                  <c:v>-0.10395247975759911</c:v>
                </c:pt>
                <c:pt idx="84">
                  <c:v>-9.0360551978320464E-2</c:v>
                </c:pt>
                <c:pt idx="85">
                  <c:v>-7.8362083063070354E-2</c:v>
                </c:pt>
                <c:pt idx="86">
                  <c:v>-6.7773520680613153E-2</c:v>
                </c:pt>
                <c:pt idx="87">
                  <c:v>-5.8433817603603701E-2</c:v>
                </c:pt>
                <c:pt idx="88">
                  <c:v>-5.0201523360318419E-2</c:v>
                </c:pt>
                <c:pt idx="89">
                  <c:v>-4.2952267625305858E-2</c:v>
                </c:pt>
                <c:pt idx="90">
                  <c:v>-3.6576581745923278E-2</c:v>
                </c:pt>
                <c:pt idx="91">
                  <c:v>-3.0978011947932538E-2</c:v>
                </c:pt>
                <c:pt idx="92">
                  <c:v>-2.607148406590417E-2</c:v>
                </c:pt>
                <c:pt idx="93">
                  <c:v>-2.1781885162004938E-2</c:v>
                </c:pt>
                <c:pt idx="94">
                  <c:v>-1.8042832200344465E-2</c:v>
                </c:pt>
                <c:pt idx="95">
                  <c:v>-1.4795602107719446E-2</c:v>
                </c:pt>
                <c:pt idx="96">
                  <c:v>-1.1988201148128676E-2</c:v>
                </c:pt>
                <c:pt idx="97">
                  <c:v>-9.5745546373836622E-3</c:v>
                </c:pt>
                <c:pt idx="98">
                  <c:v>-7.5138006891195108E-3</c:v>
                </c:pt>
                <c:pt idx="99">
                  <c:v>-5.7696739719224864E-3</c:v>
                </c:pt>
                <c:pt idx="100">
                  <c:v>-4.3099674209439182E-3</c:v>
                </c:pt>
                <c:pt idx="101">
                  <c:v>-3.1060615306476467E-3</c:v>
                </c:pt>
                <c:pt idx="102">
                  <c:v>-2.1325122985998129E-3</c:v>
                </c:pt>
                <c:pt idx="103">
                  <c:v>-1.3666901270821066E-3</c:v>
                </c:pt>
                <c:pt idx="104">
                  <c:v>-7.8846304964822313E-4</c:v>
                </c:pt>
                <c:pt idx="105">
                  <c:v>-3.7991855923765779E-4</c:v>
                </c:pt>
                <c:pt idx="106">
                  <c:v>-1.2511909463545665E-4</c:v>
                </c:pt>
                <c:pt idx="107">
                  <c:v>-9.8869120714665208E-6</c:v>
                </c:pt>
                <c:pt idx="108">
                  <c:v>-2.1614644193334672E-5</c:v>
                </c:pt>
                <c:pt idx="109">
                  <c:v>-1.4909834381137758E-4</c:v>
                </c:pt>
                <c:pt idx="110">
                  <c:v>-3.8239023555927361E-4</c:v>
                </c:pt>
                <c:pt idx="111">
                  <c:v>-7.1266876590824445E-4</c:v>
                </c:pt>
                <c:pt idx="112">
                  <c:v>-1.1321238583946525E-3</c:v>
                </c:pt>
                <c:pt idx="113">
                  <c:v>-1.6338555543206738E-3</c:v>
                </c:pt>
                <c:pt idx="114">
                  <c:v>-2.2117844555816081E-3</c:v>
                </c:pt>
                <c:pt idx="115">
                  <c:v>-2.8605725907749398E-3</c:v>
                </c:pt>
                <c:pt idx="116">
                  <c:v>-3.5755535031692489E-3</c:v>
                </c:pt>
                <c:pt idx="117">
                  <c:v>-4.3526705130945316E-3</c:v>
                </c:pt>
                <c:pt idx="118">
                  <c:v>-5.1884222411160124E-3</c:v>
                </c:pt>
                <c:pt idx="119">
                  <c:v>-6.0798145950703717E-3</c:v>
                </c:pt>
                <c:pt idx="120">
                  <c:v>-7.0243185257319422E-3</c:v>
                </c:pt>
                <c:pt idx="121">
                  <c:v>-8.0198329449390378E-3</c:v>
                </c:pt>
                <c:pt idx="122">
                  <c:v>-9.0646522779707084E-3</c:v>
                </c:pt>
                <c:pt idx="123">
                  <c:v>-1.0157438190580546E-2</c:v>
                </c:pt>
                <c:pt idx="124">
                  <c:v>-1.1297195091464679E-2</c:v>
                </c:pt>
                <c:pt idx="125">
                  <c:v>-1.2483249064521872E-2</c:v>
                </c:pt>
                <c:pt idx="126">
                  <c:v>-1.3715229932654865E-2</c:v>
                </c:pt>
                <c:pt idx="127">
                  <c:v>-1.4993056197370166E-2</c:v>
                </c:pt>
                <c:pt idx="128">
                  <c:v>-1.6316922636398782E-2</c:v>
                </c:pt>
                <c:pt idx="129">
                  <c:v>-1.7687290376033279E-2</c:v>
                </c:pt>
                <c:pt idx="130">
                  <c:v>-1.9104879286154626E-2</c:v>
                </c:pt>
                <c:pt idx="131">
                  <c:v>-2.0570662574695343E-2</c:v>
                </c:pt>
                <c:pt idx="132">
                  <c:v>-2.2085863485029812E-2</c:v>
                </c:pt>
                <c:pt idx="133">
                  <c:v>-2.3651954024852786E-2</c:v>
                </c:pt>
                <c:pt idx="134">
                  <c:v>-2.5270655678969866E-2</c:v>
                </c:pt>
                <c:pt idx="135">
                  <c:v>-2.6943942081510464E-2</c:v>
                </c:pt>
                <c:pt idx="136">
                  <c:v>-2.8674043645566687E-2</c:v>
                </c:pt>
                <c:pt idx="137">
                  <c:v>-3.0463454170841779E-2</c:v>
                </c:pt>
                <c:pt idx="138">
                  <c:v>-3.2314939472476545E-2</c:v>
                </c:pt>
                <c:pt idx="139">
                  <c:v>-3.4231548097714899E-2</c:v>
                </c:pt>
                <c:pt idx="140">
                  <c:v>-3.6216624221249875E-2</c:v>
                </c:pt>
                <c:pt idx="141">
                  <c:v>-3.827382283600575E-2</c:v>
                </c:pt>
                <c:pt idx="142">
                  <c:v>-4.0407127383570447E-2</c:v>
                </c:pt>
                <c:pt idx="143">
                  <c:v>-4.2620869998505492E-2</c:v>
                </c:pt>
                <c:pt idx="144">
                  <c:v>-4.491975457356804E-2</c:v>
                </c:pt>
                <c:pt idx="145">
                  <c:v>-4.7308882889059913E-2</c:v>
                </c:pt>
                <c:pt idx="146">
                  <c:v>-4.9793784090088465E-2</c:v>
                </c:pt>
                <c:pt idx="147">
                  <c:v>-5.2380447840804333E-2</c:v>
                </c:pt>
                <c:pt idx="148">
                  <c:v>-5.5075361536072981E-2</c:v>
                </c:pt>
                <c:pt idx="149">
                  <c:v>-5.7885552009155933E-2</c:v>
                </c:pt>
                <c:pt idx="150">
                  <c:v>-6.0818632240505197E-2</c:v>
                </c:pt>
                <c:pt idx="151">
                  <c:v>-6.3882853648824331E-2</c:v>
                </c:pt>
                <c:pt idx="152">
                  <c:v>-6.7087164633075624E-2</c:v>
                </c:pt>
                <c:pt idx="153">
                  <c:v>-7.0441276135092684E-2</c:v>
                </c:pt>
                <c:pt idx="154">
                  <c:v>-7.3955735109349691E-2</c:v>
                </c:pt>
                <c:pt idx="155">
                  <c:v>-7.7642006922201384E-2</c:v>
                </c:pt>
                <c:pt idx="156">
                  <c:v>-8.15125678609116E-2</c:v>
                </c:pt>
                <c:pt idx="157">
                  <c:v>-8.55810091174007E-2</c:v>
                </c:pt>
                <c:pt idx="158">
                  <c:v>-8.9862153827773822E-2</c:v>
                </c:pt>
                <c:pt idx="159">
                  <c:v>-9.4372189002488796E-2</c:v>
                </c:pt>
                <c:pt idx="160">
                  <c:v>-9.91288144807871E-2</c:v>
                </c:pt>
                <c:pt idx="161">
                  <c:v>-0.10415141139592421</c:v>
                </c:pt>
                <c:pt idx="162">
                  <c:v>-0.10946123305529415</c:v>
                </c:pt>
                <c:pt idx="163">
                  <c:v>-0.11508162163560359</c:v>
                </c:pt>
                <c:pt idx="164">
                  <c:v>-0.1210382546836266</c:v>
                </c:pt>
                <c:pt idx="165">
                  <c:v>-0.12735942611835191</c:v>
                </c:pt>
                <c:pt idx="166">
                  <c:v>-0.13407636727491601</c:v>
                </c:pt>
                <c:pt idx="167">
                  <c:v>-0.14122361454564328</c:v>
                </c:pt>
                <c:pt idx="168">
                  <c:v>-0.14883943139666175</c:v>
                </c:pt>
                <c:pt idx="169">
                  <c:v>-0.15696629401778736</c:v>
                </c:pt>
                <c:pt idx="170">
                  <c:v>-0.16565145165807282</c:v>
                </c:pt>
                <c:pt idx="171">
                  <c:v>-0.17494757488440757</c:v>
                </c:pt>
                <c:pt idx="172">
                  <c:v>-0.18491350767039796</c:v>
                </c:pt>
                <c:pt idx="173">
                  <c:v>-0.1956151424967302</c:v>
                </c:pt>
                <c:pt idx="174">
                  <c:v>-0.20712644167453953</c:v>
                </c:pt>
                <c:pt idx="175">
                  <c:v>-0.21953063308379189</c:v>
                </c:pt>
                <c:pt idx="176">
                  <c:v>-0.23292161469840741</c:v>
                </c:pt>
                <c:pt idx="177">
                  <c:v>-0.24740560996922351</c:v>
                </c:pt>
                <c:pt idx="178">
                  <c:v>-0.26310312576989364</c:v>
                </c:pt>
                <c:pt idx="179">
                  <c:v>-0.28015127671875617</c:v>
                </c:pt>
                <c:pt idx="180">
                  <c:v>-0.29870655497625298</c:v>
                </c:pt>
                <c:pt idx="181">
                  <c:v>-0.31894814400784499</c:v>
                </c:pt>
                <c:pt idx="182">
                  <c:v>-0.34108189951710988</c:v>
                </c:pt>
                <c:pt idx="183">
                  <c:v>-0.36534515241210547</c:v>
                </c:pt>
                <c:pt idx="184">
                  <c:v>-0.39201252942863257</c:v>
                </c:pt>
                <c:pt idx="185">
                  <c:v>-0.42140303979085858</c:v>
                </c:pt>
                <c:pt idx="186">
                  <c:v>-0.45388874494291742</c:v>
                </c:pt>
                <c:pt idx="187">
                  <c:v>-0.48990541822209882</c:v>
                </c:pt>
                <c:pt idx="188">
                  <c:v>-0.52996571957146621</c:v>
                </c:pt>
                <c:pt idx="189">
                  <c:v>-0.57467556689043897</c:v>
                </c:pt>
                <c:pt idx="190">
                  <c:v>-0.62475459402767797</c:v>
                </c:pt>
                <c:pt idx="191">
                  <c:v>-0.68106186465582752</c:v>
                </c:pt>
                <c:pt idx="192">
                  <c:v>-0.74462838777299856</c:v>
                </c:pt>
                <c:pt idx="193">
                  <c:v>-0.81669849156172725</c:v>
                </c:pt>
                <c:pt idx="194">
                  <c:v>-0.89878281058306986</c:v>
                </c:pt>
                <c:pt idx="195">
                  <c:v>-0.99272660235641963</c:v>
                </c:pt>
                <c:pt idx="196">
                  <c:v>-1.1007984426963915</c:v>
                </c:pt>
                <c:pt idx="197">
                  <c:v>-1.2258062155348406</c:v>
                </c:pt>
                <c:pt idx="198">
                  <c:v>-1.3712499533082425</c:v>
                </c:pt>
                <c:pt idx="199">
                  <c:v>-1.5415248692778414</c:v>
                </c:pt>
                <c:pt idx="200">
                  <c:v>-1.7421934456417023</c:v>
                </c:pt>
                <c:pt idx="201">
                  <c:v>-1.980353693146129</c:v>
                </c:pt>
                <c:pt idx="202">
                  <c:v>-2.265143442734685</c:v>
                </c:pt>
                <c:pt idx="203">
                  <c:v>-2.6084411218793861</c:v>
                </c:pt>
                <c:pt idx="204">
                  <c:v>-3.0258587532410863</c:v>
                </c:pt>
                <c:pt idx="205">
                  <c:v>-3.5381878515112515</c:v>
                </c:pt>
                <c:pt idx="206">
                  <c:v>-4.1735883745025966</c:v>
                </c:pt>
                <c:pt idx="207">
                  <c:v>-4.9710917715186298</c:v>
                </c:pt>
                <c:pt idx="208">
                  <c:v>-5.9866545844160077</c:v>
                </c:pt>
                <c:pt idx="209">
                  <c:v>-7.3047392354857985</c:v>
                </c:pt>
                <c:pt idx="210">
                  <c:v>-9.0635628570299769</c:v>
                </c:pt>
                <c:pt idx="211">
                  <c:v>-11.52055501105858</c:v>
                </c:pt>
                <c:pt idx="212">
                  <c:v>-15.272556309451426</c:v>
                </c:pt>
                <c:pt idx="213">
                  <c:v>-22.495835760511333</c:v>
                </c:pt>
                <c:pt idx="214">
                  <c:v>-32.461703577869159</c:v>
                </c:pt>
                <c:pt idx="215">
                  <c:v>-18.320314560551516</c:v>
                </c:pt>
                <c:pt idx="216">
                  <c:v>-13.356784446681649</c:v>
                </c:pt>
                <c:pt idx="217">
                  <c:v>-10.391784188219864</c:v>
                </c:pt>
                <c:pt idx="218">
                  <c:v>-8.3544878781473262</c:v>
                </c:pt>
                <c:pt idx="219">
                  <c:v>-6.8606920277527799</c:v>
                </c:pt>
                <c:pt idx="220">
                  <c:v>-5.7238904933045678</c:v>
                </c:pt>
                <c:pt idx="221">
                  <c:v>-4.8373209151795358</c:v>
                </c:pt>
                <c:pt idx="222">
                  <c:v>-4.1333828809612836</c:v>
                </c:pt>
                <c:pt idx="223">
                  <c:v>-3.5664163861617393</c:v>
                </c:pt>
                <c:pt idx="224">
                  <c:v>-3.1042320489185089</c:v>
                </c:pt>
                <c:pt idx="225">
                  <c:v>-2.7234558742936352</c:v>
                </c:pt>
                <c:pt idx="226">
                  <c:v>-2.4067455988259914</c:v>
                </c:pt>
                <c:pt idx="227">
                  <c:v>-2.1410185214865436</c:v>
                </c:pt>
                <c:pt idx="228">
                  <c:v>-1.9162704674203492</c:v>
                </c:pt>
                <c:pt idx="229">
                  <c:v>-1.7247620459032762</c:v>
                </c:pt>
                <c:pt idx="230">
                  <c:v>-1.5604439824220786</c:v>
                </c:pt>
                <c:pt idx="231">
                  <c:v>-1.4185435628608896</c:v>
                </c:pt>
                <c:pt idx="232">
                  <c:v>-1.295262513397053</c:v>
                </c:pt>
                <c:pt idx="233">
                  <c:v>-1.1875535080671344</c:v>
                </c:pt>
                <c:pt idx="234">
                  <c:v>-1.092953038053244</c:v>
                </c:pt>
                <c:pt idx="235">
                  <c:v>-1.0094552113178659</c:v>
                </c:pt>
                <c:pt idx="236">
                  <c:v>-0.93541560937701473</c:v>
                </c:pt>
                <c:pt idx="237">
                  <c:v>-0.86947743535502786</c:v>
                </c:pt>
                <c:pt idx="238">
                  <c:v>-0.81051434277852619</c:v>
                </c:pt>
                <c:pt idx="239">
                  <c:v>-0.75758585072100082</c:v>
                </c:pt>
                <c:pt idx="240">
                  <c:v>-0.70990233014034865</c:v>
                </c:pt>
                <c:pt idx="241">
                  <c:v>-0.66679732240649958</c:v>
                </c:pt>
                <c:pt idx="242">
                  <c:v>-0.62770551435613098</c:v>
                </c:pt>
                <c:pt idx="243">
                  <c:v>-0.59214510653712626</c:v>
                </c:pt>
                <c:pt idx="244">
                  <c:v>-0.55970361546615155</c:v>
                </c:pt>
                <c:pt idx="245">
                  <c:v>-0.53002637675161879</c:v>
                </c:pt>
                <c:pt idx="246">
                  <c:v>-0.50280718508105693</c:v>
                </c:pt>
                <c:pt idx="247">
                  <c:v>-0.47778063450109737</c:v>
                </c:pt>
                <c:pt idx="248">
                  <c:v>-0.45471581903774039</c:v>
                </c:pt>
                <c:pt idx="249">
                  <c:v>-0.43341112741735144</c:v>
                </c:pt>
                <c:pt idx="250">
                  <c:v>-0.41368992222234691</c:v>
                </c:pt>
                <c:pt idx="251">
                  <c:v>-0.39539693748470389</c:v>
                </c:pt>
                <c:pt idx="252">
                  <c:v>-0.37839526261708384</c:v>
                </c:pt>
                <c:pt idx="253">
                  <c:v>-0.36256380703355023</c:v>
                </c:pt>
                <c:pt idx="254">
                  <c:v>-0.34779516056213317</c:v>
                </c:pt>
                <c:pt idx="255">
                  <c:v>-0.33399378111059891</c:v>
                </c:pt>
                <c:pt idx="256">
                  <c:v>-0.3210744540067908</c:v>
                </c:pt>
                <c:pt idx="257">
                  <c:v>-0.3089609777500279</c:v>
                </c:pt>
                <c:pt idx="258">
                  <c:v>-0.29758503915765111</c:v>
                </c:pt>
                <c:pt idx="259">
                  <c:v>-0.28688524751395694</c:v>
                </c:pt>
                <c:pt idx="260">
                  <c:v>-0.27680630267033812</c:v>
                </c:pt>
                <c:pt idx="261">
                  <c:v>-0.26729827637068554</c:v>
                </c:pt>
                <c:pt idx="262">
                  <c:v>-0.25831598959285801</c:v>
                </c:pt>
                <c:pt idx="263">
                  <c:v>-0.2498184715669533</c:v>
                </c:pt>
                <c:pt idx="264">
                  <c:v>-0.24176848848222135</c:v>
                </c:pt>
                <c:pt idx="265">
                  <c:v>-0.23413213182733569</c:v>
                </c:pt>
                <c:pt idx="266">
                  <c:v>-0.22687845790340833</c:v>
                </c:pt>
                <c:pt idx="267">
                  <c:v>-0.2199791713694258</c:v>
                </c:pt>
                <c:pt idx="268">
                  <c:v>-0.21340834677598136</c:v>
                </c:pt>
                <c:pt idx="269">
                  <c:v>-0.20714218295706072</c:v>
                </c:pt>
                <c:pt idx="270">
                  <c:v>-0.20115878591309214</c:v>
                </c:pt>
                <c:pt idx="271">
                  <c:v>-0.19543797645885164</c:v>
                </c:pt>
                <c:pt idx="272">
                  <c:v>-0.18996111944810734</c:v>
                </c:pt>
                <c:pt idx="273">
                  <c:v>-0.18471097184107294</c:v>
                </c:pt>
                <c:pt idx="274">
                  <c:v>-0.17967154726482748</c:v>
                </c:pt>
                <c:pt idx="275">
                  <c:v>-0.17482799504270172</c:v>
                </c:pt>
                <c:pt idx="276">
                  <c:v>-0.17016649194588557</c:v>
                </c:pt>
                <c:pt idx="277">
                  <c:v>-0.1656741451571826</c:v>
                </c:pt>
                <c:pt idx="278">
                  <c:v>-0.16133890513921997</c:v>
                </c:pt>
                <c:pt idx="279">
                  <c:v>-0.15714948727351674</c:v>
                </c:pt>
                <c:pt idx="280">
                  <c:v>-0.15309530128649179</c:v>
                </c:pt>
                <c:pt idx="281">
                  <c:v>-0.14916638760822579</c:v>
                </c:pt>
                <c:pt idx="282">
                  <c:v>-0.14535335992227863</c:v>
                </c:pt>
                <c:pt idx="283">
                  <c:v>-0.1416473532630414</c:v>
                </c:pt>
                <c:pt idx="284">
                  <c:v>-0.13803997710324001</c:v>
                </c:pt>
                <c:pt idx="285">
                  <c:v>-0.13452327295019967</c:v>
                </c:pt>
                <c:pt idx="286">
                  <c:v>-0.131089676036933</c:v>
                </c:pt>
                <c:pt idx="287">
                  <c:v>-0.1277319807548154</c:v>
                </c:pt>
                <c:pt idx="288">
                  <c:v>-0.12444330952915396</c:v>
                </c:pt>
                <c:pt idx="289">
                  <c:v>-0.12121708488942068</c:v>
                </c:pt>
                <c:pt idx="290">
                  <c:v>-0.1180470045322638</c:v>
                </c:pt>
                <c:pt idx="291">
                  <c:v>-0.11492701921942336</c:v>
                </c:pt>
                <c:pt idx="292">
                  <c:v>-0.1118513133946861</c:v>
                </c:pt>
                <c:pt idx="293">
                  <c:v>-0.1088142884450535</c:v>
                </c:pt>
                <c:pt idx="294">
                  <c:v>-0.10581054857205688</c:v>
                </c:pt>
                <c:pt idx="295">
                  <c:v>-0.10283488928052265</c:v>
                </c:pt>
                <c:pt idx="296">
                  <c:v>-9.9882288534705072E-2</c:v>
                </c:pt>
                <c:pt idx="297">
                  <c:v>-9.6947900676598087E-2</c:v>
                </c:pt>
                <c:pt idx="298">
                  <c:v>-9.402705324901231E-2</c:v>
                </c:pt>
                <c:pt idx="299">
                  <c:v>-9.1115246917909329E-2</c:v>
                </c:pt>
                <c:pt idx="300">
                  <c:v>-8.8208158745282719E-2</c:v>
                </c:pt>
                <c:pt idx="301">
                  <c:v>-8.5301649126811485E-2</c:v>
                </c:pt>
                <c:pt idx="302">
                  <c:v>-8.2391772778937999E-2</c:v>
                </c:pt>
                <c:pt idx="303">
                  <c:v>-7.9474794239097188E-2</c:v>
                </c:pt>
                <c:pt idx="304">
                  <c:v>-7.6547208432528824E-2</c:v>
                </c:pt>
                <c:pt idx="305">
                  <c:v>-7.3605766960791047E-2</c:v>
                </c:pt>
                <c:pt idx="306">
                  <c:v>-7.0647510883394188E-2</c:v>
                </c:pt>
                <c:pt idx="307">
                  <c:v>-6.7669810896557769E-2</c:v>
                </c:pt>
                <c:pt idx="308">
                  <c:v>-6.4670415965310188E-2</c:v>
                </c:pt>
                <c:pt idx="309">
                  <c:v>-6.1647511639442459E-2</c:v>
                </c:pt>
                <c:pt idx="310">
                  <c:v>-5.8599789484094091E-2</c:v>
                </c:pt>
                <c:pt idx="311">
                  <c:v>-5.552652928533916E-2</c:v>
                </c:pt>
                <c:pt idx="312">
                  <c:v>-5.2427695955093896E-2</c:v>
                </c:pt>
                <c:pt idx="313">
                  <c:v>-4.9304053361998348E-2</c:v>
                </c:pt>
                <c:pt idx="314">
                  <c:v>-4.6157297661824838E-2</c:v>
                </c:pt>
                <c:pt idx="315">
                  <c:v>-4.2990213097749412E-2</c:v>
                </c:pt>
                <c:pt idx="316">
                  <c:v>-3.980685369437606E-2</c:v>
                </c:pt>
                <c:pt idx="317">
                  <c:v>-3.661275478617336E-2</c:v>
                </c:pt>
                <c:pt idx="318">
                  <c:v>-3.3415178908607679E-2</c:v>
                </c:pt>
                <c:pt idx="319">
                  <c:v>-3.0223401245606522E-2</c:v>
                </c:pt>
                <c:pt idx="320">
                  <c:v>-2.7049040577387683E-2</c:v>
                </c:pt>
                <c:pt idx="321">
                  <c:v>-2.390644251422562E-2</c:v>
                </c:pt>
                <c:pt idx="322">
                  <c:v>-2.0813122739309957E-2</c:v>
                </c:pt>
                <c:pt idx="323">
                  <c:v>-1.7790279019667229E-2</c:v>
                </c:pt>
                <c:pt idx="324">
                  <c:v>-1.4863381876414387E-2</c:v>
                </c:pt>
                <c:pt idx="325">
                  <c:v>-1.2062855026661285E-2</c:v>
                </c:pt>
                <c:pt idx="326">
                  <c:v>-9.4248580027177769E-3</c:v>
                </c:pt>
                <c:pt idx="327">
                  <c:v>-6.9921846911894445E-3</c:v>
                </c:pt>
                <c:pt idx="328">
                  <c:v>-4.8152928690907487E-3</c:v>
                </c:pt>
                <c:pt idx="329">
                  <c:v>-2.9534810772667585E-3</c:v>
                </c:pt>
                <c:pt idx="330">
                  <c:v>-1.4762302629417155E-3</c:v>
                </c:pt>
                <c:pt idx="331">
                  <c:v>-4.6472840131265344E-4</c:v>
                </c:pt>
                <c:pt idx="332">
                  <c:v>-1.3596576106734031E-5</c:v>
                </c:pt>
                <c:pt idx="333">
                  <c:v>-2.3283449704939786E-4</c:v>
                </c:pt>
                <c:pt idx="334">
                  <c:v>-1.2500018091652807E-3</c:v>
                </c:pt>
                <c:pt idx="335">
                  <c:v>-3.2126483504455014E-3</c:v>
                </c:pt>
                <c:pt idx="336">
                  <c:v>-6.2910011606960364E-3</c:v>
                </c:pt>
                <c:pt idx="337">
                  <c:v>-1.0680907812552791E-2</c:v>
                </c:pt>
                <c:pt idx="338">
                  <c:v>-1.660702364499355E-2</c:v>
                </c:pt>
                <c:pt idx="339">
                  <c:v>-2.4326213693093849E-2</c:v>
                </c:pt>
                <c:pt idx="340">
                  <c:v>-3.4131117350668067E-2</c:v>
                </c:pt>
                <c:pt idx="341">
                  <c:v>-4.6353793819953512E-2</c:v>
                </c:pt>
                <c:pt idx="342">
                  <c:v>-6.1369327969957879E-2</c:v>
                </c:pt>
                <c:pt idx="343">
                  <c:v>-7.9599228333822478E-2</c:v>
                </c:pt>
                <c:pt idx="344">
                  <c:v>-0.1015143911219164</c:v>
                </c:pt>
                <c:pt idx="345">
                  <c:v>-0.12763733672573818</c:v>
                </c:pt>
                <c:pt idx="346">
                  <c:v>-0.15854335012090859</c:v>
                </c:pt>
                <c:pt idx="347">
                  <c:v>-0.19486007787077056</c:v>
                </c:pt>
                <c:pt idx="348">
                  <c:v>-0.23726505899409706</c:v>
                </c:pt>
                <c:pt idx="349">
                  <c:v>-0.28648060525687286</c:v>
                </c:pt>
                <c:pt idx="350">
                  <c:v>-0.34326541289015161</c:v>
                </c:pt>
                <c:pt idx="351">
                  <c:v>-0.40840230044822246</c:v>
                </c:pt>
                <c:pt idx="352">
                  <c:v>-0.48268154708716365</c:v>
                </c:pt>
                <c:pt idx="353">
                  <c:v>-0.56687947232678138</c:v>
                </c:pt>
                <c:pt idx="354">
                  <c:v>-0.66173216816589997</c:v>
                </c:pt>
                <c:pt idx="355">
                  <c:v>-0.76790467269105567</c:v>
                </c:pt>
                <c:pt idx="356">
                  <c:v>-0.88595634967306514</c:v>
                </c:pt>
                <c:pt idx="357">
                  <c:v>-1.0163037774527979</c:v>
                </c:pt>
                <c:pt idx="358">
                  <c:v>-1.159182994688347</c:v>
                </c:pt>
                <c:pt idx="359">
                  <c:v>-1.3146134215680374</c:v>
                </c:pt>
                <c:pt idx="360">
                  <c:v>-1.4823660843185631</c:v>
                </c:pt>
                <c:pt idx="361">
                  <c:v>-1.6619388372709203</c:v>
                </c:pt>
                <c:pt idx="362">
                  <c:v>-1.8525410475538409</c:v>
                </c:pt>
                <c:pt idx="363">
                  <c:v>-2.0530896757994737</c:v>
                </c:pt>
                <c:pt idx="364">
                  <c:v>-2.2622178996610729</c:v>
                </c:pt>
                <c:pt idx="365">
                  <c:v>-2.4782964822237181</c:v>
                </c:pt>
                <c:pt idx="366">
                  <c:v>-2.6994671113881301</c:v>
                </c:pt>
                <c:pt idx="367">
                  <c:v>-2.9236860582588382</c:v>
                </c:pt>
                <c:pt idx="368">
                  <c:v>-3.1487758263288423</c:v>
                </c:pt>
                <c:pt idx="369">
                  <c:v>-3.3724820480942248</c:v>
                </c:pt>
                <c:pt idx="370">
                  <c:v>-3.5925327407286267</c:v>
                </c:pt>
                <c:pt idx="371">
                  <c:v>-3.8066971243965364</c:v>
                </c:pt>
                <c:pt idx="372">
                  <c:v>-4.0128414769321106</c:v>
                </c:pt>
                <c:pt idx="373">
                  <c:v>-4.2089798815381627</c:v>
                </c:pt>
                <c:pt idx="374">
                  <c:v>-4.3933181628359481</c:v>
                </c:pt>
                <c:pt idx="375">
                  <c:v>-4.5642897603421879</c:v>
                </c:pt>
                <c:pt idx="376">
                  <c:v>-4.72058273362188</c:v>
                </c:pt>
                <c:pt idx="377">
                  <c:v>-4.861157518848648</c:v>
                </c:pt>
                <c:pt idx="378">
                  <c:v>-4.9852554571208625</c:v>
                </c:pt>
                <c:pt idx="379">
                  <c:v>-5.0923984855142415</c:v>
                </c:pt>
                <c:pt idx="380">
                  <c:v>-5.1823807140802094</c:v>
                </c:pt>
                <c:pt idx="381">
                  <c:v>-5.2552528937466905</c:v>
                </c:pt>
                <c:pt idx="382">
                  <c:v>-5.3113009977086856</c:v>
                </c:pt>
                <c:pt idx="383">
                  <c:v>-5.3510202805438087</c:v>
                </c:pt>
                <c:pt idx="384">
                  <c:v>-5.3750862381137567</c:v>
                </c:pt>
                <c:pt idx="385">
                  <c:v>-5.3843238676196563</c:v>
                </c:pt>
                <c:pt idx="386">
                  <c:v>-5.3796765288987682</c:v>
                </c:pt>
                <c:pt idx="387">
                  <c:v>-5.3621755496107077</c:v>
                </c:pt>
                <c:pt idx="388">
                  <c:v>-5.3329115170231614</c:v>
                </c:pt>
                <c:pt idx="389">
                  <c:v>-5.2930079777999595</c:v>
                </c:pt>
                <c:pt idx="390">
                  <c:v>-5.2435980435176655</c:v>
                </c:pt>
                <c:pt idx="391">
                  <c:v>-5.1858041894628908</c:v>
                </c:pt>
                <c:pt idx="392">
                  <c:v>-5.1207213491960379</c:v>
                </c:pt>
                <c:pt idx="393">
                  <c:v>-5.0494032544178378</c:v>
                </c:pt>
                <c:pt idx="394">
                  <c:v>-4.9728518516199296</c:v>
                </c:pt>
                <c:pt idx="395">
                  <c:v>-4.8920095431676618</c:v>
                </c:pt>
                <c:pt idx="396">
                  <c:v>-4.8077539477122357</c:v>
                </c:pt>
                <c:pt idx="397">
                  <c:v>-4.7208948485333551</c:v>
                </c:pt>
                <c:pt idx="398">
                  <c:v>-4.6321729932994877</c:v>
                </c:pt>
                <c:pt idx="399">
                  <c:v>-4.5422604195355269</c:v>
                </c:pt>
                <c:pt idx="400">
                  <c:v>-4.4517620019827833</c:v>
                </c:pt>
                <c:pt idx="401">
                  <c:v>-4.3612179468948655</c:v>
                </c:pt>
                <c:pt idx="402">
                  <c:v>-4.2711069907959152</c:v>
                </c:pt>
                <c:pt idx="403">
                  <c:v>-4.1818500947831625</c:v>
                </c:pt>
                <c:pt idx="404">
                  <c:v>-4.0938144582424671</c:v>
                </c:pt>
                <c:pt idx="405">
                  <c:v>-4.0073177066269272</c:v>
                </c:pt>
                <c:pt idx="406">
                  <c:v>-3.9226321359729677</c:v>
                </c:pt>
                <c:pt idx="407">
                  <c:v>-3.8399889217169019</c:v>
                </c:pt>
                <c:pt idx="408">
                  <c:v>-3.7595822210182774</c:v>
                </c:pt>
                <c:pt idx="409">
                  <c:v>-3.6815731162729954</c:v>
                </c:pt>
                <c:pt idx="410">
                  <c:v>-3.6060933630082292</c:v>
                </c:pt>
                <c:pt idx="411">
                  <c:v>-3.5332489181601683</c:v>
                </c:pt>
                <c:pt idx="412">
                  <c:v>-3.4631232351471812</c:v>
                </c:pt>
                <c:pt idx="413">
                  <c:v>-3.3957803204741124</c:v>
                </c:pt>
                <c:pt idx="414">
                  <c:v>-3.3312675531379456</c:v>
                </c:pt>
                <c:pt idx="415">
                  <c:v>-3.2696182731317642</c:v>
                </c:pt>
                <c:pt idx="416">
                  <c:v>-3.2108541491180134</c:v>
                </c:pt>
                <c:pt idx="417">
                  <c:v>-3.1549873380909066</c:v>
                </c:pt>
                <c:pt idx="418">
                  <c:v>-3.1020224517715809</c:v>
                </c:pt>
                <c:pt idx="419">
                  <c:v>-3.051958345751574</c:v>
                </c:pt>
                <c:pt idx="420">
                  <c:v>-3.0047897481693582</c:v>
                </c:pt>
                <c:pt idx="421">
                  <c:v>-2.9605087450984313</c:v>
                </c:pt>
                <c:pt idx="422">
                  <c:v>-2.9191061399515332</c:v>
                </c:pt>
                <c:pt idx="423">
                  <c:v>-2.8805727041562621</c:v>
                </c:pt>
                <c:pt idx="424">
                  <c:v>-2.8449003362101388</c:v>
                </c:pt>
                <c:pt idx="425">
                  <c:v>-2.8120831460457647</c:v>
                </c:pt>
                <c:pt idx="426">
                  <c:v>-2.782118481487319</c:v>
                </c:pt>
                <c:pt idx="427">
                  <c:v>-2.7550079135101462</c:v>
                </c:pt>
                <c:pt idx="428">
                  <c:v>-2.7307581970745902</c:v>
                </c:pt>
                <c:pt idx="429">
                  <c:v>-2.7093822245391506</c:v>
                </c:pt>
                <c:pt idx="430">
                  <c:v>-2.6908999891140946</c:v>
                </c:pt>
                <c:pt idx="431">
                  <c:v>-2.6753395765442454</c:v>
                </c:pt>
                <c:pt idx="432">
                  <c:v>-2.6627382042638406</c:v>
                </c:pt>
                <c:pt idx="433">
                  <c:v>-2.6531433287111801</c:v>
                </c:pt>
                <c:pt idx="434">
                  <c:v>-2.6466138434006874</c:v>
                </c:pt>
                <c:pt idx="435">
                  <c:v>-2.6432213928160397</c:v>
                </c:pt>
                <c:pt idx="436">
                  <c:v>-2.6430518303213479</c:v>
                </c:pt>
                <c:pt idx="437">
                  <c:v>-2.6462068522260558</c:v>
                </c:pt>
                <c:pt idx="438">
                  <c:v>-2.6528058450556147</c:v>
                </c:pt>
                <c:pt idx="439">
                  <c:v>-2.6629879891907855</c:v>
                </c:pt>
                <c:pt idx="440">
                  <c:v>-2.6769146696182968</c:v>
                </c:pt>
                <c:pt idx="441">
                  <c:v>-2.6947722539332175</c:v>
                </c:pt>
                <c:pt idx="442">
                  <c:v>-2.7167753093946096</c:v>
                </c:pt>
                <c:pt idx="443">
                  <c:v>-2.7431703453333878</c:v>
                </c:pt>
                <c:pt idx="444">
                  <c:v>-2.7742401852855902</c:v>
                </c:pt>
                <c:pt idx="445">
                  <c:v>-2.8103090958363079</c:v>
                </c:pt>
                <c:pt idx="446">
                  <c:v>-2.8517488275686791</c:v>
                </c:pt>
                <c:pt idx="447">
                  <c:v>-2.8989857593759911</c:v>
                </c:pt>
                <c:pt idx="448">
                  <c:v>-2.9525093829141804</c:v>
                </c:pt>
                <c:pt idx="449">
                  <c:v>-3.0128824220940427</c:v>
                </c:pt>
                <c:pt idx="450">
                  <c:v>-3.0807529572188215</c:v>
                </c:pt>
                <c:pt idx="451">
                  <c:v>-3.1568690200977474</c:v>
                </c:pt>
                <c:pt idx="452">
                  <c:v>-3.2420962527105956</c:v>
                </c:pt>
                <c:pt idx="453">
                  <c:v>-3.3374393882390234</c:v>
                </c:pt>
                <c:pt idx="454">
                  <c:v>-3.4440685343545052</c:v>
                </c:pt>
                <c:pt idx="455">
                  <c:v>-3.5633515358797361</c:v>
                </c:pt>
                <c:pt idx="456">
                  <c:v>-3.6968940984659215</c:v>
                </c:pt>
                <c:pt idx="457">
                  <c:v>-3.8465899130712766</c:v>
                </c:pt>
                <c:pt idx="458">
                  <c:v>-4.0146838030484471</c:v>
                </c:pt>
                <c:pt idx="459">
                  <c:v>-4.2038520304560532</c:v>
                </c:pt>
                <c:pt idx="460">
                  <c:v>-4.4173055186405392</c:v>
                </c:pt>
                <c:pt idx="461">
                  <c:v>-4.6589241556412837</c:v>
                </c:pt>
                <c:pt idx="462">
                  <c:v>-4.9334340089319175</c:v>
                </c:pt>
                <c:pt idx="463">
                  <c:v>-5.2466450204822142</c:v>
                </c:pt>
                <c:pt idx="464">
                  <c:v>-5.6057760161761383</c:v>
                </c:pt>
                <c:pt idx="465">
                  <c:v>-6.0199093513360848</c:v>
                </c:pt>
                <c:pt idx="466">
                  <c:v>-6.5006444373943761</c:v>
                </c:pt>
                <c:pt idx="467">
                  <c:v>-7.0630683256657258</c:v>
                </c:pt>
                <c:pt idx="468">
                  <c:v>-7.7272551244722276</c:v>
                </c:pt>
                <c:pt idx="469">
                  <c:v>-8.5206961640840646</c:v>
                </c:pt>
                <c:pt idx="470">
                  <c:v>-9.482478020624395</c:v>
                </c:pt>
                <c:pt idx="471">
                  <c:v>-10.67101715834287</c:v>
                </c:pt>
                <c:pt idx="472">
                  <c:v>-12.179817817034031</c:v>
                </c:pt>
                <c:pt idx="473">
                  <c:v>-14.174043577477267</c:v>
                </c:pt>
                <c:pt idx="474">
                  <c:v>-16.993367704054776</c:v>
                </c:pt>
                <c:pt idx="475">
                  <c:v>-21.552886198811162</c:v>
                </c:pt>
                <c:pt idx="476">
                  <c:v>-32.864525963326692</c:v>
                </c:pt>
                <c:pt idx="477">
                  <c:v>-27.795070273777831</c:v>
                </c:pt>
                <c:pt idx="478">
                  <c:v>-19.481268957122811</c:v>
                </c:pt>
                <c:pt idx="479">
                  <c:v>-15.260428817351579</c:v>
                </c:pt>
                <c:pt idx="480">
                  <c:v>-12.429803254139983</c:v>
                </c:pt>
                <c:pt idx="481">
                  <c:v>-10.324963095740179</c:v>
                </c:pt>
                <c:pt idx="482">
                  <c:v>-8.6765112735724657</c:v>
                </c:pt>
                <c:pt idx="483">
                  <c:v>-7.3469555371811808</c:v>
                </c:pt>
                <c:pt idx="484">
                  <c:v>-6.2553281979687423</c:v>
                </c:pt>
                <c:pt idx="485">
                  <c:v>-5.3488609568821062</c:v>
                </c:pt>
                <c:pt idx="486">
                  <c:v>-4.5904706789659917</c:v>
                </c:pt>
                <c:pt idx="487">
                  <c:v>-3.9526004189679744</c:v>
                </c:pt>
                <c:pt idx="488">
                  <c:v>-3.413936018030217</c:v>
                </c:pt>
                <c:pt idx="489">
                  <c:v>-2.9575328832049399</c:v>
                </c:pt>
                <c:pt idx="490">
                  <c:v>-2.5696751099729029</c:v>
                </c:pt>
                <c:pt idx="491">
                  <c:v>-2.2391330066533364</c:v>
                </c:pt>
                <c:pt idx="492">
                  <c:v>-1.9566476446266829</c:v>
                </c:pt>
                <c:pt idx="493">
                  <c:v>-1.7145519850975663</c:v>
                </c:pt>
                <c:pt idx="494">
                  <c:v>-1.5064796188880849</c:v>
                </c:pt>
                <c:pt idx="495">
                  <c:v>-1.3271337254570028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95-4D93-82DF-2A9DA1DE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98623"/>
        <c:axId val="1738202367"/>
      </c:scatterChart>
      <c:valAx>
        <c:axId val="1738159519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　（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</a:t>
                </a:r>
                <a:r>
                  <a:rPr lang="ja-JP" altLang="en-US"/>
                  <a:t>）</a:t>
                </a:r>
                <a:endParaRPr lang="en-US" altLang="ja-JP"/>
              </a:p>
            </c:rich>
          </c:tx>
          <c:layout>
            <c:manualLayout>
              <c:xMode val="edge"/>
              <c:yMode val="edge"/>
              <c:x val="0.4212404372765442"/>
              <c:y val="0.916716161837226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935"/>
        <c:crossesAt val="-50"/>
        <c:crossBetween val="midCat"/>
        <c:majorUnit val="0.5"/>
      </c:valAx>
      <c:valAx>
        <c:axId val="1738159935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9.4309307039296532E-4"/>
              <c:y val="0.34108904336191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59519"/>
        <c:crosses val="autoZero"/>
        <c:crossBetween val="midCat"/>
      </c:valAx>
      <c:valAx>
        <c:axId val="1738202367"/>
        <c:scaling>
          <c:orientation val="minMax"/>
          <c:min val="-5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440746681885301"/>
              <c:y val="0.33645655473431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738198623"/>
        <c:crosses val="max"/>
        <c:crossBetween val="midCat"/>
      </c:valAx>
      <c:valAx>
        <c:axId val="1738198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2023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0860619465646437"/>
          <c:y val="0.37267872093184695"/>
          <c:w val="0.2466761041420831"/>
          <c:h val="0.1429804848209397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38256823660881617"/>
          <c:y val="0.65149106061114881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058305149848392"/>
          <c:y val="5.4431528577769436E-2"/>
          <c:w val="0.76678753098608543"/>
          <c:h val="0.7847983828870922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演算処理部!$AH$33:$AH$933</c:f>
              <c:numCache>
                <c:formatCode>General</c:formatCode>
                <c:ptCount val="901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  <c:pt idx="299">
                  <c:v>-16.307754252241114</c:v>
                </c:pt>
                <c:pt idx="300">
                  <c:v>-16.43280369751982</c:v>
                </c:pt>
                <c:pt idx="301">
                  <c:v>-16.560842797301653</c:v>
                </c:pt>
                <c:pt idx="302">
                  <c:v>-16.692243559696941</c:v>
                </c:pt>
                <c:pt idx="303">
                  <c:v>-16.827410522343303</c:v>
                </c:pt>
                <c:pt idx="304">
                  <c:v>-16.966784976772256</c:v>
                </c:pt>
                <c:pt idx="305">
                  <c:v>-17.110849853394399</c:v>
                </c:pt>
                <c:pt idx="306">
                  <c:v>-17.260135396567886</c:v>
                </c:pt>
                <c:pt idx="307">
                  <c:v>-17.415225789636587</c:v>
                </c:pt>
                <c:pt idx="308">
                  <c:v>-17.576766928720435</c:v>
                </c:pt>
                <c:pt idx="309">
                  <c:v>-17.745475594164866</c:v>
                </c:pt>
                <c:pt idx="310">
                  <c:v>-17.922150333691903</c:v>
                </c:pt>
                <c:pt idx="311">
                  <c:v>-18.107684456704821</c:v>
                </c:pt>
                <c:pt idx="312">
                  <c:v>-18.303081652265675</c:v>
                </c:pt>
                <c:pt idx="313">
                  <c:v>-18.50947489450698</c:v>
                </c:pt>
                <c:pt idx="314">
                  <c:v>-18.728149503798697</c:v>
                </c:pt>
                <c:pt idx="315">
                  <c:v>-18.960571512009665</c:v>
                </c:pt>
                <c:pt idx="316">
                  <c:v>-19.208422868527009</c:v>
                </c:pt>
                <c:pt idx="317">
                  <c:v>-19.473645569884173</c:v>
                </c:pt>
                <c:pt idx="318">
                  <c:v>-19.758497576006441</c:v>
                </c:pt>
                <c:pt idx="319">
                  <c:v>-20.065624509421198</c:v>
                </c:pt>
                <c:pt idx="320">
                  <c:v>-20.39815281107094</c:v>
                </c:pt>
                <c:pt idx="321">
                  <c:v>-20.75981256024917</c:v>
                </c:pt>
                <c:pt idx="322">
                  <c:v>-21.15510208266349</c:v>
                </c:pt>
                <c:pt idx="323">
                  <c:v>-21.589512681106253</c:v>
                </c:pt>
                <c:pt idx="324">
                  <c:v>-22.069841959757881</c:v>
                </c:pt>
                <c:pt idx="325">
                  <c:v>-22.604641309639067</c:v>
                </c:pt>
                <c:pt idx="326">
                  <c:v>-23.20487306475836</c:v>
                </c:pt>
                <c:pt idx="327">
                  <c:v>-23.884907620668251</c:v>
                </c:pt>
                <c:pt idx="328">
                  <c:v>-24.664096324244099</c:v>
                </c:pt>
                <c:pt idx="329">
                  <c:v>-25.569372060129215</c:v>
                </c:pt>
                <c:pt idx="330">
                  <c:v>-26.639806532410507</c:v>
                </c:pt>
                <c:pt idx="331">
                  <c:v>-27.935209824199504</c:v>
                </c:pt>
                <c:pt idx="332">
                  <c:v>-29.554023473752324</c:v>
                </c:pt>
                <c:pt idx="333">
                  <c:v>-31.675977842750175</c:v>
                </c:pt>
                <c:pt idx="334">
                  <c:v>-34.687040165386222</c:v>
                </c:pt>
                <c:pt idx="335">
                  <c:v>-39.706083328443007</c:v>
                </c:pt>
                <c:pt idx="336">
                  <c:v>-55.043554331313175</c:v>
                </c:pt>
                <c:pt idx="337">
                  <c:v>-42.707486266175998</c:v>
                </c:pt>
                <c:pt idx="338">
                  <c:v>-35.409361683155296</c:v>
                </c:pt>
                <c:pt idx="339">
                  <c:v>-31.31081742599719</c:v>
                </c:pt>
                <c:pt idx="340">
                  <c:v>-28.393790580755727</c:v>
                </c:pt>
                <c:pt idx="341">
                  <c:v>-26.097100805747388</c:v>
                </c:pt>
                <c:pt idx="342">
                  <c:v>-24.183225938720749</c:v>
                </c:pt>
                <c:pt idx="343">
                  <c:v>-22.529255367667837</c:v>
                </c:pt>
                <c:pt idx="344">
                  <c:v>-21.063392435062021</c:v>
                </c:pt>
                <c:pt idx="345">
                  <c:v>-19.740146548250038</c:v>
                </c:pt>
                <c:pt idx="346">
                  <c:v>-18.528977968474301</c:v>
                </c:pt>
                <c:pt idx="347">
                  <c:v>-17.408493363371335</c:v>
                </c:pt>
                <c:pt idx="348">
                  <c:v>-16.363225299226077</c:v>
                </c:pt>
                <c:pt idx="349">
                  <c:v>-15.381728145664777</c:v>
                </c:pt>
                <c:pt idx="350">
                  <c:v>-14.455393324686289</c:v>
                </c:pt>
                <c:pt idx="351">
                  <c:v>-13.57768014790183</c:v>
                </c:pt>
                <c:pt idx="352">
                  <c:v>-12.743597696182265</c:v>
                </c:pt>
                <c:pt idx="353">
                  <c:v>-11.949343789584059</c:v>
                </c:pt>
                <c:pt idx="354">
                  <c:v>-11.19204492884251</c:v>
                </c:pt>
                <c:pt idx="355">
                  <c:v>-10.469562359885106</c:v>
                </c:pt>
                <c:pt idx="356">
                  <c:v>-9.7803419073502482</c:v>
                </c:pt>
                <c:pt idx="357">
                  <c:v>-9.1232928915671785</c:v>
                </c:pt>
                <c:pt idx="358">
                  <c:v>-8.4976863812283003</c:v>
                </c:pt>
                <c:pt idx="359">
                  <c:v>-7.9030663914178092</c:v>
                </c:pt>
                <c:pt idx="360">
                  <c:v>-7.3391700551834385</c:v>
                </c:pt>
                <c:pt idx="361">
                  <c:v>-6.8058546270010503</c:v>
                </c:pt>
                <c:pt idx="362">
                  <c:v>-6.3030305931918127</c:v>
                </c:pt>
                <c:pt idx="363">
                  <c:v>-5.8306012342083156</c:v>
                </c:pt>
                <c:pt idx="364">
                  <c:v>-5.3884097115850569</c:v>
                </c:pt>
                <c:pt idx="365">
                  <c:v>-4.9761951193272926</c:v>
                </c:pt>
                <c:pt idx="366">
                  <c:v>-4.5935589355269189</c:v>
                </c:pt>
                <c:pt idx="367">
                  <c:v>-4.2399429587422102</c:v>
                </c:pt>
                <c:pt idx="368">
                  <c:v>-3.9146191853001606</c:v>
                </c:pt>
                <c:pt idx="369">
                  <c:v>-3.6166912917346563</c:v>
                </c:pt>
                <c:pt idx="370">
                  <c:v>-3.3451065700310729</c:v>
                </c:pt>
                <c:pt idx="371">
                  <c:v>-3.0986764591078186</c:v>
                </c:pt>
                <c:pt idx="372">
                  <c:v>-2.876103330880718</c:v>
                </c:pt>
                <c:pt idx="373">
                  <c:v>-2.6760109804717649</c:v>
                </c:pt>
                <c:pt idx="374">
                  <c:v>-2.4969763392135511</c:v>
                </c:pt>
                <c:pt idx="375">
                  <c:v>-2.3375602301103235</c:v>
                </c:pt>
                <c:pt idx="376">
                  <c:v>-2.1963354425243513</c:v>
                </c:pt>
                <c:pt idx="377">
                  <c:v>-2.0719109310219093</c:v>
                </c:pt>
                <c:pt idx="378">
                  <c:v>-1.9629514660000296</c:v>
                </c:pt>
                <c:pt idx="379">
                  <c:v>-1.8681925240982633</c:v>
                </c:pt>
                <c:pt idx="380">
                  <c:v>-1.786450571345723</c:v>
                </c:pt>
                <c:pt idx="381">
                  <c:v>-1.7166291502369755</c:v>
                </c:pt>
                <c:pt idx="382">
                  <c:v>-1.6577213388242253</c:v>
                </c:pt>
                <c:pt idx="383">
                  <c:v>-1.6088092210934812</c:v>
                </c:pt>
                <c:pt idx="384">
                  <c:v>-1.5690610135221503</c:v>
                </c:pt>
                <c:pt idx="385">
                  <c:v>-1.5377264531723749</c:v>
                </c:pt>
                <c:pt idx="386">
                  <c:v>-1.514130985881617</c:v>
                </c:pt>
                <c:pt idx="387">
                  <c:v>-1.497669213287018</c:v>
                </c:pt>
                <c:pt idx="388">
                  <c:v>-1.4877979748494219</c:v>
                </c:pt>
                <c:pt idx="389">
                  <c:v>-1.4840293624750502</c:v>
                </c:pt>
                <c:pt idx="390">
                  <c:v>-1.4859238946593116</c:v>
                </c:pt>
                <c:pt idx="391">
                  <c:v>-1.4930840160801653</c:v>
                </c:pt>
                <c:pt idx="392">
                  <c:v>-1.5051480375963833</c:v>
                </c:pt>
                <c:pt idx="393">
                  <c:v>-1.5217845901279521</c:v>
                </c:pt>
                <c:pt idx="394">
                  <c:v>-1.5426876329081209</c:v>
                </c:pt>
                <c:pt idx="395">
                  <c:v>-1.5675720309125882</c:v>
                </c:pt>
                <c:pt idx="396">
                  <c:v>-1.5961696966941417</c:v>
                </c:pt>
                <c:pt idx="397">
                  <c:v>-1.6282262772814693</c:v>
                </c:pt>
                <c:pt idx="398">
                  <c:v>-1.6634983562808716</c:v>
                </c:pt>
                <c:pt idx="399">
                  <c:v>-1.7017511340465559</c:v>
                </c:pt>
                <c:pt idx="400">
                  <c:v>-1.7427565441025972</c:v>
                </c:pt>
                <c:pt idx="401">
                  <c:v>-1.7862917613787468</c:v>
                </c:pt>
                <c:pt idx="402">
                  <c:v>-1.8321380568384447</c:v>
                </c:pt>
                <c:pt idx="403">
                  <c:v>-1.8800799533889956</c:v>
                </c:pt>
                <c:pt idx="404">
                  <c:v>-1.9299046392920531</c:v>
                </c:pt>
                <c:pt idx="405">
                  <c:v>-1.9814015974058758</c:v>
                </c:pt>
                <c:pt idx="406">
                  <c:v>-2.0343624112937797</c:v>
                </c:pt>
                <c:pt idx="407">
                  <c:v>-2.0885807123574107</c:v>
                </c:pt>
                <c:pt idx="408">
                  <c:v>-2.143852235553136</c:v>
                </c:pt>
                <c:pt idx="409">
                  <c:v>-2.1999749547977783</c:v>
                </c:pt>
                <c:pt idx="410">
                  <c:v>-2.2567492727570908</c:v>
                </c:pt>
                <c:pt idx="411">
                  <c:v>-2.3139782432429743</c:v>
                </c:pt>
                <c:pt idx="412">
                  <c:v>-2.3714678078475089</c:v>
                </c:pt>
                <c:pt idx="413">
                  <c:v>-2.4290270316516507</c:v>
                </c:pt>
                <c:pt idx="414">
                  <c:v>-2.4864683258177429</c:v>
                </c:pt>
                <c:pt idx="415">
                  <c:v>-2.5436076475764451</c:v>
                </c:pt>
                <c:pt idx="416">
                  <c:v>-2.6002646705306165</c:v>
                </c:pt>
                <c:pt idx="417">
                  <c:v>-2.6562629203140311</c:v>
                </c:pt>
                <c:pt idx="418">
                  <c:v>-2.7114298724638526</c:v>
                </c:pt>
                <c:pt idx="419">
                  <c:v>-2.7655970109027015</c:v>
                </c:pt>
                <c:pt idx="420">
                  <c:v>-2.8185998466960376</c:v>
                </c:pt>
                <c:pt idx="421">
                  <c:v>-2.8702778977743586</c:v>
                </c:pt>
                <c:pt idx="422">
                  <c:v>-2.9204746311123024</c:v>
                </c:pt>
                <c:pt idx="423">
                  <c:v>-2.9690373694640009</c:v>
                </c:pt>
                <c:pt idx="424">
                  <c:v>-3.0158171651930781</c:v>
                </c:pt>
                <c:pt idx="425">
                  <c:v>-3.0606686440329316</c:v>
                </c:pt>
                <c:pt idx="426">
                  <c:v>-3.1034498217942996</c:v>
                </c:pt>
                <c:pt idx="427">
                  <c:v>-3.1440218971266165</c:v>
                </c:pt>
                <c:pt idx="428">
                  <c:v>-3.182249023460324</c:v>
                </c:pt>
                <c:pt idx="429">
                  <c:v>-3.217998063229508</c:v>
                </c:pt>
                <c:pt idx="430">
                  <c:v>-3.2511383274176353</c:v>
                </c:pt>
                <c:pt idx="431">
                  <c:v>-3.2815413034011804</c:v>
                </c:pt>
                <c:pt idx="432">
                  <c:v>-3.3090803740027614</c:v>
                </c:pt>
                <c:pt idx="433">
                  <c:v>-3.3336305306227505</c:v>
                </c:pt>
                <c:pt idx="434">
                  <c:v>-3.3550680833108499</c:v>
                </c:pt>
                <c:pt idx="435">
                  <c:v>-3.3732703706815932</c:v>
                </c:pt>
                <c:pt idx="436">
                  <c:v>-3.388115472686255</c:v>
                </c:pt>
                <c:pt idx="437">
                  <c:v>-3.3994819294440273</c:v>
                </c:pt>
                <c:pt idx="438">
                  <c:v>-3.407248469626794</c:v>
                </c:pt>
                <c:pt idx="439">
                  <c:v>-3.4112937523060016</c:v>
                </c:pt>
                <c:pt idx="440">
                  <c:v>-3.411496126732156</c:v>
                </c:pt>
                <c:pt idx="441">
                  <c:v>-3.4077334152581162</c:v>
                </c:pt>
                <c:pt idx="442">
                  <c:v>-3.3998827255733395</c:v>
                </c:pt>
                <c:pt idx="443">
                  <c:v>-3.3878202996336864</c:v>
                </c:pt>
                <c:pt idx="444">
                  <c:v>-3.3714214082048581</c:v>
                </c:pt>
                <c:pt idx="445">
                  <c:v>-3.3505603018564849</c:v>
                </c:pt>
                <c:pt idx="446">
                  <c:v>-3.3251102316317698</c:v>
                </c:pt>
                <c:pt idx="447">
                  <c:v>-3.294943555578898</c:v>
                </c:pt>
                <c:pt idx="448">
                  <c:v>-3.2599319509916524</c:v>
                </c:pt>
                <c:pt idx="449">
                  <c:v>-3.2199467567244988</c:v>
                </c:pt>
                <c:pt idx="450">
                  <c:v>-3.1748594755120307</c:v>
                </c:pt>
                <c:pt idx="451">
                  <c:v>-3.1245424730655773</c:v>
                </c:pt>
                <c:pt idx="452">
                  <c:v>-3.0688699191201301</c:v>
                </c:pt>
                <c:pt idx="453">
                  <c:v>-3.0077190258964621</c:v>
                </c:pt>
                <c:pt idx="454">
                  <c:v>-2.9409716520210551</c:v>
                </c:pt>
                <c:pt idx="455">
                  <c:v>-2.8685163552680164</c:v>
                </c:pt>
                <c:pt idx="456">
                  <c:v>-2.790250996071471</c:v>
                </c:pt>
                <c:pt idx="457">
                  <c:v>-2.706086016170695</c:v>
                </c:pt>
                <c:pt idx="458">
                  <c:v>-2.6159485435761258</c:v>
                </c:pt>
                <c:pt idx="459">
                  <c:v>-2.5197875068199083</c:v>
                </c:pt>
                <c:pt idx="460">
                  <c:v>-2.4175799785604872</c:v>
                </c:pt>
                <c:pt idx="461">
                  <c:v>-2.3093390110860721</c:v>
                </c:pt>
                <c:pt idx="462">
                  <c:v>-2.1951232734990436</c:v>
                </c:pt>
                <c:pt idx="463">
                  <c:v>-2.0750488506345222</c:v>
                </c:pt>
                <c:pt idx="464">
                  <c:v>-1.9493036134961335</c:v>
                </c:pt>
                <c:pt idx="465">
                  <c:v>-1.8181646136923373</c:v>
                </c:pt>
                <c:pt idx="466">
                  <c:v>-1.6820189791031486</c:v>
                </c:pt>
                <c:pt idx="467">
                  <c:v>-1.5413887773847699</c:v>
                </c:pt>
                <c:pt idx="468">
                  <c:v>-1.3969602414117328</c:v>
                </c:pt>
                <c:pt idx="469">
                  <c:v>-1.2496175778007166</c:v>
                </c:pt>
                <c:pt idx="470">
                  <c:v>-1.1004812530064048</c:v>
                </c:pt>
                <c:pt idx="471">
                  <c:v>-0.95095010234483035</c:v>
                </c:pt>
                <c:pt idx="472">
                  <c:v>-0.80274575512915103</c:v>
                </c:pt>
                <c:pt idx="473">
                  <c:v>-0.65795663467186916</c:v>
                </c:pt>
                <c:pt idx="474">
                  <c:v>-0.51907712643552306</c:v>
                </c:pt>
                <c:pt idx="475">
                  <c:v>-0.3890354453188532</c:v>
                </c:pt>
                <c:pt idx="476">
                  <c:v>-0.27120147084086299</c:v>
                </c:pt>
                <c:pt idx="477">
                  <c:v>-0.16936381381265597</c:v>
                </c:pt>
                <c:pt idx="478">
                  <c:v>-8.7664425098248233E-2</c:v>
                </c:pt>
                <c:pt idx="479">
                  <c:v>-3.0480270270114469E-2</c:v>
                </c:pt>
                <c:pt idx="480">
                  <c:v>-2.2461772227426843E-3</c:v>
                </c:pt>
                <c:pt idx="481">
                  <c:v>-7.2216812881303839E-3</c:v>
                </c:pt>
                <c:pt idx="482">
                  <c:v>-4.9217091592648726E-2</c:v>
                </c:pt>
                <c:pt idx="483">
                  <c:v>-0.1313077241159383</c:v>
                </c:pt>
                <c:pt idx="484">
                  <c:v>-0.25557603099119475</c:v>
                </c:pt>
                <c:pt idx="485">
                  <c:v>-0.42292428589377729</c:v>
                </c:pt>
                <c:pt idx="486">
                  <c:v>-0.6329923376767721</c:v>
                </c:pt>
                <c:pt idx="487">
                  <c:v>-0.88419645401193891</c:v>
                </c:pt>
                <c:pt idx="488">
                  <c:v>-1.1738816448866491</c:v>
                </c:pt>
                <c:pt idx="489">
                  <c:v>-1.4985586910206103</c:v>
                </c:pt>
                <c:pt idx="490">
                  <c:v>-1.8541848445904621</c:v>
                </c:pt>
                <c:pt idx="491">
                  <c:v>-2.2364462605266229</c:v>
                </c:pt>
                <c:pt idx="492">
                  <c:v>-2.6410086725789723</c:v>
                </c:pt>
                <c:pt idx="493">
                  <c:v>-3.063716047272862</c:v>
                </c:pt>
                <c:pt idx="494">
                  <c:v>-3.5007302154321258</c:v>
                </c:pt>
                <c:pt idx="495">
                  <c:v>-3.9486146840175906</c:v>
                </c:pt>
                <c:pt idx="496">
                  <c:v>-4.4043718804579806</c:v>
                </c:pt>
                <c:pt idx="497">
                  <c:v>-4.865445393694122</c:v>
                </c:pt>
                <c:pt idx="498">
                  <c:v>-5.3296984721327156</c:v>
                </c:pt>
                <c:pt idx="499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06-4DFA-A54D-145553A3B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演算処理部!$AJ$33:$AJ$331</c:f>
              <c:numCache>
                <c:formatCode>General</c:formatCode>
                <c:ptCount val="299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06-4DFA-A54D-145553A3B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　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5801016757821561"/>
              <c:y val="0.91590869137134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  <c:majorUnit val="0.5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71169205634077"/>
          <c:y val="4.2393932881436003E-2"/>
          <c:w val="0.28144481738687926"/>
          <c:h val="0.167412084284466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3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次分布定数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  <a:p>
            <a:pPr>
              <a:defRPr/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LPF</a:t>
            </a:r>
            <a:endParaRPr 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</c:rich>
      </c:tx>
      <c:layout>
        <c:manualLayout>
          <c:xMode val="edge"/>
          <c:yMode val="edge"/>
          <c:x val="0.6645833333333333"/>
          <c:y val="2.3148148148148147E-2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2691742657659"/>
          <c:y val="2.9199356728086455E-2"/>
          <c:w val="0.75916308834511059"/>
          <c:h val="0.8093351808677546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DA-4FE5-A0CA-CC6553B8DE86}"/>
              </c:ext>
            </c:extLst>
          </c:dPt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演算処理部!$AI$42:$AI$43</c:f>
              <c:numCache>
                <c:formatCode>General</c:formatCode>
                <c:ptCount val="2"/>
                <c:pt idx="0">
                  <c:v>-20.253991246385386</c:v>
                </c:pt>
                <c:pt idx="1">
                  <c:v>-22.264288821741509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19-4939-9F88-D6EB63942361}"/>
            </c:ext>
          </c:extLst>
        </c:ser>
        <c:ser>
          <c:idx val="2"/>
          <c:order val="2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演算処理部!$AH$41:$AH$931</c:f>
              <c:numCache>
                <c:formatCode>General</c:formatCode>
                <c:ptCount val="891"/>
                <c:pt idx="0">
                  <c:v>-5.0529920362726993E-2</c:v>
                </c:pt>
                <c:pt idx="1">
                  <c:v>-6.1121914703598436E-2</c:v>
                </c:pt>
                <c:pt idx="2">
                  <c:v>-7.229365497906623E-2</c:v>
                </c:pt>
                <c:pt idx="3">
                  <c:v>-8.3897931314736648E-2</c:v>
                </c:pt>
                <c:pt idx="4">
                  <c:v>-9.5779473002810311E-2</c:v>
                </c:pt>
                <c:pt idx="5">
                  <c:v>-0.10777635527494335</c:v>
                </c:pt>
                <c:pt idx="6">
                  <c:v>-0.11972145834373045</c:v>
                </c:pt>
                <c:pt idx="7">
                  <c:v>-0.13144397380611472</c:v>
                </c:pt>
                <c:pt idx="8">
                  <c:v>-0.14277095702313</c:v>
                </c:pt>
                <c:pt idx="9">
                  <c:v>-0.15352892808556245</c:v>
                </c:pt>
                <c:pt idx="10">
                  <c:v>-0.16354552840911651</c:v>
                </c:pt>
                <c:pt idx="11">
                  <c:v>-0.17265124485058203</c:v>
                </c:pt>
                <c:pt idx="12">
                  <c:v>-0.18068121848464591</c:v>
                </c:pt>
                <c:pt idx="13">
                  <c:v>-0.18747716082819557</c:v>
                </c:pt>
                <c:pt idx="14">
                  <c:v>-0.19288940635173416</c:v>
                </c:pt>
                <c:pt idx="15">
                  <c:v>-0.19677913658658169</c:v>
                </c:pt>
                <c:pt idx="16">
                  <c:v>-0.19902081802695312</c:v>
                </c:pt>
                <c:pt idx="17">
                  <c:v>-0.19950490332332732</c:v>
                </c:pt>
                <c:pt idx="18">
                  <c:v>-0.19814085291604711</c:v>
                </c:pt>
                <c:pt idx="19">
                  <c:v>-0.19486054214732468</c:v>
                </c:pt>
                <c:pt idx="20">
                  <c:v>-0.18962212679566534</c:v>
                </c:pt>
                <c:pt idx="21">
                  <c:v>-0.18241444752411001</c:v>
                </c:pt>
                <c:pt idx="22">
                  <c:v>-0.17326206032800953</c:v>
                </c:pt>
                <c:pt idx="23">
                  <c:v>-0.1622309848038411</c:v>
                </c:pt>
                <c:pt idx="24">
                  <c:v>-0.14943526361378526</c:v>
                </c:pt>
                <c:pt idx="25">
                  <c:v>-0.13504442300815364</c:v>
                </c:pt>
                <c:pt idx="26">
                  <c:v>-0.11929191309294146</c:v>
                </c:pt>
                <c:pt idx="27">
                  <c:v>-0.1024845842110429</c:v>
                </c:pt>
                <c:pt idx="28">
                  <c:v>-8.5013217826439974E-2</c:v>
                </c:pt>
                <c:pt idx="29">
                  <c:v>-6.736407102034539E-2</c:v>
                </c:pt>
                <c:pt idx="30">
                  <c:v>-5.0131306425013775E-2</c:v>
                </c:pt>
                <c:pt idx="31">
                  <c:v>-3.4030056716010032E-2</c:v>
                </c:pt>
                <c:pt idx="32">
                  <c:v>-1.9909707336709732E-2</c:v>
                </c:pt>
                <c:pt idx="33">
                  <c:v>-8.7667672538073692E-3</c:v>
                </c:pt>
                <c:pt idx="34">
                  <c:v>-1.756433718396989E-3</c:v>
                </c:pt>
                <c:pt idx="35">
                  <c:v>-2.0164962535489724E-4</c:v>
                </c:pt>
                <c:pt idx="36">
                  <c:v>-5.5981204013595409E-3</c:v>
                </c:pt>
                <c:pt idx="37">
                  <c:v>-1.9613439283439733E-2</c:v>
                </c:pt>
                <c:pt idx="38">
                  <c:v>-4.40782269703393E-2</c:v>
                </c:pt>
                <c:pt idx="39">
                  <c:v>-8.0967111253355387E-2</c:v>
                </c:pt>
                <c:pt idx="40">
                  <c:v>-0.1323675624831242</c:v>
                </c:pt>
                <c:pt idx="41">
                  <c:v>-0.20043517428635788</c:v>
                </c:pt>
                <c:pt idx="42">
                  <c:v>-0.28733502229345281</c:v>
                </c:pt>
                <c:pt idx="43">
                  <c:v>-0.39517026301500535</c:v>
                </c:pt>
                <c:pt idx="44">
                  <c:v>-0.52590104842851393</c:v>
                </c:pt>
                <c:pt idx="45">
                  <c:v>-0.68125887641285598</c:v>
                </c:pt>
                <c:pt idx="46">
                  <c:v>-0.8626632772157028</c:v>
                </c:pt>
                <c:pt idx="47">
                  <c:v>-1.0711487825829997</c:v>
                </c:pt>
                <c:pt idx="48">
                  <c:v>-1.3073100240959392</c:v>
                </c:pt>
                <c:pt idx="49">
                  <c:v>-1.5712713587161711</c:v>
                </c:pt>
                <c:pt idx="50">
                  <c:v>-1.8626847482063014</c:v>
                </c:pt>
                <c:pt idx="51">
                  <c:v>-2.1807561922897625</c:v>
                </c:pt>
                <c:pt idx="52">
                  <c:v>-2.5242975272977874</c:v>
                </c:pt>
                <c:pt idx="53">
                  <c:v>-2.8917975656705681</c:v>
                </c:pt>
                <c:pt idx="54">
                  <c:v>-3.281504883048993</c:v>
                </c:pt>
                <c:pt idx="55">
                  <c:v>-3.6915142434332515</c:v>
                </c:pt>
                <c:pt idx="56">
                  <c:v>-4.1198495352448532</c:v>
                </c:pt>
                <c:pt idx="57">
                  <c:v>-4.5645377835446341</c:v>
                </c:pt>
                <c:pt idx="58">
                  <c:v>-5.0236708361297087</c:v>
                </c:pt>
                <c:pt idx="59">
                  <c:v>-5.495453279403594</c:v>
                </c:pt>
                <c:pt idx="60">
                  <c:v>-5.9782367453123992</c:v>
                </c:pt>
                <c:pt idx="61">
                  <c:v>-6.4705418978779781</c:v>
                </c:pt>
                <c:pt idx="62">
                  <c:v>-6.9710700368907617</c:v>
                </c:pt>
                <c:pt idx="63">
                  <c:v>-7.4787065054189226</c:v>
                </c:pt>
                <c:pt idx="64">
                  <c:v>-7.9925180479314131</c:v>
                </c:pt>
                <c:pt idx="65">
                  <c:v>-8.5117460475168745</c:v>
                </c:pt>
                <c:pt idx="66">
                  <c:v>-9.0357972654200971</c:v>
                </c:pt>
                <c:pt idx="67">
                  <c:v>-9.5642333799721193</c:v>
                </c:pt>
                <c:pt idx="68">
                  <c:v>-10.096760316722662</c:v>
                </c:pt>
                <c:pt idx="69">
                  <c:v>-10.633218099503143</c:v>
                </c:pt>
                <c:pt idx="70">
                  <c:v>-11.173571741865684</c:v>
                </c:pt>
                <c:pt idx="71">
                  <c:v>-11.717903539955694</c:v>
                </c:pt>
                <c:pt idx="72">
                  <c:v>-12.266407016972284</c:v>
                </c:pt>
                <c:pt idx="73">
                  <c:v>-12.819382699823121</c:v>
                </c:pt>
                <c:pt idx="74">
                  <c:v>-13.377235874315579</c:v>
                </c:pt>
                <c:pt idx="75">
                  <c:v>-13.94047646128074</c:v>
                </c:pt>
                <c:pt idx="76">
                  <c:v>-14.509721179145567</c:v>
                </c:pt>
                <c:pt idx="77">
                  <c:v>-15.085698207481446</c:v>
                </c:pt>
                <c:pt idx="78">
                  <c:v>-15.669254642221491</c:v>
                </c:pt>
                <c:pt idx="79">
                  <c:v>-16.261367140696954</c:v>
                </c:pt>
                <c:pt idx="80">
                  <c:v>-16.863156301165784</c:v>
                </c:pt>
                <c:pt idx="81">
                  <c:v>-17.475905519726012</c:v>
                </c:pt>
                <c:pt idx="82">
                  <c:v>-18.10108533692442</c:v>
                </c:pt>
                <c:pt idx="83">
                  <c:v>-18.740384656634596</c:v>
                </c:pt>
                <c:pt idx="84">
                  <c:v>-19.395750736032266</c:v>
                </c:pt>
                <c:pt idx="85">
                  <c:v>-20.069440577208407</c:v>
                </c:pt>
                <c:pt idx="86">
                  <c:v>-20.764087406757028</c:v>
                </c:pt>
                <c:pt idx="87">
                  <c:v>-21.482787482780804</c:v>
                </c:pt>
                <c:pt idx="88">
                  <c:v>-22.229214801743087</c:v>
                </c:pt>
                <c:pt idx="89">
                  <c:v>-23.007774863315827</c:v>
                </c:pt>
                <c:pt idx="90">
                  <c:v>-23.823814304101543</c:v>
                </c:pt>
                <c:pt idx="91">
                  <c:v>-24.683912378910399</c:v>
                </c:pt>
                <c:pt idx="92">
                  <c:v>-25.596295621813582</c:v>
                </c:pt>
                <c:pt idx="93">
                  <c:v>-26.571443692786701</c:v>
                </c:pt>
                <c:pt idx="94">
                  <c:v>-27.623002763733922</c:v>
                </c:pt>
                <c:pt idx="95">
                  <c:v>-28.769214899739847</c:v>
                </c:pt>
                <c:pt idx="96">
                  <c:v>-30.03525804509675</c:v>
                </c:pt>
                <c:pt idx="97">
                  <c:v>-31.457295503299079</c:v>
                </c:pt>
                <c:pt idx="98">
                  <c:v>-33.089993880475618</c:v>
                </c:pt>
                <c:pt idx="99">
                  <c:v>-35.02182586911271</c:v>
                </c:pt>
                <c:pt idx="100">
                  <c:v>-37.410423883917439</c:v>
                </c:pt>
                <c:pt idx="101">
                  <c:v>-40.581127974859008</c:v>
                </c:pt>
                <c:pt idx="102">
                  <c:v>-45.404669740745796</c:v>
                </c:pt>
                <c:pt idx="103">
                  <c:v>-56.427241339366788</c:v>
                </c:pt>
                <c:pt idx="104">
                  <c:v>-53.030373011725835</c:v>
                </c:pt>
                <c:pt idx="105">
                  <c:v>-44.643189468694487</c:v>
                </c:pt>
                <c:pt idx="106">
                  <c:v>-40.552966367562448</c:v>
                </c:pt>
                <c:pt idx="107">
                  <c:v>-37.849322188357441</c:v>
                </c:pt>
                <c:pt idx="108">
                  <c:v>-35.839469734447846</c:v>
                </c:pt>
                <c:pt idx="109">
                  <c:v>-34.246523426708862</c:v>
                </c:pt>
                <c:pt idx="110">
                  <c:v>-32.931520943146715</c:v>
                </c:pt>
                <c:pt idx="111">
                  <c:v>-31.814743590467415</c:v>
                </c:pt>
                <c:pt idx="112">
                  <c:v>-30.846197956736319</c:v>
                </c:pt>
                <c:pt idx="113">
                  <c:v>-29.992461333172329</c:v>
                </c:pt>
                <c:pt idx="114">
                  <c:v>-29.2300839423803</c:v>
                </c:pt>
                <c:pt idx="115">
                  <c:v>-28.541979309722514</c:v>
                </c:pt>
                <c:pt idx="116">
                  <c:v>-27.915312829654908</c:v>
                </c:pt>
                <c:pt idx="117">
                  <c:v>-27.340199193215287</c:v>
                </c:pt>
                <c:pt idx="118">
                  <c:v>-26.808863159612187</c:v>
                </c:pt>
                <c:pt idx="119">
                  <c:v>-26.315078959599141</c:v>
                </c:pt>
                <c:pt idx="120">
                  <c:v>-25.853784199492985</c:v>
                </c:pt>
                <c:pt idx="121">
                  <c:v>-25.420806886487888</c:v>
                </c:pt>
                <c:pt idx="122">
                  <c:v>-25.01266799476798</c:v>
                </c:pt>
                <c:pt idx="123">
                  <c:v>-24.626435796128582</c:v>
                </c:pt>
                <c:pt idx="124">
                  <c:v>-24.259616475824686</c:v>
                </c:pt>
                <c:pt idx="125">
                  <c:v>-23.910070698941208</c:v>
                </c:pt>
                <c:pt idx="126">
                  <c:v>-23.575949071324974</c:v>
                </c:pt>
                <c:pt idx="127">
                  <c:v>-23.255641580414466</c:v>
                </c:pt>
                <c:pt idx="128">
                  <c:v>-22.947737530682915</c:v>
                </c:pt>
                <c:pt idx="129">
                  <c:v>-22.650993461559107</c:v>
                </c:pt>
                <c:pt idx="130">
                  <c:v>-22.364307210162512</c:v>
                </c:pt>
                <c:pt idx="131">
                  <c:v>-22.086696756313611</c:v>
                </c:pt>
                <c:pt idx="132">
                  <c:v>-21.817282826983032</c:v>
                </c:pt>
                <c:pt idx="133">
                  <c:v>-21.555274483558087</c:v>
                </c:pt>
                <c:pt idx="134">
                  <c:v>-21.299957096013372</c:v>
                </c:pt>
                <c:pt idx="135">
                  <c:v>-21.050682242250645</c:v>
                </c:pt>
                <c:pt idx="136">
                  <c:v>-20.80685917157847</c:v>
                </c:pt>
                <c:pt idx="137">
                  <c:v>-20.567947547643911</c:v>
                </c:pt>
                <c:pt idx="138">
                  <c:v>-20.333451244541656</c:v>
                </c:pt>
                <c:pt idx="139">
                  <c:v>-20.102913014910314</c:v>
                </c:pt>
                <c:pt idx="140">
                  <c:v>-19.875909883906282</c:v>
                </c:pt>
                <c:pt idx="141">
                  <c:v>-19.652049150450907</c:v>
                </c:pt>
                <c:pt idx="142">
                  <c:v>-19.430964898865163</c:v>
                </c:pt>
                <c:pt idx="143">
                  <c:v>-19.212314941272314</c:v>
                </c:pt>
                <c:pt idx="144">
                  <c:v>-18.995778124959777</c:v>
                </c:pt>
                <c:pt idx="145">
                  <c:v>-18.781051950004908</c:v>
                </c:pt>
                <c:pt idx="146">
                  <c:v>-18.567850451461467</c:v>
                </c:pt>
                <c:pt idx="147">
                  <c:v>-18.355902307715802</c:v>
                </c:pt>
                <c:pt idx="148">
                  <c:v>-18.144949142598421</c:v>
                </c:pt>
                <c:pt idx="149">
                  <c:v>-17.93474399374173</c:v>
                </c:pt>
                <c:pt idx="150">
                  <c:v>-17.725049923718331</c:v>
                </c:pt>
                <c:pt idx="151">
                  <c:v>-17.515638753840264</c:v>
                </c:pt>
                <c:pt idx="152">
                  <c:v>-17.306289903277623</c:v>
                </c:pt>
                <c:pt idx="153">
                  <c:v>-17.096789318469618</c:v>
                </c:pt>
                <c:pt idx="154">
                  <c:v>-16.886928479735349</c:v>
                </c:pt>
                <c:pt idx="155">
                  <c:v>-16.676503473612236</c:v>
                </c:pt>
                <c:pt idx="156">
                  <c:v>-16.465314120812781</c:v>
                </c:pt>
                <c:pt idx="157">
                  <c:v>-16.253163150838958</c:v>
                </c:pt>
                <c:pt idx="158">
                  <c:v>-16.039855415266338</c:v>
                </c:pt>
                <c:pt idx="159">
                  <c:v>-15.825197132537943</c:v>
                </c:pt>
                <c:pt idx="160">
                  <c:v>-15.608995157818137</c:v>
                </c:pt>
                <c:pt idx="161">
                  <c:v>-15.391056272073449</c:v>
                </c:pt>
                <c:pt idx="162">
                  <c:v>-15.171186485092223</c:v>
                </c:pt>
                <c:pt idx="163">
                  <c:v>-14.949190347649433</c:v>
                </c:pt>
                <c:pt idx="164">
                  <c:v>-14.724870268487669</c:v>
                </c:pt>
                <c:pt idx="165">
                  <c:v>-14.498025832243984</c:v>
                </c:pt>
                <c:pt idx="166">
                  <c:v>-14.268453114928317</c:v>
                </c:pt>
                <c:pt idx="167">
                  <c:v>-14.035943994083899</c:v>
                </c:pt>
                <c:pt idx="168">
                  <c:v>-13.80028545136771</c:v>
                </c:pt>
                <c:pt idx="169">
                  <c:v>-13.561258866024392</c:v>
                </c:pt>
                <c:pt idx="170">
                  <c:v>-13.318639298646307</c:v>
                </c:pt>
                <c:pt idx="171">
                  <c:v>-13.072194765787213</c:v>
                </c:pt>
                <c:pt idx="172">
                  <c:v>-12.821685507521575</c:v>
                </c:pt>
                <c:pt idx="173">
                  <c:v>-12.566863252037486</c:v>
                </c:pt>
                <c:pt idx="174">
                  <c:v>-12.307470483980174</c:v>
                </c:pt>
                <c:pt idx="175">
                  <c:v>-12.043239726737134</c:v>
                </c:pt>
                <c:pt idx="176">
                  <c:v>-11.773892853456399</c:v>
                </c:pt>
                <c:pt idx="177">
                  <c:v>-11.499140447691081</c:v>
                </c:pt>
                <c:pt idx="178">
                  <c:v>-11.218681242662381</c:v>
                </c:pt>
                <c:pt idx="179">
                  <c:v>-10.932201678896051</c:v>
                </c:pt>
                <c:pt idx="180">
                  <c:v>-10.639375634299025</c:v>
                </c:pt>
                <c:pt idx="181">
                  <c:v>-10.339864399793408</c:v>
                </c:pt>
                <c:pt idx="182">
                  <c:v>-10.033316999001139</c:v>
                </c:pt>
                <c:pt idx="183">
                  <c:v>-9.7193709843030849</c:v>
                </c:pt>
                <c:pt idx="184">
                  <c:v>-9.3976538867207093</c:v>
                </c:pt>
                <c:pt idx="185">
                  <c:v>-9.0677855572741812</c:v>
                </c:pt>
                <c:pt idx="186">
                  <c:v>-8.7293817177771977</c:v>
                </c:pt>
                <c:pt idx="187">
                  <c:v>-8.382059146037232</c:v>
                </c:pt>
                <c:pt idx="188">
                  <c:v>-8.0254430627177324</c:v>
                </c:pt>
                <c:pt idx="189">
                  <c:v>-7.6591774756110613</c:v>
                </c:pt>
                <c:pt idx="190">
                  <c:v>-7.2829394852679821</c:v>
                </c:pt>
                <c:pt idx="191">
                  <c:v>-6.8964588796788853</c:v>
                </c:pt>
                <c:pt idx="192">
                  <c:v>-6.4995447619268134</c:v>
                </c:pt>
                <c:pt idx="193">
                  <c:v>-6.0921214780029196</c:v>
                </c:pt>
                <c:pt idx="194">
                  <c:v>-5.674276746851282</c:v>
                </c:pt>
                <c:pt idx="195">
                  <c:v>-5.24632562034021</c:v>
                </c:pt>
                <c:pt idx="196">
                  <c:v>-4.8088946420068508</c:v>
                </c:pt>
                <c:pt idx="197">
                  <c:v>-4.3630311493313059</c:v>
                </c:pt>
                <c:pt idx="198">
                  <c:v>-3.9103427046158714</c:v>
                </c:pt>
                <c:pt idx="199">
                  <c:v>-3.4531704593453956</c:v>
                </c:pt>
                <c:pt idx="200">
                  <c:v>-2.9947967012127781</c:v>
                </c:pt>
                <c:pt idx="201">
                  <c:v>-2.5396791573598088</c:v>
                </c:pt>
                <c:pt idx="202">
                  <c:v>-2.0936906096369805</c:v>
                </c:pt>
                <c:pt idx="203">
                  <c:v>-1.6643200806677787</c:v>
                </c:pt>
                <c:pt idx="204">
                  <c:v>-1.2607616936166164</c:v>
                </c:pt>
                <c:pt idx="205">
                  <c:v>-0.8937859589802315</c:v>
                </c:pt>
                <c:pt idx="206">
                  <c:v>-0.57527331786609526</c:v>
                </c:pt>
                <c:pt idx="207">
                  <c:v>-0.31732057907370131</c:v>
                </c:pt>
                <c:pt idx="208">
                  <c:v>-0.13093598858741398</c:v>
                </c:pt>
                <c:pt idx="209">
                  <c:v>-2.4514660984378059E-2</c:v>
                </c:pt>
                <c:pt idx="210">
                  <c:v>-2.4645473989343271E-3</c:v>
                </c:pt>
                <c:pt idx="211">
                  <c:v>-6.4412402012769834E-2</c:v>
                </c:pt>
                <c:pt idx="212">
                  <c:v>-0.20527167443723351</c:v>
                </c:pt>
                <c:pt idx="213">
                  <c:v>-0.41614733983900809</c:v>
                </c:pt>
                <c:pt idx="214">
                  <c:v>-0.68576049428374586</c:v>
                </c:pt>
                <c:pt idx="215">
                  <c:v>-1.001959938445397</c:v>
                </c:pt>
                <c:pt idx="216">
                  <c:v>-1.3529728720249601</c:v>
                </c:pt>
                <c:pt idx="217">
                  <c:v>-1.7282319801601833</c:v>
                </c:pt>
                <c:pt idx="218">
                  <c:v>-2.1187841257097779</c:v>
                </c:pt>
                <c:pt idx="219">
                  <c:v>-2.5173788263678363</c:v>
                </c:pt>
                <c:pt idx="220">
                  <c:v>-2.9183565531820364</c:v>
                </c:pt>
                <c:pt idx="221">
                  <c:v>-3.3174378707985737</c:v>
                </c:pt>
                <c:pt idx="222">
                  <c:v>-3.71148245976415</c:v>
                </c:pt>
                <c:pt idx="223">
                  <c:v>-4.0982578652244577</c:v>
                </c:pt>
                <c:pt idx="224">
                  <c:v>-4.4762368246631432</c:v>
                </c:pt>
                <c:pt idx="225">
                  <c:v>-4.8444291048754815</c:v>
                </c:pt>
                <c:pt idx="226">
                  <c:v>-5.2022468536167663</c:v>
                </c:pt>
                <c:pt idx="227">
                  <c:v>-5.5493993675090749</c:v>
                </c:pt>
                <c:pt idx="228">
                  <c:v>-5.8858122406207825</c:v>
                </c:pt>
                <c:pt idx="229">
                  <c:v>-6.2115660128996364</c:v>
                </c:pt>
                <c:pt idx="230">
                  <c:v>-6.5268500560359453</c:v>
                </c:pt>
                <c:pt idx="231">
                  <c:v>-6.8319281813183066</c:v>
                </c:pt>
                <c:pt idx="232">
                  <c:v>-7.1271131690943772</c:v>
                </c:pt>
                <c:pt idx="233">
                  <c:v>-7.4127480380664714</c:v>
                </c:pt>
                <c:pt idx="234">
                  <c:v>-7.689192379223134</c:v>
                </c:pt>
                <c:pt idx="235">
                  <c:v>-7.9568124805289511</c:v>
                </c:pt>
                <c:pt idx="236">
                  <c:v>-8.2159742798427686</c:v>
                </c:pt>
                <c:pt idx="237">
                  <c:v>-8.4670384218180264</c:v>
                </c:pt>
                <c:pt idx="238">
                  <c:v>-8.7103568753015885</c:v>
                </c:pt>
                <c:pt idx="239">
                  <c:v>-8.9462707040999714</c:v>
                </c:pt>
                <c:pt idx="240">
                  <c:v>-9.1751086864807689</c:v>
                </c:pt>
                <c:pt idx="241">
                  <c:v>-9.3971865556739882</c:v>
                </c:pt>
                <c:pt idx="242">
                  <c:v>-9.6128066912766457</c:v>
                </c:pt>
                <c:pt idx="243">
                  <c:v>-9.8222581346555629</c:v>
                </c:pt>
                <c:pt idx="244">
                  <c:v>-10.025816833817052</c:v>
                </c:pt>
                <c:pt idx="245">
                  <c:v>-10.223746047487936</c:v>
                </c:pt>
                <c:pt idx="246">
                  <c:v>-10.416296856365362</c:v>
                </c:pt>
                <c:pt idx="247">
                  <c:v>-10.603708743165186</c:v>
                </c:pt>
                <c:pt idx="248">
                  <c:v>-10.786210213364342</c:v>
                </c:pt>
                <c:pt idx="249">
                  <c:v>-10.964019436243076</c:v>
                </c:pt>
                <c:pt idx="250">
                  <c:v>-11.137344891620826</c:v>
                </c:pt>
                <c:pt idx="251">
                  <c:v>-11.306386012023349</c:v>
                </c:pt>
                <c:pt idx="252">
                  <c:v>-11.471333813273199</c:v>
                </c:pt>
                <c:pt idx="253">
                  <c:v>-11.632371508931358</c:v>
                </c:pt>
                <c:pt idx="254">
                  <c:v>-11.789675105835126</c:v>
                </c:pt>
                <c:pt idx="255">
                  <c:v>-11.943413979330407</c:v>
                </c:pt>
                <c:pt idx="256">
                  <c:v>-12.093751427799361</c:v>
                </c:pt>
                <c:pt idx="257">
                  <c:v>-12.240845206825682</c:v>
                </c:pt>
                <c:pt idx="258">
                  <c:v>-12.384848043884384</c:v>
                </c:pt>
                <c:pt idx="259">
                  <c:v>-12.525908134843807</c:v>
                </c:pt>
                <c:pt idx="260">
                  <c:v>-12.664169623859813</c:v>
                </c:pt>
                <c:pt idx="261">
                  <c:v>-12.799773068459544</c:v>
                </c:pt>
                <c:pt idx="262">
                  <c:v>-12.932855891773231</c:v>
                </c:pt>
                <c:pt idx="263">
                  <c:v>-13.06355282399878</c:v>
                </c:pt>
                <c:pt idx="264">
                  <c:v>-13.191996335285923</c:v>
                </c:pt>
                <c:pt idx="265">
                  <c:v>-13.318317062318073</c:v>
                </c:pt>
                <c:pt idx="266">
                  <c:v>-13.442644230957775</c:v>
                </c:pt>
                <c:pt idx="267">
                  <c:v>-13.56510607741429</c:v>
                </c:pt>
                <c:pt idx="268">
                  <c:v>-13.685830270494844</c:v>
                </c:pt>
                <c:pt idx="269">
                  <c:v>-13.804944337621347</c:v>
                </c:pt>
                <c:pt idx="270">
                  <c:v>-13.922576097435854</c:v>
                </c:pt>
                <c:pt idx="271">
                  <c:v>-14.038854101987059</c:v>
                </c:pt>
                <c:pt idx="272">
                  <c:v>-14.153908091692163</c:v>
                </c:pt>
                <c:pt idx="273">
                  <c:v>-14.267869466508794</c:v>
                </c:pt>
                <c:pt idx="274">
                  <c:v>-14.380871777037827</c:v>
                </c:pt>
                <c:pt idx="275">
                  <c:v>-14.493051239616747</c:v>
                </c:pt>
                <c:pt idx="276">
                  <c:v>-14.604547279864269</c:v>
                </c:pt>
                <c:pt idx="277">
                  <c:v>-14.715503109609507</c:v>
                </c:pt>
                <c:pt idx="278">
                  <c:v>-14.82606634269699</c:v>
                </c:pt>
                <c:pt idx="279">
                  <c:v>-14.936389655814772</c:v>
                </c:pt>
                <c:pt idx="280">
                  <c:v>-15.046631501267161</c:v>
                </c:pt>
                <c:pt idx="281">
                  <c:v>-15.156956879524834</c:v>
                </c:pt>
                <c:pt idx="282">
                  <c:v>-15.267538180461601</c:v>
                </c:pt>
                <c:pt idx="283">
                  <c:v>-15.378556103458811</c:v>
                </c:pt>
                <c:pt idx="284">
                  <c:v>-15.490200668065395</c:v>
                </c:pt>
                <c:pt idx="285">
                  <c:v>-15.602672328689964</c:v>
                </c:pt>
                <c:pt idx="286">
                  <c:v>-15.716183208932256</c:v>
                </c:pt>
                <c:pt idx="287">
                  <c:v>-15.830958473704408</c:v>
                </c:pt>
                <c:pt idx="288">
                  <c:v>-15.947237860342149</c:v>
                </c:pt>
                <c:pt idx="289">
                  <c:v>-16.065277393573123</c:v>
                </c:pt>
                <c:pt idx="290">
                  <c:v>-16.185351313639188</c:v>
                </c:pt>
                <c:pt idx="291">
                  <c:v>-16.307754252241114</c:v>
                </c:pt>
                <c:pt idx="292">
                  <c:v>-16.43280369751982</c:v>
                </c:pt>
                <c:pt idx="293">
                  <c:v>-16.560842797301653</c:v>
                </c:pt>
                <c:pt idx="294">
                  <c:v>-16.692243559696941</c:v>
                </c:pt>
                <c:pt idx="295">
                  <c:v>-16.827410522343303</c:v>
                </c:pt>
                <c:pt idx="296">
                  <c:v>-16.966784976772256</c:v>
                </c:pt>
                <c:pt idx="297">
                  <c:v>-17.110849853394399</c:v>
                </c:pt>
                <c:pt idx="298">
                  <c:v>-17.260135396567886</c:v>
                </c:pt>
                <c:pt idx="299">
                  <c:v>-17.415225789636587</c:v>
                </c:pt>
                <c:pt idx="300">
                  <c:v>-17.576766928720435</c:v>
                </c:pt>
                <c:pt idx="301">
                  <c:v>-17.745475594164866</c:v>
                </c:pt>
                <c:pt idx="302">
                  <c:v>-17.922150333691903</c:v>
                </c:pt>
                <c:pt idx="303">
                  <c:v>-18.107684456704821</c:v>
                </c:pt>
                <c:pt idx="304">
                  <c:v>-18.303081652265675</c:v>
                </c:pt>
                <c:pt idx="305">
                  <c:v>-18.50947489450698</c:v>
                </c:pt>
                <c:pt idx="306">
                  <c:v>-18.728149503798697</c:v>
                </c:pt>
                <c:pt idx="307">
                  <c:v>-18.960571512009665</c:v>
                </c:pt>
                <c:pt idx="308">
                  <c:v>-19.208422868527009</c:v>
                </c:pt>
                <c:pt idx="309">
                  <c:v>-19.473645569884173</c:v>
                </c:pt>
                <c:pt idx="310">
                  <c:v>-19.758497576006441</c:v>
                </c:pt>
                <c:pt idx="311">
                  <c:v>-20.065624509421198</c:v>
                </c:pt>
                <c:pt idx="312">
                  <c:v>-20.39815281107094</c:v>
                </c:pt>
                <c:pt idx="313">
                  <c:v>-20.75981256024917</c:v>
                </c:pt>
                <c:pt idx="314">
                  <c:v>-21.15510208266349</c:v>
                </c:pt>
                <c:pt idx="315">
                  <c:v>-21.589512681106253</c:v>
                </c:pt>
                <c:pt idx="316">
                  <c:v>-22.069841959757881</c:v>
                </c:pt>
                <c:pt idx="317">
                  <c:v>-22.604641309639067</c:v>
                </c:pt>
                <c:pt idx="318">
                  <c:v>-23.20487306475836</c:v>
                </c:pt>
                <c:pt idx="319">
                  <c:v>-23.884907620668251</c:v>
                </c:pt>
                <c:pt idx="320">
                  <c:v>-24.664096324244099</c:v>
                </c:pt>
                <c:pt idx="321">
                  <c:v>-25.569372060129215</c:v>
                </c:pt>
                <c:pt idx="322">
                  <c:v>-26.639806532410507</c:v>
                </c:pt>
                <c:pt idx="323">
                  <c:v>-27.935209824199504</c:v>
                </c:pt>
                <c:pt idx="324">
                  <c:v>-29.554023473752324</c:v>
                </c:pt>
                <c:pt idx="325">
                  <c:v>-31.675977842750175</c:v>
                </c:pt>
                <c:pt idx="326">
                  <c:v>-34.687040165386222</c:v>
                </c:pt>
                <c:pt idx="327">
                  <c:v>-39.706083328443007</c:v>
                </c:pt>
                <c:pt idx="328">
                  <c:v>-55.043554331313175</c:v>
                </c:pt>
                <c:pt idx="329">
                  <c:v>-42.707486266175998</c:v>
                </c:pt>
                <c:pt idx="330">
                  <c:v>-35.409361683155296</c:v>
                </c:pt>
                <c:pt idx="331">
                  <c:v>-31.31081742599719</c:v>
                </c:pt>
                <c:pt idx="332">
                  <c:v>-28.393790580755727</c:v>
                </c:pt>
                <c:pt idx="333">
                  <c:v>-26.097100805747388</c:v>
                </c:pt>
                <c:pt idx="334">
                  <c:v>-24.183225938720749</c:v>
                </c:pt>
                <c:pt idx="335">
                  <c:v>-22.529255367667837</c:v>
                </c:pt>
                <c:pt idx="336">
                  <c:v>-21.063392435062021</c:v>
                </c:pt>
                <c:pt idx="337">
                  <c:v>-19.740146548250038</c:v>
                </c:pt>
                <c:pt idx="338">
                  <c:v>-18.528977968474301</c:v>
                </c:pt>
                <c:pt idx="339">
                  <c:v>-17.408493363371335</c:v>
                </c:pt>
                <c:pt idx="340">
                  <c:v>-16.363225299226077</c:v>
                </c:pt>
                <c:pt idx="341">
                  <c:v>-15.381728145664777</c:v>
                </c:pt>
                <c:pt idx="342">
                  <c:v>-14.455393324686289</c:v>
                </c:pt>
                <c:pt idx="343">
                  <c:v>-13.57768014790183</c:v>
                </c:pt>
                <c:pt idx="344">
                  <c:v>-12.743597696182265</c:v>
                </c:pt>
                <c:pt idx="345">
                  <c:v>-11.949343789584059</c:v>
                </c:pt>
                <c:pt idx="346">
                  <c:v>-11.19204492884251</c:v>
                </c:pt>
                <c:pt idx="347">
                  <c:v>-10.469562359885106</c:v>
                </c:pt>
                <c:pt idx="348">
                  <c:v>-9.7803419073502482</c:v>
                </c:pt>
                <c:pt idx="349">
                  <c:v>-9.1232928915671785</c:v>
                </c:pt>
                <c:pt idx="350">
                  <c:v>-8.4976863812283003</c:v>
                </c:pt>
                <c:pt idx="351">
                  <c:v>-7.9030663914178092</c:v>
                </c:pt>
                <c:pt idx="352">
                  <c:v>-7.3391700551834385</c:v>
                </c:pt>
                <c:pt idx="353">
                  <c:v>-6.8058546270010503</c:v>
                </c:pt>
                <c:pt idx="354">
                  <c:v>-6.3030305931918127</c:v>
                </c:pt>
                <c:pt idx="355">
                  <c:v>-5.8306012342083156</c:v>
                </c:pt>
                <c:pt idx="356">
                  <c:v>-5.3884097115850569</c:v>
                </c:pt>
                <c:pt idx="357">
                  <c:v>-4.9761951193272926</c:v>
                </c:pt>
                <c:pt idx="358">
                  <c:v>-4.5935589355269189</c:v>
                </c:pt>
                <c:pt idx="359">
                  <c:v>-4.2399429587422102</c:v>
                </c:pt>
                <c:pt idx="360">
                  <c:v>-3.9146191853001606</c:v>
                </c:pt>
                <c:pt idx="361">
                  <c:v>-3.6166912917346563</c:v>
                </c:pt>
                <c:pt idx="362">
                  <c:v>-3.3451065700310729</c:v>
                </c:pt>
                <c:pt idx="363">
                  <c:v>-3.0986764591078186</c:v>
                </c:pt>
                <c:pt idx="364">
                  <c:v>-2.876103330880718</c:v>
                </c:pt>
                <c:pt idx="365">
                  <c:v>-2.6760109804717649</c:v>
                </c:pt>
                <c:pt idx="366">
                  <c:v>-2.4969763392135511</c:v>
                </c:pt>
                <c:pt idx="367">
                  <c:v>-2.3375602301103235</c:v>
                </c:pt>
                <c:pt idx="368">
                  <c:v>-2.1963354425243513</c:v>
                </c:pt>
                <c:pt idx="369">
                  <c:v>-2.0719109310219093</c:v>
                </c:pt>
                <c:pt idx="370">
                  <c:v>-1.9629514660000296</c:v>
                </c:pt>
                <c:pt idx="371">
                  <c:v>-1.8681925240982633</c:v>
                </c:pt>
                <c:pt idx="372">
                  <c:v>-1.786450571345723</c:v>
                </c:pt>
                <c:pt idx="373">
                  <c:v>-1.7166291502369755</c:v>
                </c:pt>
                <c:pt idx="374">
                  <c:v>-1.6577213388242253</c:v>
                </c:pt>
                <c:pt idx="375">
                  <c:v>-1.6088092210934812</c:v>
                </c:pt>
                <c:pt idx="376">
                  <c:v>-1.5690610135221503</c:v>
                </c:pt>
                <c:pt idx="377">
                  <c:v>-1.5377264531723749</c:v>
                </c:pt>
                <c:pt idx="378">
                  <c:v>-1.514130985881617</c:v>
                </c:pt>
                <c:pt idx="379">
                  <c:v>-1.497669213287018</c:v>
                </c:pt>
                <c:pt idx="380">
                  <c:v>-1.4877979748494219</c:v>
                </c:pt>
                <c:pt idx="381">
                  <c:v>-1.4840293624750502</c:v>
                </c:pt>
                <c:pt idx="382">
                  <c:v>-1.4859238946593116</c:v>
                </c:pt>
                <c:pt idx="383">
                  <c:v>-1.4930840160801653</c:v>
                </c:pt>
                <c:pt idx="384">
                  <c:v>-1.5051480375963833</c:v>
                </c:pt>
                <c:pt idx="385">
                  <c:v>-1.5217845901279521</c:v>
                </c:pt>
                <c:pt idx="386">
                  <c:v>-1.5426876329081209</c:v>
                </c:pt>
                <c:pt idx="387">
                  <c:v>-1.5675720309125882</c:v>
                </c:pt>
                <c:pt idx="388">
                  <c:v>-1.5961696966941417</c:v>
                </c:pt>
                <c:pt idx="389">
                  <c:v>-1.6282262772814693</c:v>
                </c:pt>
                <c:pt idx="390">
                  <c:v>-1.6634983562808716</c:v>
                </c:pt>
                <c:pt idx="391">
                  <c:v>-1.7017511340465559</c:v>
                </c:pt>
                <c:pt idx="392">
                  <c:v>-1.7427565441025972</c:v>
                </c:pt>
                <c:pt idx="393">
                  <c:v>-1.7862917613787468</c:v>
                </c:pt>
                <c:pt idx="394">
                  <c:v>-1.8321380568384447</c:v>
                </c:pt>
                <c:pt idx="395">
                  <c:v>-1.8800799533889956</c:v>
                </c:pt>
                <c:pt idx="396">
                  <c:v>-1.9299046392920531</c:v>
                </c:pt>
                <c:pt idx="397">
                  <c:v>-1.9814015974058758</c:v>
                </c:pt>
                <c:pt idx="398">
                  <c:v>-2.0343624112937797</c:v>
                </c:pt>
                <c:pt idx="399">
                  <c:v>-2.0885807123574107</c:v>
                </c:pt>
                <c:pt idx="400">
                  <c:v>-2.143852235553136</c:v>
                </c:pt>
                <c:pt idx="401">
                  <c:v>-2.1999749547977783</c:v>
                </c:pt>
                <c:pt idx="402">
                  <c:v>-2.2567492727570908</c:v>
                </c:pt>
                <c:pt idx="403">
                  <c:v>-2.3139782432429743</c:v>
                </c:pt>
                <c:pt idx="404">
                  <c:v>-2.3714678078475089</c:v>
                </c:pt>
                <c:pt idx="405">
                  <c:v>-2.4290270316516507</c:v>
                </c:pt>
                <c:pt idx="406">
                  <c:v>-2.4864683258177429</c:v>
                </c:pt>
                <c:pt idx="407">
                  <c:v>-2.5436076475764451</c:v>
                </c:pt>
                <c:pt idx="408">
                  <c:v>-2.6002646705306165</c:v>
                </c:pt>
                <c:pt idx="409">
                  <c:v>-2.6562629203140311</c:v>
                </c:pt>
                <c:pt idx="410">
                  <c:v>-2.7114298724638526</c:v>
                </c:pt>
                <c:pt idx="411">
                  <c:v>-2.7655970109027015</c:v>
                </c:pt>
                <c:pt idx="412">
                  <c:v>-2.8185998466960376</c:v>
                </c:pt>
                <c:pt idx="413">
                  <c:v>-2.8702778977743586</c:v>
                </c:pt>
                <c:pt idx="414">
                  <c:v>-2.9204746311123024</c:v>
                </c:pt>
                <c:pt idx="415">
                  <c:v>-2.9690373694640009</c:v>
                </c:pt>
                <c:pt idx="416">
                  <c:v>-3.0158171651930781</c:v>
                </c:pt>
                <c:pt idx="417">
                  <c:v>-3.0606686440329316</c:v>
                </c:pt>
                <c:pt idx="418">
                  <c:v>-3.1034498217942996</c:v>
                </c:pt>
                <c:pt idx="419">
                  <c:v>-3.1440218971266165</c:v>
                </c:pt>
                <c:pt idx="420">
                  <c:v>-3.182249023460324</c:v>
                </c:pt>
                <c:pt idx="421">
                  <c:v>-3.217998063229508</c:v>
                </c:pt>
                <c:pt idx="422">
                  <c:v>-3.2511383274176353</c:v>
                </c:pt>
                <c:pt idx="423">
                  <c:v>-3.2815413034011804</c:v>
                </c:pt>
                <c:pt idx="424">
                  <c:v>-3.3090803740027614</c:v>
                </c:pt>
                <c:pt idx="425">
                  <c:v>-3.3336305306227505</c:v>
                </c:pt>
                <c:pt idx="426">
                  <c:v>-3.3550680833108499</c:v>
                </c:pt>
                <c:pt idx="427">
                  <c:v>-3.3732703706815932</c:v>
                </c:pt>
                <c:pt idx="428">
                  <c:v>-3.388115472686255</c:v>
                </c:pt>
                <c:pt idx="429">
                  <c:v>-3.3994819294440273</c:v>
                </c:pt>
                <c:pt idx="430">
                  <c:v>-3.407248469626794</c:v>
                </c:pt>
                <c:pt idx="431">
                  <c:v>-3.4112937523060016</c:v>
                </c:pt>
                <c:pt idx="432">
                  <c:v>-3.411496126732156</c:v>
                </c:pt>
                <c:pt idx="433">
                  <c:v>-3.4077334152581162</c:v>
                </c:pt>
                <c:pt idx="434">
                  <c:v>-3.3998827255733395</c:v>
                </c:pt>
                <c:pt idx="435">
                  <c:v>-3.3878202996336864</c:v>
                </c:pt>
                <c:pt idx="436">
                  <c:v>-3.3714214082048581</c:v>
                </c:pt>
                <c:pt idx="437">
                  <c:v>-3.3505603018564849</c:v>
                </c:pt>
                <c:pt idx="438">
                  <c:v>-3.3251102316317698</c:v>
                </c:pt>
                <c:pt idx="439">
                  <c:v>-3.294943555578898</c:v>
                </c:pt>
                <c:pt idx="440">
                  <c:v>-3.2599319509916524</c:v>
                </c:pt>
                <c:pt idx="441">
                  <c:v>-3.2199467567244988</c:v>
                </c:pt>
                <c:pt idx="442">
                  <c:v>-3.1748594755120307</c:v>
                </c:pt>
                <c:pt idx="443">
                  <c:v>-3.1245424730655773</c:v>
                </c:pt>
                <c:pt idx="444">
                  <c:v>-3.0688699191201301</c:v>
                </c:pt>
                <c:pt idx="445">
                  <c:v>-3.0077190258964621</c:v>
                </c:pt>
                <c:pt idx="446">
                  <c:v>-2.9409716520210551</c:v>
                </c:pt>
                <c:pt idx="447">
                  <c:v>-2.8685163552680164</c:v>
                </c:pt>
                <c:pt idx="448">
                  <c:v>-2.790250996071471</c:v>
                </c:pt>
                <c:pt idx="449">
                  <c:v>-2.706086016170695</c:v>
                </c:pt>
                <c:pt idx="450">
                  <c:v>-2.6159485435761258</c:v>
                </c:pt>
                <c:pt idx="451">
                  <c:v>-2.5197875068199083</c:v>
                </c:pt>
                <c:pt idx="452">
                  <c:v>-2.4175799785604872</c:v>
                </c:pt>
                <c:pt idx="453">
                  <c:v>-2.3093390110860721</c:v>
                </c:pt>
                <c:pt idx="454">
                  <c:v>-2.1951232734990436</c:v>
                </c:pt>
                <c:pt idx="455">
                  <c:v>-2.0750488506345222</c:v>
                </c:pt>
                <c:pt idx="456">
                  <c:v>-1.9493036134961335</c:v>
                </c:pt>
                <c:pt idx="457">
                  <c:v>-1.8181646136923373</c:v>
                </c:pt>
                <c:pt idx="458">
                  <c:v>-1.6820189791031486</c:v>
                </c:pt>
                <c:pt idx="459">
                  <c:v>-1.5413887773847699</c:v>
                </c:pt>
                <c:pt idx="460">
                  <c:v>-1.3969602414117328</c:v>
                </c:pt>
                <c:pt idx="461">
                  <c:v>-1.2496175778007166</c:v>
                </c:pt>
                <c:pt idx="462">
                  <c:v>-1.1004812530064048</c:v>
                </c:pt>
                <c:pt idx="463">
                  <c:v>-0.95095010234483035</c:v>
                </c:pt>
                <c:pt idx="464">
                  <c:v>-0.80274575512915103</c:v>
                </c:pt>
                <c:pt idx="465">
                  <c:v>-0.65795663467186916</c:v>
                </c:pt>
                <c:pt idx="466">
                  <c:v>-0.51907712643552306</c:v>
                </c:pt>
                <c:pt idx="467">
                  <c:v>-0.3890354453188532</c:v>
                </c:pt>
                <c:pt idx="468">
                  <c:v>-0.27120147084086299</c:v>
                </c:pt>
                <c:pt idx="469">
                  <c:v>-0.16936381381265597</c:v>
                </c:pt>
                <c:pt idx="470">
                  <c:v>-8.7664425098248233E-2</c:v>
                </c:pt>
                <c:pt idx="471">
                  <c:v>-3.0480270270114469E-2</c:v>
                </c:pt>
                <c:pt idx="472">
                  <c:v>-2.2461772227426843E-3</c:v>
                </c:pt>
                <c:pt idx="473">
                  <c:v>-7.2216812881303839E-3</c:v>
                </c:pt>
                <c:pt idx="474">
                  <c:v>-4.9217091592648726E-2</c:v>
                </c:pt>
                <c:pt idx="475">
                  <c:v>-0.1313077241159383</c:v>
                </c:pt>
                <c:pt idx="476">
                  <c:v>-0.25557603099119475</c:v>
                </c:pt>
                <c:pt idx="477">
                  <c:v>-0.42292428589377729</c:v>
                </c:pt>
                <c:pt idx="478">
                  <c:v>-0.6329923376767721</c:v>
                </c:pt>
                <c:pt idx="479">
                  <c:v>-0.88419645401193891</c:v>
                </c:pt>
                <c:pt idx="480">
                  <c:v>-1.1738816448866491</c:v>
                </c:pt>
                <c:pt idx="481">
                  <c:v>-1.4985586910206103</c:v>
                </c:pt>
                <c:pt idx="482">
                  <c:v>-1.8541848445904621</c:v>
                </c:pt>
                <c:pt idx="483">
                  <c:v>-2.2364462605266229</c:v>
                </c:pt>
                <c:pt idx="484">
                  <c:v>-2.6410086725789723</c:v>
                </c:pt>
                <c:pt idx="485">
                  <c:v>-3.063716047272862</c:v>
                </c:pt>
                <c:pt idx="486">
                  <c:v>-3.5007302154321258</c:v>
                </c:pt>
                <c:pt idx="487">
                  <c:v>-3.9486146840175906</c:v>
                </c:pt>
                <c:pt idx="488">
                  <c:v>-4.4043718804579806</c:v>
                </c:pt>
                <c:pt idx="489">
                  <c:v>-4.865445393694122</c:v>
                </c:pt>
                <c:pt idx="490">
                  <c:v>-5.3296984721327156</c:v>
                </c:pt>
                <c:pt idx="491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19-4939-9F88-D6EB6394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38447"/>
        <c:axId val="1385223055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演算処理部!$AI$41:$AI$931</c:f>
              <c:numCache>
                <c:formatCode>General</c:formatCode>
                <c:ptCount val="891"/>
                <c:pt idx="0">
                  <c:v>-18.24045298110364</c:v>
                </c:pt>
                <c:pt idx="1">
                  <c:v>-20.253991246385386</c:v>
                </c:pt>
                <c:pt idx="2">
                  <c:v>-22.264288821741509</c:v>
                </c:pt>
                <c:pt idx="3">
                  <c:v>-24.271468018228294</c:v>
                </c:pt>
                <c:pt idx="4">
                  <c:v>-26.275770169763881</c:v>
                </c:pt>
                <c:pt idx="5">
                  <c:v>-28.277563261670831</c:v>
                </c:pt>
                <c:pt idx="6">
                  <c:v>-30.277349086077312</c:v>
                </c:pt>
                <c:pt idx="7">
                  <c:v>-32.275769999312587</c:v>
                </c:pt>
                <c:pt idx="8">
                  <c:v>-34.273615367792964</c:v>
                </c:pt>
                <c:pt idx="9">
                  <c:v>-36.27182779680173</c:v>
                </c:pt>
                <c:pt idx="10">
                  <c:v>-38.271509240638231</c:v>
                </c:pt>
                <c:pt idx="11">
                  <c:v>-40.273927092455111</c:v>
                </c:pt>
                <c:pt idx="12">
                  <c:v>-42.280520347272848</c:v>
                </c:pt>
                <c:pt idx="13">
                  <c:v>-44.292905921594567</c:v>
                </c:pt>
                <c:pt idx="14">
                  <c:v>-46.312885196999005</c:v>
                </c:pt>
                <c:pt idx="15">
                  <c:v>-48.342450832068245</c:v>
                </c:pt>
                <c:pt idx="16">
                  <c:v>-50.383793855672927</c:v>
                </c:pt>
                <c:pt idx="17">
                  <c:v>-52.439311013231006</c:v>
                </c:pt>
                <c:pt idx="18">
                  <c:v>-54.511612283797589</c:v>
                </c:pt>
                <c:pt idx="19">
                  <c:v>-56.603528416843425</c:v>
                </c:pt>
                <c:pt idx="20">
                  <c:v>-58.718118249760941</c:v>
                </c:pt>
                <c:pt idx="21">
                  <c:v>-60.858675456176812</c:v>
                </c:pt>
                <c:pt idx="22">
                  <c:v>-63.028734235987734</c:v>
                </c:pt>
                <c:pt idx="23">
                  <c:v>-65.232073284981027</c:v>
                </c:pt>
                <c:pt idx="24">
                  <c:v>-67.472717168900374</c:v>
                </c:pt>
                <c:pt idx="25">
                  <c:v>-69.754933968023167</c:v>
                </c:pt>
                <c:pt idx="26">
                  <c:v>-72.083227749036752</c:v>
                </c:pt>
                <c:pt idx="27">
                  <c:v>-74.462324059297188</c:v>
                </c:pt>
                <c:pt idx="28">
                  <c:v>-76.897146227647085</c:v>
                </c:pt>
                <c:pt idx="29">
                  <c:v>-79.392779807799073</c:v>
                </c:pt>
                <c:pt idx="30">
                  <c:v>-81.954422040413093</c:v>
                </c:pt>
                <c:pt idx="31">
                  <c:v>-84.587312783970674</c:v>
                </c:pt>
                <c:pt idx="32">
                  <c:v>-87.296643045580709</c:v>
                </c:pt>
                <c:pt idx="33">
                  <c:v>89.912562860200211</c:v>
                </c:pt>
                <c:pt idx="34">
                  <c:v>87.035595232654416</c:v>
                </c:pt>
                <c:pt idx="35">
                  <c:v>84.068239869663444</c:v>
                </c:pt>
                <c:pt idx="36">
                  <c:v>81.006993186151163</c:v>
                </c:pt>
                <c:pt idx="37">
                  <c:v>77.84931020271442</c:v>
                </c:pt>
                <c:pt idx="38">
                  <c:v>74.593880205558662</c:v>
                </c:pt>
                <c:pt idx="39">
                  <c:v>71.240919800055323</c:v>
                </c:pt>
                <c:pt idx="40">
                  <c:v>67.792466973069295</c:v>
                </c:pt>
                <c:pt idx="41">
                  <c:v>64.252653240524154</c:v>
                </c:pt>
                <c:pt idx="42">
                  <c:v>60.627925051203036</c:v>
                </c:pt>
                <c:pt idx="43">
                  <c:v>56.927181854339977</c:v>
                </c:pt>
                <c:pt idx="44">
                  <c:v>53.161798359833206</c:v>
                </c:pt>
                <c:pt idx="45">
                  <c:v>49.345504065811454</c:v>
                </c:pt>
                <c:pt idx="46">
                  <c:v>45.494104826008986</c:v>
                </c:pt>
                <c:pt idx="47">
                  <c:v>41.625048395284225</c:v>
                </c:pt>
                <c:pt idx="48">
                  <c:v>37.756856134276845</c:v>
                </c:pt>
                <c:pt idx="49">
                  <c:v>33.908462551526043</c:v>
                </c:pt>
                <c:pt idx="50">
                  <c:v>30.098518786180602</c:v>
                </c:pt>
                <c:pt idx="51">
                  <c:v>26.344721979723666</c:v>
                </c:pt>
                <c:pt idx="52">
                  <c:v>22.663228266882122</c:v>
                </c:pt>
                <c:pt idx="53">
                  <c:v>19.068193908318893</c:v>
                </c:pt>
                <c:pt idx="54">
                  <c:v>15.57147013441249</c:v>
                </c:pt>
                <c:pt idx="55">
                  <c:v>12.182456857519968</c:v>
                </c:pt>
                <c:pt idx="56">
                  <c:v>8.9081025246672478</c:v>
                </c:pt>
                <c:pt idx="57">
                  <c:v>5.7530246886017391</c:v>
                </c:pt>
                <c:pt idx="58">
                  <c:v>2.7197193306529002</c:v>
                </c:pt>
                <c:pt idx="59">
                  <c:v>-0.19117395717589544</c:v>
                </c:pt>
                <c:pt idx="60">
                  <c:v>-2.9805805813468838</c:v>
                </c:pt>
                <c:pt idx="61">
                  <c:v>-5.6506973325973062</c:v>
                </c:pt>
                <c:pt idx="62">
                  <c:v>-8.2047140138097117</c:v>
                </c:pt>
                <c:pt idx="63">
                  <c:v>-10.646561544135251</c:v>
                </c:pt>
                <c:pt idx="64">
                  <c:v>-12.980692501402768</c:v>
                </c:pt>
                <c:pt idx="65">
                  <c:v>-15.211896021567773</c:v>
                </c:pt>
                <c:pt idx="66">
                  <c:v>-17.345146151549645</c:v>
                </c:pt>
                <c:pt idx="67">
                  <c:v>-19.385480985163333</c:v>
                </c:pt>
                <c:pt idx="68">
                  <c:v>-21.337908972541065</c:v>
                </c:pt>
                <c:pt idx="69">
                  <c:v>-23.207338450608233</c:v>
                </c:pt>
                <c:pt idx="70">
                  <c:v>-24.998526495080142</c:v>
                </c:pt>
                <c:pt idx="71">
                  <c:v>-26.716043484845404</c:v>
                </c:pt>
                <c:pt idx="72">
                  <c:v>-28.364250181996862</c:v>
                </c:pt>
                <c:pt idx="73">
                  <c:v>-29.947284586568962</c:v>
                </c:pt>
                <c:pt idx="74">
                  <c:v>-31.46905627462662</c:v>
                </c:pt>
                <c:pt idx="75">
                  <c:v>-32.933246343317478</c:v>
                </c:pt>
                <c:pt idx="76">
                  <c:v>-34.343311453009207</c:v>
                </c:pt>
                <c:pt idx="77">
                  <c:v>-35.702490770295711</c:v>
                </c:pt>
                <c:pt idx="78">
                  <c:v>-37.013814877757405</c:v>
                </c:pt>
                <c:pt idx="79">
                  <c:v>-38.280115931293309</c:v>
                </c:pt>
                <c:pt idx="80">
                  <c:v>-39.504038519392054</c:v>
                </c:pt>
                <c:pt idx="81">
                  <c:v>-40.688050817018834</c:v>
                </c:pt>
                <c:pt idx="82">
                  <c:v>-41.834455735749472</c:v>
                </c:pt>
                <c:pt idx="83">
                  <c:v>-42.945401856698545</c:v>
                </c:pt>
                <c:pt idx="84">
                  <c:v>-44.022893998289014</c:v>
                </c:pt>
                <c:pt idx="85">
                  <c:v>-45.068803320909488</c:v>
                </c:pt>
                <c:pt idx="86">
                  <c:v>-46.084876908241704</c:v>
                </c:pt>
                <c:pt idx="87">
                  <c:v>-47.072746793167603</c:v>
                </c:pt>
                <c:pt idx="88">
                  <c:v>-48.033938416814742</c:v>
                </c:pt>
                <c:pt idx="89">
                  <c:v>-48.9698785241793</c:v>
                </c:pt>
                <c:pt idx="90">
                  <c:v>-49.881902510225558</c:v>
                </c:pt>
                <c:pt idx="91">
                  <c:v>-50.771261237463847</c:v>
                </c:pt>
                <c:pt idx="92">
                  <c:v>-51.639127350583493</c:v>
                </c:pt>
                <c:pt idx="93">
                  <c:v>-52.486601116407066</c:v>
                </c:pt>
                <c:pt idx="94">
                  <c:v>-53.314715818736936</c:v>
                </c:pt>
                <c:pt idx="95">
                  <c:v>-54.124442737963264</c:v>
                </c:pt>
                <c:pt idx="96">
                  <c:v>-54.916695744888841</c:v>
                </c:pt>
                <c:pt idx="97">
                  <c:v>-55.692335537318122</c:v>
                </c:pt>
                <c:pt idx="98">
                  <c:v>-56.452173546725859</c:v>
                </c:pt>
                <c:pt idx="99">
                  <c:v>-57.19697554088367</c:v>
                </c:pt>
                <c:pt idx="100">
                  <c:v>-57.927464946778251</c:v>
                </c:pt>
                <c:pt idx="101">
                  <c:v>-58.644325916563766</c:v>
                </c:pt>
                <c:pt idx="102">
                  <c:v>-59.348206157705285</c:v>
                </c:pt>
                <c:pt idx="103">
                  <c:v>-60.039719546921312</c:v>
                </c:pt>
                <c:pt idx="104">
                  <c:v>-60.719448546044873</c:v>
                </c:pt>
                <c:pt idx="105">
                  <c:v>-61.387946436507995</c:v>
                </c:pt>
                <c:pt idx="106">
                  <c:v>-62.045739387823588</c:v>
                </c:pt>
                <c:pt idx="107">
                  <c:v>-62.693328374195744</c:v>
                </c:pt>
                <c:pt idx="108">
                  <c:v>-63.331190952233776</c:v>
                </c:pt>
                <c:pt idx="109">
                  <c:v>-63.959782911678104</c:v>
                </c:pt>
                <c:pt idx="110">
                  <c:v>-64.579539810063409</c:v>
                </c:pt>
                <c:pt idx="111">
                  <c:v>-65.190878401342644</c:v>
                </c:pt>
                <c:pt idx="112">
                  <c:v>-65.794197967670797</c:v>
                </c:pt>
                <c:pt idx="113">
                  <c:v>-66.389881562794955</c:v>
                </c:pt>
                <c:pt idx="114">
                  <c:v>-66.97829717481207</c:v>
                </c:pt>
                <c:pt idx="115">
                  <c:v>-67.559798815434164</c:v>
                </c:pt>
                <c:pt idx="116">
                  <c:v>-68.13472754233706</c:v>
                </c:pt>
                <c:pt idx="117">
                  <c:v>-68.70341242065949</c:v>
                </c:pt>
                <c:pt idx="118">
                  <c:v>-69.26617142925987</c:v>
                </c:pt>
                <c:pt idx="119">
                  <c:v>-69.823312316925751</c:v>
                </c:pt>
                <c:pt idx="120">
                  <c:v>-70.375133413359748</c:v>
                </c:pt>
                <c:pt idx="121">
                  <c:v>-70.921924399436719</c:v>
                </c:pt>
                <c:pt idx="122">
                  <c:v>-71.463967040932289</c:v>
                </c:pt>
                <c:pt idx="123">
                  <c:v>-72.001535889664581</c:v>
                </c:pt>
                <c:pt idx="124">
                  <c:v>-72.53489895576368</c:v>
                </c:pt>
                <c:pt idx="125">
                  <c:v>-73.06431835458632</c:v>
                </c:pt>
                <c:pt idx="126">
                  <c:v>-73.59005093162564</c:v>
                </c:pt>
                <c:pt idx="127">
                  <c:v>-74.112348868624039</c:v>
                </c:pt>
                <c:pt idx="128">
                  <c:v>-74.631460273982626</c:v>
                </c:pt>
                <c:pt idx="129">
                  <c:v>-75.147629760470537</c:v>
                </c:pt>
                <c:pt idx="130">
                  <c:v>-75.66109901317239</c:v>
                </c:pt>
                <c:pt idx="131">
                  <c:v>-76.17210735057111</c:v>
                </c:pt>
                <c:pt idx="132">
                  <c:v>-76.680892281646791</c:v>
                </c:pt>
                <c:pt idx="133">
                  <c:v>-77.187690061880801</c:v>
                </c:pt>
                <c:pt idx="134">
                  <c:v>-77.69273625108643</c:v>
                </c:pt>
                <c:pt idx="135">
                  <c:v>-78.196266276048448</c:v>
                </c:pt>
                <c:pt idx="136">
                  <c:v>-78.698516001038755</c:v>
                </c:pt>
                <c:pt idx="137">
                  <c:v>-79.199722309392357</c:v>
                </c:pt>
                <c:pt idx="138">
                  <c:v>-79.700123699473338</c:v>
                </c:pt>
                <c:pt idx="139">
                  <c:v>-80.199960898541548</c:v>
                </c:pt>
                <c:pt idx="140">
                  <c:v>-80.699477498246154</c:v>
                </c:pt>
                <c:pt idx="141">
                  <c:v>-81.198920615729506</c:v>
                </c:pt>
                <c:pt idx="142">
                  <c:v>-81.698541584624962</c:v>
                </c:pt>
                <c:pt idx="143">
                  <c:v>-82.198596680582753</c:v>
                </c:pt>
                <c:pt idx="144">
                  <c:v>-82.699347886362617</c:v>
                </c:pt>
                <c:pt idx="145">
                  <c:v>-83.201063701999473</c:v>
                </c:pt>
                <c:pt idx="146">
                  <c:v>-83.704020006085315</c:v>
                </c:pt>
                <c:pt idx="147">
                  <c:v>-84.208500974826379</c:v>
                </c:pt>
                <c:pt idx="148">
                  <c:v>-84.714800066242304</c:v>
                </c:pt>
                <c:pt idx="149">
                  <c:v>-85.223221077682155</c:v>
                </c:pt>
                <c:pt idx="150">
                  <c:v>-85.734079285761297</c:v>
                </c:pt>
                <c:pt idx="151">
                  <c:v>-86.247702678883698</c:v>
                </c:pt>
                <c:pt idx="152">
                  <c:v>-86.764433293734754</c:v>
                </c:pt>
                <c:pt idx="153">
                  <c:v>-87.284628668525585</c:v>
                </c:pt>
                <c:pt idx="154">
                  <c:v>-87.808663427376118</c:v>
                </c:pt>
                <c:pt idx="155">
                  <c:v>-88.336931012069513</c:v>
                </c:pt>
                <c:pt idx="156">
                  <c:v>-88.869845579534626</c:v>
                </c:pt>
                <c:pt idx="157">
                  <c:v>-89.407844085863005</c:v>
                </c:pt>
                <c:pt idx="158">
                  <c:v>-89.951388580493983</c:v>
                </c:pt>
                <c:pt idx="159">
                  <c:v>89.499031262529243</c:v>
                </c:pt>
                <c:pt idx="160">
                  <c:v>88.942895345543064</c:v>
                </c:pt>
                <c:pt idx="161">
                  <c:v>88.379650045404219</c:v>
                </c:pt>
                <c:pt idx="162">
                  <c:v>87.808704768601075</c:v>
                </c:pt>
                <c:pt idx="163">
                  <c:v>87.22942811720614</c:v>
                </c:pt>
                <c:pt idx="164">
                  <c:v>86.641143612610037</c:v>
                </c:pt>
                <c:pt idx="165">
                  <c:v>86.043124915882245</c:v>
                </c:pt>
                <c:pt idx="166">
                  <c:v>85.434590474128711</c:v>
                </c:pt>
                <c:pt idx="167">
                  <c:v>84.814697511111348</c:v>
                </c:pt>
                <c:pt idx="168">
                  <c:v>84.182535267352804</c:v>
                </c:pt>
                <c:pt idx="169">
                  <c:v>83.537117379613463</c:v>
                </c:pt>
                <c:pt idx="170">
                  <c:v>82.877373271564295</c:v>
                </c:pt>
                <c:pt idx="171">
                  <c:v>82.202138406175195</c:v>
                </c:pt>
                <c:pt idx="172">
                  <c:v>81.510143225185885</c:v>
                </c:pt>
                <c:pt idx="173">
                  <c:v>80.80000057130114</c:v>
                </c:pt>
                <c:pt idx="174">
                  <c:v>80.07019135360332</c:v>
                </c:pt>
                <c:pt idx="175">
                  <c:v>79.319048175106857</c:v>
                </c:pt>
                <c:pt idx="176">
                  <c:v>78.544736592236788</c:v>
                </c:pt>
                <c:pt idx="177">
                  <c:v>77.745233617979878</c:v>
                </c:pt>
                <c:pt idx="178">
                  <c:v>76.918303012058757</c:v>
                </c:pt>
                <c:pt idx="179">
                  <c:v>76.061466821133209</c:v>
                </c:pt>
                <c:pt idx="180">
                  <c:v>75.171972538110523</c:v>
                </c:pt>
                <c:pt idx="181">
                  <c:v>74.246755140662771</c:v>
                </c:pt>
                <c:pt idx="182">
                  <c:v>73.282393143933092</c:v>
                </c:pt>
                <c:pt idx="183">
                  <c:v>72.27505766103647</c:v>
                </c:pt>
                <c:pt idx="184">
                  <c:v>71.220453308979131</c:v>
                </c:pt>
                <c:pt idx="185">
                  <c:v>70.113749631887302</c:v>
                </c:pt>
                <c:pt idx="186">
                  <c:v>68.949501548271272</c:v>
                </c:pt>
                <c:pt idx="187">
                  <c:v>67.721557183890965</c:v>
                </c:pt>
                <c:pt idx="188">
                  <c:v>66.42295136095639</c:v>
                </c:pt>
                <c:pt idx="189">
                  <c:v>65.045783036133628</c:v>
                </c:pt>
                <c:pt idx="190">
                  <c:v>63.581075210282989</c:v>
                </c:pt>
                <c:pt idx="191">
                  <c:v>62.018616427351958</c:v>
                </c:pt>
                <c:pt idx="192">
                  <c:v>60.34678418452809</c:v>
                </c:pt>
                <c:pt idx="193">
                  <c:v>58.552352773212519</c:v>
                </c:pt>
                <c:pt idx="194">
                  <c:v>56.620291841954923</c:v>
                </c:pt>
                <c:pt idx="195">
                  <c:v>54.533568176182911</c:v>
                </c:pt>
                <c:pt idx="196">
                  <c:v>52.272973039932587</c:v>
                </c:pt>
                <c:pt idx="197">
                  <c:v>49.817012532560987</c:v>
                </c:pt>
                <c:pt idx="198">
                  <c:v>47.14192068000397</c:v>
                </c:pt>
                <c:pt idx="199">
                  <c:v>44.22188612462606</c:v>
                </c:pt>
                <c:pt idx="200">
                  <c:v>41.029623583146339</c:v>
                </c:pt>
                <c:pt idx="201">
                  <c:v>37.537466877984961</c:v>
                </c:pt>
                <c:pt idx="202">
                  <c:v>33.719198573947345</c:v>
                </c:pt>
                <c:pt idx="203">
                  <c:v>29.552833584726798</c:v>
                </c:pt>
                <c:pt idx="204">
                  <c:v>25.024490436128328</c:v>
                </c:pt>
                <c:pt idx="205">
                  <c:v>20.133246971574511</c:v>
                </c:pt>
                <c:pt idx="206">
                  <c:v>14.896435630182188</c:v>
                </c:pt>
                <c:pt idx="207">
                  <c:v>9.3542280946389464</c:v>
                </c:pt>
                <c:pt idx="208">
                  <c:v>3.5718224600527804</c:v>
                </c:pt>
                <c:pt idx="209">
                  <c:v>-2.3624855960542503</c:v>
                </c:pt>
                <c:pt idx="210">
                  <c:v>-8.3441831303732261</c:v>
                </c:pt>
                <c:pt idx="211">
                  <c:v>-14.263481703536046</c:v>
                </c:pt>
                <c:pt idx="212">
                  <c:v>-20.017677317072817</c:v>
                </c:pt>
                <c:pt idx="213">
                  <c:v>-25.521616833790119</c:v>
                </c:pt>
                <c:pt idx="214">
                  <c:v>-30.713845559861511</c:v>
                </c:pt>
                <c:pt idx="215">
                  <c:v>-35.557833422364567</c:v>
                </c:pt>
                <c:pt idx="216">
                  <c:v>-40.039311235940119</c:v>
                </c:pt>
                <c:pt idx="217">
                  <c:v>-44.161482103813015</c:v>
                </c:pt>
                <c:pt idx="218">
                  <c:v>-47.939734411488345</c:v>
                </c:pt>
                <c:pt idx="219">
                  <c:v>-51.396912022883917</c:v>
                </c:pt>
                <c:pt idx="220">
                  <c:v>-54.559607275232963</c:v>
                </c:pt>
                <c:pt idx="221">
                  <c:v>-57.455532169918605</c:v>
                </c:pt>
                <c:pt idx="222">
                  <c:v>-60.111813502112803</c:v>
                </c:pt>
                <c:pt idx="223">
                  <c:v>-62.553990919171568</c:v>
                </c:pt>
                <c:pt idx="224">
                  <c:v>-64.805507235514952</c:v>
                </c:pt>
                <c:pt idx="225">
                  <c:v>-66.887521012873592</c:v>
                </c:pt>
                <c:pt idx="226">
                  <c:v>-68.818916776516403</c:v>
                </c:pt>
                <c:pt idx="227">
                  <c:v>-70.616427272646447</c:v>
                </c:pt>
                <c:pt idx="228">
                  <c:v>-72.29481191260237</c:v>
                </c:pt>
                <c:pt idx="229">
                  <c:v>-73.867056621079911</c:v>
                </c:pt>
                <c:pt idx="230">
                  <c:v>-75.344574509313389</c:v>
                </c:pt>
                <c:pt idx="231">
                  <c:v>-76.737396005445945</c:v>
                </c:pt>
                <c:pt idx="232">
                  <c:v>-78.054342845995791</c:v>
                </c:pt>
                <c:pt idx="233">
                  <c:v>-79.303183821266444</c:v>
                </c:pt>
                <c:pt idx="234">
                  <c:v>-80.490772184999898</c:v>
                </c:pt>
                <c:pt idx="235">
                  <c:v>-81.623165731476178</c:v>
                </c:pt>
                <c:pt idx="236">
                  <c:v>-82.705731070234364</c:v>
                </c:pt>
                <c:pt idx="237">
                  <c:v>-83.743233819647443</c:v>
                </c:pt>
                <c:pt idx="238">
                  <c:v>-84.739916440472342</c:v>
                </c:pt>
                <c:pt idx="239">
                  <c:v>-85.699565328534064</c:v>
                </c:pt>
                <c:pt idx="240">
                  <c:v>-86.625568635815469</c:v>
                </c:pt>
                <c:pt idx="241">
                  <c:v>-87.520966123013864</c:v>
                </c:pt>
                <c:pt idx="242">
                  <c:v>-88.388492181868202</c:v>
                </c:pt>
                <c:pt idx="243">
                  <c:v>-89.230613011559385</c:v>
                </c:pt>
                <c:pt idx="244">
                  <c:v>89.950441205499018</c:v>
                </c:pt>
                <c:pt idx="245">
                  <c:v>89.15264840581807</c:v>
                </c:pt>
                <c:pt idx="246">
                  <c:v>88.374170408918673</c:v>
                </c:pt>
                <c:pt idx="247">
                  <c:v>87.613331819105198</c:v>
                </c:pt>
                <c:pt idx="248">
                  <c:v>86.868601619136982</c:v>
                </c:pt>
                <c:pt idx="249">
                  <c:v>86.138577076745449</c:v>
                </c:pt>
                <c:pt idx="250">
                  <c:v>85.421969641550803</c:v>
                </c:pt>
                <c:pt idx="251">
                  <c:v>84.717592557851802</c:v>
                </c:pt>
                <c:pt idx="252">
                  <c:v>84.024349959291783</c:v>
                </c:pt>
                <c:pt idx="253">
                  <c:v>83.341227245671519</c:v>
                </c:pt>
                <c:pt idx="254">
                  <c:v>82.667282571160499</c:v>
                </c:pt>
                <c:pt idx="255">
                  <c:v>82.001639297679461</c:v>
                </c:pt>
                <c:pt idx="256">
                  <c:v>81.343479288000836</c:v>
                </c:pt>
                <c:pt idx="257">
                  <c:v>80.692036930723475</c:v>
                </c:pt>
                <c:pt idx="258">
                  <c:v>80.046593804235755</c:v>
                </c:pt>
                <c:pt idx="259">
                  <c:v>79.406473899494486</c:v>
                </c:pt>
                <c:pt idx="260">
                  <c:v>78.771039332278875</c:v>
                </c:pt>
                <c:pt idx="261">
                  <c:v>78.139686484813296</c:v>
                </c:pt>
                <c:pt idx="262">
                  <c:v>77.511842524546807</c:v>
                </c:pt>
                <c:pt idx="263">
                  <c:v>76.886962254628628</c:v>
                </c:pt>
                <c:pt idx="264">
                  <c:v>76.264525256409783</c:v>
                </c:pt>
                <c:pt idx="265">
                  <c:v>75.644033289268592</c:v>
                </c:pt>
                <c:pt idx="266">
                  <c:v>75.025007917333511</c:v>
                </c:pt>
                <c:pt idx="267">
                  <c:v>74.406988336353535</c:v>
                </c:pt>
                <c:pt idx="268">
                  <c:v>73.789529377141804</c:v>
                </c:pt>
                <c:pt idx="269">
                  <c:v>73.172199664755396</c:v>
                </c:pt>
                <c:pt idx="270">
                  <c:v>72.554579914942195</c:v>
                </c:pt>
                <c:pt idx="271">
                  <c:v>71.936261351433444</c:v>
                </c:pt>
                <c:pt idx="272">
                  <c:v>71.316844229432718</c:v>
                </c:pt>
                <c:pt idx="273">
                  <c:v>70.695936452186999</c:v>
                </c:pt>
                <c:pt idx="274">
                  <c:v>70.073152268853931</c:v>
                </c:pt>
                <c:pt idx="275">
                  <c:v>69.448111043029812</c:v>
                </c:pt>
                <c:pt idx="276">
                  <c:v>68.820436082296013</c:v>
                </c:pt>
                <c:pt idx="277">
                  <c:v>68.189753520001929</c:v>
                </c:pt>
                <c:pt idx="278">
                  <c:v>67.555691241238179</c:v>
                </c:pt>
                <c:pt idx="279">
                  <c:v>66.917877845590965</c:v>
                </c:pt>
                <c:pt idx="280">
                  <c:v>66.275941639806064</c:v>
                </c:pt>
                <c:pt idx="281">
                  <c:v>65.629509653951558</c:v>
                </c:pt>
                <c:pt idx="282">
                  <c:v>64.978206675051368</c:v>
                </c:pt>
                <c:pt idx="283">
                  <c:v>64.321654292480346</c:v>
                </c:pt>
                <c:pt idx="284">
                  <c:v>63.659469949668946</c:v>
                </c:pt>
                <c:pt idx="285">
                  <c:v>62.991265996871093</c:v>
                </c:pt>
                <c:pt idx="286">
                  <c:v>62.316648739900117</c:v>
                </c:pt>
                <c:pt idx="287">
                  <c:v>61.635217479846752</c:v>
                </c:pt>
                <c:pt idx="288">
                  <c:v>60.946563538857433</c:v>
                </c:pt>
                <c:pt idx="289">
                  <c:v>60.250269267075531</c:v>
                </c:pt>
                <c:pt idx="290">
                  <c:v>59.545907025834488</c:v>
                </c:pt>
                <c:pt idx="291">
                  <c:v>58.833038142143486</c:v>
                </c:pt>
                <c:pt idx="292">
                  <c:v>58.111211829421045</c:v>
                </c:pt>
                <c:pt idx="293">
                  <c:v>57.379964069317346</c:v>
                </c:pt>
                <c:pt idx="294">
                  <c:v>56.638816449317339</c:v>
                </c:pt>
                <c:pt idx="295">
                  <c:v>55.887274950638982</c:v>
                </c:pt>
                <c:pt idx="296">
                  <c:v>55.124828680735611</c:v>
                </c:pt>
                <c:pt idx="297">
                  <c:v>54.350948544477745</c:v>
                </c:pt>
                <c:pt idx="298">
                  <c:v>53.565085847832904</c:v>
                </c:pt>
                <c:pt idx="299">
                  <c:v>52.766670827581777</c:v>
                </c:pt>
                <c:pt idx="300">
                  <c:v>51.955111100312159</c:v>
                </c:pt>
                <c:pt idx="301">
                  <c:v>51.129790023618988</c:v>
                </c:pt>
                <c:pt idx="302">
                  <c:v>50.290064962119935</c:v>
                </c:pt>
                <c:pt idx="303">
                  <c:v>49.435265450573432</c:v>
                </c:pt>
                <c:pt idx="304">
                  <c:v>48.564691246076542</c:v>
                </c:pt>
                <c:pt idx="305">
                  <c:v>47.677610261028889</c:v>
                </c:pt>
                <c:pt idx="306">
                  <c:v>46.773256368298661</c:v>
                </c:pt>
                <c:pt idx="307">
                  <c:v>45.850827069833507</c:v>
                </c:pt>
                <c:pt idx="308">
                  <c:v>44.909481019854802</c:v>
                </c:pt>
                <c:pt idx="309">
                  <c:v>43.948335393785065</c:v>
                </c:pt>
                <c:pt idx="310">
                  <c:v>42.966463094235266</c:v>
                </c:pt>
                <c:pt idx="311">
                  <c:v>41.962889785767331</c:v>
                </c:pt>
                <c:pt idx="312">
                  <c:v>40.936590750822639</c:v>
                </c:pt>
                <c:pt idx="313">
                  <c:v>39.886487560242429</c:v>
                </c:pt>
                <c:pt idx="314">
                  <c:v>38.81144455331544</c:v>
                </c:pt>
                <c:pt idx="315">
                  <c:v>37.710265124390176</c:v>
                </c:pt>
                <c:pt idx="316">
                  <c:v>36.581687815950801</c:v>
                </c:pt>
                <c:pt idx="317">
                  <c:v>35.424382221861791</c:v>
                </c:pt>
                <c:pt idx="318">
                  <c:v>34.23694470948405</c:v>
                </c:pt>
                <c:pt idx="319">
                  <c:v>33.017893975835527</c:v>
                </c:pt>
                <c:pt idx="320">
                  <c:v>31.765666461266235</c:v>
                </c:pt>
                <c:pt idx="321">
                  <c:v>30.478611654664171</c:v>
                </c:pt>
                <c:pt idx="322">
                  <c:v>29.154987337496266</c:v>
                </c:pt>
                <c:pt idx="323">
                  <c:v>27.792954830630574</c:v>
                </c:pt>
                <c:pt idx="324">
                  <c:v>26.390574328551114</c:v>
                </c:pt>
                <c:pt idx="325">
                  <c:v>24.945800431094973</c:v>
                </c:pt>
                <c:pt idx="326">
                  <c:v>23.456478014089871</c:v>
                </c:pt>
                <c:pt idx="327">
                  <c:v>21.920338618281786</c:v>
                </c:pt>
                <c:pt idx="328">
                  <c:v>20.334997581762682</c:v>
                </c:pt>
                <c:pt idx="329">
                  <c:v>18.697952195858257</c:v>
                </c:pt>
                <c:pt idx="330">
                  <c:v>17.006581229120702</c:v>
                </c:pt>
                <c:pt idx="331">
                  <c:v>15.258146239551515</c:v>
                </c:pt>
                <c:pt idx="332">
                  <c:v>13.449795181870883</c:v>
                </c:pt>
                <c:pt idx="333">
                  <c:v>11.578568914325459</c:v>
                </c:pt>
                <c:pt idx="334">
                  <c:v>9.6414113168364306</c:v>
                </c:pt>
                <c:pt idx="335">
                  <c:v>7.6351838462961519</c:v>
                </c:pt>
                <c:pt idx="336">
                  <c:v>5.5566854702300157</c:v>
                </c:pt>
                <c:pt idx="337">
                  <c:v>3.4026790284212352</c:v>
                </c:pt>
                <c:pt idx="338">
                  <c:v>1.1699251608349546</c:v>
                </c:pt>
                <c:pt idx="339">
                  <c:v>-1.1447750085003185</c:v>
                </c:pt>
                <c:pt idx="340">
                  <c:v>-3.5445272520109921</c:v>
                </c:pt>
                <c:pt idx="341">
                  <c:v>-6.0322806057184373</c:v>
                </c:pt>
                <c:pt idx="342">
                  <c:v>-8.6107518758207888</c:v>
                </c:pt>
                <c:pt idx="343">
                  <c:v>-11.282337838287594</c:v>
                </c:pt>
                <c:pt idx="344">
                  <c:v>-14.049015298065365</c:v>
                </c:pt>
                <c:pt idx="345">
                  <c:v>-16.912230035620393</c:v>
                </c:pt>
                <c:pt idx="346">
                  <c:v>-19.872776796956536</c:v>
                </c:pt>
                <c:pt idx="347">
                  <c:v>-22.930673867480397</c:v>
                </c:pt>
                <c:pt idx="348">
                  <c:v>-26.085037351765333</c:v>
                </c:pt>
                <c:pt idx="349">
                  <c:v>-29.333961939497886</c:v>
                </c:pt>
                <c:pt idx="350">
                  <c:v>-32.674416479220355</c:v>
                </c:pt>
                <c:pt idx="351">
                  <c:v>-36.10216384261016</c:v>
                </c:pt>
                <c:pt idx="352">
                  <c:v>-39.611715032292558</c:v>
                </c:pt>
                <c:pt idx="353">
                  <c:v>-43.196326955126871</c:v>
                </c:pt>
                <c:pt idx="354">
                  <c:v>-46.848051511377705</c:v>
                </c:pt>
                <c:pt idx="355">
                  <c:v>-50.557840554142246</c:v>
                </c:pt>
                <c:pt idx="356">
                  <c:v>-54.315706998106386</c:v>
                </c:pt>
                <c:pt idx="357">
                  <c:v>-58.110937313036985</c:v>
                </c:pt>
                <c:pt idx="358">
                  <c:v>-61.932345473594744</c:v>
                </c:pt>
                <c:pt idx="359">
                  <c:v>-65.768553936275012</c:v>
                </c:pt>
                <c:pt idx="360">
                  <c:v>-69.608284132912218</c:v>
                </c:pt>
                <c:pt idx="361">
                  <c:v>-73.440637859205907</c:v>
                </c:pt>
                <c:pt idx="362">
                  <c:v>-77.255352001237725</c:v>
                </c:pt>
                <c:pt idx="363">
                  <c:v>-81.043012088311386</c:v>
                </c:pt>
                <c:pt idx="364">
                  <c:v>-84.795214643315944</c:v>
                </c:pt>
                <c:pt idx="365">
                  <c:v>-88.504673468859039</c:v>
                </c:pt>
                <c:pt idx="366">
                  <c:v>87.834729926498468</c:v>
                </c:pt>
                <c:pt idx="367">
                  <c:v>84.227947246351491</c:v>
                </c:pt>
                <c:pt idx="368">
                  <c:v>80.678808015425233</c:v>
                </c:pt>
                <c:pt idx="369">
                  <c:v>77.190098413909908</c:v>
                </c:pt>
                <c:pt idx="370">
                  <c:v>73.763664307170259</c:v>
                </c:pt>
                <c:pt idx="371">
                  <c:v>70.400528888128648</c:v>
                </c:pt>
                <c:pt idx="372">
                  <c:v>67.101016499296321</c:v>
                </c:pt>
                <c:pt idx="373">
                  <c:v>63.864875742236379</c:v>
                </c:pt>
                <c:pt idx="374">
                  <c:v>60.691396649154633</c:v>
                </c:pt>
                <c:pt idx="375">
                  <c:v>57.579518288804287</c:v>
                </c:pt>
                <c:pt idx="376">
                  <c:v>54.527924583919855</c:v>
                </c:pt>
                <c:pt idx="377">
                  <c:v>51.535127269771337</c:v>
                </c:pt>
                <c:pt idx="378">
                  <c:v>48.599535810139521</c:v>
                </c:pt>
                <c:pt idx="379">
                  <c:v>45.719514726030106</c:v>
                </c:pt>
                <c:pt idx="380">
                  <c:v>42.89342921861185</c:v>
                </c:pt>
                <c:pt idx="381">
                  <c:v>40.119680222482984</c:v>
                </c:pt>
                <c:pt idx="382">
                  <c:v>37.396730149149192</c:v>
                </c:pt>
                <c:pt idx="383">
                  <c:v>34.723120609789596</c:v>
                </c:pt>
                <c:pt idx="384">
                  <c:v>32.097483370943948</c:v>
                </c:pt>
                <c:pt idx="385">
                  <c:v>29.518545720130817</c:v>
                </c:pt>
                <c:pt idx="386">
                  <c:v>26.985131318006403</c:v>
                </c:pt>
                <c:pt idx="387">
                  <c:v>24.49615750191024</c:v>
                </c:pt>
                <c:pt idx="388">
                  <c:v>22.050629890873388</c:v>
                </c:pt>
                <c:pt idx="389">
                  <c:v>19.647635029809045</c:v>
                </c:pt>
                <c:pt idx="390">
                  <c:v>17.286331703892341</c:v>
                </c:pt>
                <c:pt idx="391">
                  <c:v>14.965941454871716</c:v>
                </c:pt>
                <c:pt idx="392">
                  <c:v>12.685738740061192</c:v>
                </c:pt>
                <c:pt idx="393">
                  <c:v>10.44504109231567</c:v>
                </c:pt>
                <c:pt idx="394">
                  <c:v>8.2431995653070231</c:v>
                </c:pt>
                <c:pt idx="395">
                  <c:v>6.079589682649237</c:v>
                </c:pt>
                <c:pt idx="396">
                  <c:v>3.9536030515258682</c:v>
                </c:pt>
                <c:pt idx="397">
                  <c:v>1.8646397510827695</c:v>
                </c:pt>
                <c:pt idx="398">
                  <c:v>-0.18789843745131757</c:v>
                </c:pt>
                <c:pt idx="399">
                  <c:v>-2.2046139285676665</c:v>
                </c:pt>
                <c:pt idx="400">
                  <c:v>-4.1861183582369952</c:v>
                </c:pt>
                <c:pt idx="401">
                  <c:v>-6.1330367622617974</c:v>
                </c:pt>
                <c:pt idx="402">
                  <c:v>-8.0460109511890465</c:v>
                </c:pt>
                <c:pt idx="403">
                  <c:v>-9.9257021403141898</c:v>
                </c:pt>
                <c:pt idx="404">
                  <c:v>-11.772792903646883</c:v>
                </c:pt>
                <c:pt idx="405">
                  <c:v>-13.587988527357322</c:v>
                </c:pt>
                <c:pt idx="406">
                  <c:v>-15.37201784173579</c:v>
                </c:pt>
                <c:pt idx="407">
                  <c:v>-17.125633611586025</c:v>
                </c:pt>
                <c:pt idx="408">
                  <c:v>-18.84961256375567</c:v>
                </c:pt>
                <c:pt idx="409">
                  <c:v>-20.544755127638467</c:v>
                </c:pt>
                <c:pt idx="410">
                  <c:v>-22.211884960406454</c:v>
                </c:pt>
                <c:pt idx="411">
                  <c:v>-23.851848323814856</c:v>
                </c:pt>
                <c:pt idx="412">
                  <c:v>-25.465513374011998</c:v>
                </c:pt>
                <c:pt idx="413">
                  <c:v>-27.053769420155305</c:v>
                </c:pt>
                <c:pt idx="414">
                  <c:v>-28.617526202028952</c:v>
                </c:pt>
                <c:pt idx="415">
                  <c:v>-30.157713231458413</c:v>
                </c:pt>
                <c:pt idx="416">
                  <c:v>-31.675279237281405</c:v>
                </c:pt>
                <c:pt idx="417">
                  <c:v>-33.171191749064597</c:v>
                </c:pt>
                <c:pt idx="418">
                  <c:v>-34.646436850746404</c:v>
                </c:pt>
                <c:pt idx="419">
                  <c:v>-36.102019131978608</c:v>
                </c:pt>
                <c:pt idx="420">
                  <c:v>-37.538961862178013</c:v>
                </c:pt>
                <c:pt idx="421">
                  <c:v>-38.958307410201016</c:v>
                </c:pt>
                <c:pt idx="422">
                  <c:v>-40.361117931114237</c:v>
                </c:pt>
                <c:pt idx="423">
                  <c:v>-41.748476340771937</c:v>
                </c:pt>
                <c:pt idx="424">
                  <c:v>-43.121487598802425</c:v>
                </c:pt>
                <c:pt idx="425">
                  <c:v>-44.481280321157513</c:v>
                </c:pt>
                <c:pt idx="426">
                  <c:v>-45.829008744573024</c:v>
                </c:pt>
                <c:pt idx="427">
                  <c:v>-47.165855067142871</c:v>
                </c:pt>
                <c:pt idx="428">
                  <c:v>-48.493032191704735</c:v>
                </c:pt>
                <c:pt idx="429">
                  <c:v>-49.81178690189769</c:v>
                </c:pt>
                <c:pt idx="430">
                  <c:v>-51.123403504583607</c:v>
                </c:pt>
                <c:pt idx="431">
                  <c:v>-52.429207976856716</c:v>
                </c:pt>
                <c:pt idx="432">
                  <c:v>-53.730572661114088</c:v>
                </c:pt>
                <c:pt idx="433">
                  <c:v>-55.028921557662585</c:v>
                </c:pt>
                <c:pt idx="434">
                  <c:v>-56.325736271112945</c:v>
                </c:pt>
                <c:pt idx="435">
                  <c:v>-57.622562674402253</c:v>
                </c:pt>
                <c:pt idx="436">
                  <c:v>-58.921018362687356</c:v>
                </c:pt>
                <c:pt idx="437">
                  <c:v>-60.222800978578917</c:v>
                </c:pt>
                <c:pt idx="438">
                  <c:v>-61.529697500181079</c:v>
                </c:pt>
                <c:pt idx="439">
                  <c:v>-62.843594594096636</c:v>
                </c:pt>
                <c:pt idx="440">
                  <c:v>-64.166490146756814</c:v>
                </c:pt>
                <c:pt idx="441">
                  <c:v>-65.500506098867874</c:v>
                </c:pt>
                <c:pt idx="442">
                  <c:v>-66.847902718949285</c:v>
                </c:pt>
                <c:pt idx="443">
                  <c:v>-68.211094462177073</c:v>
                </c:pt>
                <c:pt idx="444">
                  <c:v>-69.592667568951896</c:v>
                </c:pt>
                <c:pt idx="445">
                  <c:v>-70.995399562238219</c:v>
                </c:pt>
                <c:pt idx="446">
                  <c:v>-72.422280801500861</c:v>
                </c:pt>
                <c:pt idx="447">
                  <c:v>-73.876538240780988</c:v>
                </c:pt>
                <c:pt idx="448">
                  <c:v>-75.361661514573015</c:v>
                </c:pt>
                <c:pt idx="449">
                  <c:v>-76.881431431336495</c:v>
                </c:pt>
                <c:pt idx="450">
                  <c:v>-78.439950881938202</c:v>
                </c:pt>
                <c:pt idx="451">
                  <c:v>-80.041678057028435</c:v>
                </c:pt>
                <c:pt idx="452">
                  <c:v>-81.691461697012699</c:v>
                </c:pt>
                <c:pt idx="453">
                  <c:v>-83.394577849016969</c:v>
                </c:pt>
                <c:pt idx="454">
                  <c:v>-85.15676724824435</c:v>
                </c:pt>
                <c:pt idx="455">
                  <c:v>-86.984271939079647</c:v>
                </c:pt>
                <c:pt idx="456">
                  <c:v>-88.883869057253207</c:v>
                </c:pt>
                <c:pt idx="457">
                  <c:v>89.137101248668444</c:v>
                </c:pt>
                <c:pt idx="458">
                  <c:v>87.070718035487403</c:v>
                </c:pt>
                <c:pt idx="459">
                  <c:v>84.908477841611159</c:v>
                </c:pt>
                <c:pt idx="460">
                  <c:v>82.641317018233366</c:v>
                </c:pt>
                <c:pt idx="461">
                  <c:v>80.259668651929118</c:v>
                </c:pt>
                <c:pt idx="462">
                  <c:v>77.7535675582197</c:v>
                </c:pt>
                <c:pt idx="463">
                  <c:v>75.112819966131923</c:v>
                </c:pt>
                <c:pt idx="464">
                  <c:v>72.327257395263544</c:v>
                </c:pt>
                <c:pt idx="465">
                  <c:v>69.387096012057143</c:v>
                </c:pt>
                <c:pt idx="466">
                  <c:v>66.283422085412397</c:v>
                </c:pt>
                <c:pt idx="467">
                  <c:v>63.008819090063589</c:v>
                </c:pt>
                <c:pt idx="468">
                  <c:v>59.558140081788395</c:v>
                </c:pt>
                <c:pt idx="469">
                  <c:v>55.929407734291829</c:v>
                </c:pt>
                <c:pt idx="470">
                  <c:v>52.124792502293957</c:v>
                </c:pt>
                <c:pt idx="471">
                  <c:v>48.151578228576739</c:v>
                </c:pt>
                <c:pt idx="472">
                  <c:v>44.022980584311931</c:v>
                </c:pt>
                <c:pt idx="473">
                  <c:v>39.758649785951185</c:v>
                </c:pt>
                <c:pt idx="474">
                  <c:v>35.384682871439963</c:v>
                </c:pt>
                <c:pt idx="475">
                  <c:v>30.933009615955047</c:v>
                </c:pt>
                <c:pt idx="476">
                  <c:v>26.440106750125818</c:v>
                </c:pt>
                <c:pt idx="477">
                  <c:v>21.945124506755729</c:v>
                </c:pt>
                <c:pt idx="478">
                  <c:v>17.487642938314632</c:v>
                </c:pt>
                <c:pt idx="479">
                  <c:v>13.105367528956441</c:v>
                </c:pt>
                <c:pt idx="480">
                  <c:v>8.8320892616140618</c:v>
                </c:pt>
                <c:pt idx="481">
                  <c:v>4.6961672784227373</c:v>
                </c:pt>
                <c:pt idx="482">
                  <c:v>0.71966872653492531</c:v>
                </c:pt>
                <c:pt idx="483">
                  <c:v>-3.0818354230560008</c:v>
                </c:pt>
                <c:pt idx="484">
                  <c:v>-6.698927262163032</c:v>
                </c:pt>
                <c:pt idx="485">
                  <c:v>-10.12761800191246</c:v>
                </c:pt>
                <c:pt idx="486">
                  <c:v>-13.368418228141545</c:v>
                </c:pt>
                <c:pt idx="487">
                  <c:v>-16.425351375827208</c:v>
                </c:pt>
                <c:pt idx="488">
                  <c:v>-19.305017345424631</c:v>
                </c:pt>
                <c:pt idx="489">
                  <c:v>-22.015769954422385</c:v>
                </c:pt>
                <c:pt idx="490">
                  <c:v>-24.567036239653223</c:v>
                </c:pt>
                <c:pt idx="491">
                  <c:v>-26.968780544915134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19-4939-9F88-D6EB6394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24303"/>
        <c:axId val="1385215983"/>
      </c:scatterChart>
      <c:valAx>
        <c:axId val="1385238447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　（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0590830465113076"/>
              <c:y val="0.90812365283948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3055"/>
        <c:crossesAt val="-50"/>
        <c:crossBetween val="midCat"/>
        <c:majorUnit val="1"/>
      </c:valAx>
      <c:valAx>
        <c:axId val="1385223055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6.4866827099385564E-3"/>
              <c:y val="0.38265663719409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38447"/>
        <c:crossesAt val="-20"/>
        <c:crossBetween val="midCat"/>
      </c:valAx>
      <c:valAx>
        <c:axId val="138521598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）</a:t>
                </a:r>
                <a:endParaRPr lang="en-US" altLang="ja-JP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393690199053071"/>
              <c:y val="0.240664085983665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4303"/>
        <c:crosses val="max"/>
        <c:crossBetween val="midCat"/>
      </c:valAx>
      <c:valAx>
        <c:axId val="1385224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215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61826967250878673"/>
          <c:y val="0.66243401211435404"/>
          <c:w val="0.24743463632014379"/>
          <c:h val="0.13309652634202848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200"/>
              <a:t>群遅延特性</a:t>
            </a:r>
            <a:endParaRPr lang="ja-JP" sz="1200"/>
          </a:p>
        </c:rich>
      </c:tx>
      <c:layout>
        <c:manualLayout>
          <c:xMode val="edge"/>
          <c:yMode val="edge"/>
          <c:x val="0.62222216877827352"/>
          <c:y val="2.3170787888768897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19641391832675"/>
          <c:y val="3.0597769766774256E-2"/>
          <c:w val="0.78505617438064146"/>
          <c:h val="0.8035905069729897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演算処理部!$AH$41:$AH$931</c:f>
              <c:numCache>
                <c:formatCode>General</c:formatCode>
                <c:ptCount val="891"/>
                <c:pt idx="0">
                  <c:v>-5.0529920362726993E-2</c:v>
                </c:pt>
                <c:pt idx="1">
                  <c:v>-6.1121914703598436E-2</c:v>
                </c:pt>
                <c:pt idx="2">
                  <c:v>-7.229365497906623E-2</c:v>
                </c:pt>
                <c:pt idx="3">
                  <c:v>-8.3897931314736648E-2</c:v>
                </c:pt>
                <c:pt idx="4">
                  <c:v>-9.5779473002810311E-2</c:v>
                </c:pt>
                <c:pt idx="5">
                  <c:v>-0.10777635527494335</c:v>
                </c:pt>
                <c:pt idx="6">
                  <c:v>-0.11972145834373045</c:v>
                </c:pt>
                <c:pt idx="7">
                  <c:v>-0.13144397380611472</c:v>
                </c:pt>
                <c:pt idx="8">
                  <c:v>-0.14277095702313</c:v>
                </c:pt>
                <c:pt idx="9">
                  <c:v>-0.15352892808556245</c:v>
                </c:pt>
                <c:pt idx="10">
                  <c:v>-0.16354552840911651</c:v>
                </c:pt>
                <c:pt idx="11">
                  <c:v>-0.17265124485058203</c:v>
                </c:pt>
                <c:pt idx="12">
                  <c:v>-0.18068121848464591</c:v>
                </c:pt>
                <c:pt idx="13">
                  <c:v>-0.18747716082819557</c:v>
                </c:pt>
                <c:pt idx="14">
                  <c:v>-0.19288940635173416</c:v>
                </c:pt>
                <c:pt idx="15">
                  <c:v>-0.19677913658658169</c:v>
                </c:pt>
                <c:pt idx="16">
                  <c:v>-0.19902081802695312</c:v>
                </c:pt>
                <c:pt idx="17">
                  <c:v>-0.19950490332332732</c:v>
                </c:pt>
                <c:pt idx="18">
                  <c:v>-0.19814085291604711</c:v>
                </c:pt>
                <c:pt idx="19">
                  <c:v>-0.19486054214732468</c:v>
                </c:pt>
                <c:pt idx="20">
                  <c:v>-0.18962212679566534</c:v>
                </c:pt>
                <c:pt idx="21">
                  <c:v>-0.18241444752411001</c:v>
                </c:pt>
                <c:pt idx="22">
                  <c:v>-0.17326206032800953</c:v>
                </c:pt>
                <c:pt idx="23">
                  <c:v>-0.1622309848038411</c:v>
                </c:pt>
                <c:pt idx="24">
                  <c:v>-0.14943526361378526</c:v>
                </c:pt>
                <c:pt idx="25">
                  <c:v>-0.13504442300815364</c:v>
                </c:pt>
                <c:pt idx="26">
                  <c:v>-0.11929191309294146</c:v>
                </c:pt>
                <c:pt idx="27">
                  <c:v>-0.1024845842110429</c:v>
                </c:pt>
                <c:pt idx="28">
                  <c:v>-8.5013217826439974E-2</c:v>
                </c:pt>
                <c:pt idx="29">
                  <c:v>-6.736407102034539E-2</c:v>
                </c:pt>
                <c:pt idx="30">
                  <c:v>-5.0131306425013775E-2</c:v>
                </c:pt>
                <c:pt idx="31">
                  <c:v>-3.4030056716010032E-2</c:v>
                </c:pt>
                <c:pt idx="32">
                  <c:v>-1.9909707336709732E-2</c:v>
                </c:pt>
                <c:pt idx="33">
                  <c:v>-8.7667672538073692E-3</c:v>
                </c:pt>
                <c:pt idx="34">
                  <c:v>-1.756433718396989E-3</c:v>
                </c:pt>
                <c:pt idx="35">
                  <c:v>-2.0164962535489724E-4</c:v>
                </c:pt>
                <c:pt idx="36">
                  <c:v>-5.5981204013595409E-3</c:v>
                </c:pt>
                <c:pt idx="37">
                  <c:v>-1.9613439283439733E-2</c:v>
                </c:pt>
                <c:pt idx="38">
                  <c:v>-4.40782269703393E-2</c:v>
                </c:pt>
                <c:pt idx="39">
                  <c:v>-8.0967111253355387E-2</c:v>
                </c:pt>
                <c:pt idx="40">
                  <c:v>-0.1323675624831242</c:v>
                </c:pt>
                <c:pt idx="41">
                  <c:v>-0.20043517428635788</c:v>
                </c:pt>
                <c:pt idx="42">
                  <c:v>-0.28733502229345281</c:v>
                </c:pt>
                <c:pt idx="43">
                  <c:v>-0.39517026301500535</c:v>
                </c:pt>
                <c:pt idx="44">
                  <c:v>-0.52590104842851393</c:v>
                </c:pt>
                <c:pt idx="45">
                  <c:v>-0.68125887641285598</c:v>
                </c:pt>
                <c:pt idx="46">
                  <c:v>-0.8626632772157028</c:v>
                </c:pt>
                <c:pt idx="47">
                  <c:v>-1.0711487825829997</c:v>
                </c:pt>
                <c:pt idx="48">
                  <c:v>-1.3073100240959392</c:v>
                </c:pt>
                <c:pt idx="49">
                  <c:v>-1.5712713587161711</c:v>
                </c:pt>
                <c:pt idx="50">
                  <c:v>-1.8626847482063014</c:v>
                </c:pt>
                <c:pt idx="51">
                  <c:v>-2.1807561922897625</c:v>
                </c:pt>
                <c:pt idx="52">
                  <c:v>-2.5242975272977874</c:v>
                </c:pt>
                <c:pt idx="53">
                  <c:v>-2.8917975656705681</c:v>
                </c:pt>
                <c:pt idx="54">
                  <c:v>-3.281504883048993</c:v>
                </c:pt>
                <c:pt idx="55">
                  <c:v>-3.6915142434332515</c:v>
                </c:pt>
                <c:pt idx="56">
                  <c:v>-4.1198495352448532</c:v>
                </c:pt>
                <c:pt idx="57">
                  <c:v>-4.5645377835446341</c:v>
                </c:pt>
                <c:pt idx="58">
                  <c:v>-5.0236708361297087</c:v>
                </c:pt>
                <c:pt idx="59">
                  <c:v>-5.495453279403594</c:v>
                </c:pt>
                <c:pt idx="60">
                  <c:v>-5.9782367453123992</c:v>
                </c:pt>
                <c:pt idx="61">
                  <c:v>-6.4705418978779781</c:v>
                </c:pt>
                <c:pt idx="62">
                  <c:v>-6.9710700368907617</c:v>
                </c:pt>
                <c:pt idx="63">
                  <c:v>-7.4787065054189226</c:v>
                </c:pt>
                <c:pt idx="64">
                  <c:v>-7.9925180479314131</c:v>
                </c:pt>
                <c:pt idx="65">
                  <c:v>-8.5117460475168745</c:v>
                </c:pt>
                <c:pt idx="66">
                  <c:v>-9.0357972654200971</c:v>
                </c:pt>
                <c:pt idx="67">
                  <c:v>-9.5642333799721193</c:v>
                </c:pt>
                <c:pt idx="68">
                  <c:v>-10.096760316722662</c:v>
                </c:pt>
                <c:pt idx="69">
                  <c:v>-10.633218099503143</c:v>
                </c:pt>
                <c:pt idx="70">
                  <c:v>-11.173571741865684</c:v>
                </c:pt>
                <c:pt idx="71">
                  <c:v>-11.717903539955694</c:v>
                </c:pt>
                <c:pt idx="72">
                  <c:v>-12.266407016972284</c:v>
                </c:pt>
                <c:pt idx="73">
                  <c:v>-12.819382699823121</c:v>
                </c:pt>
                <c:pt idx="74">
                  <c:v>-13.377235874315579</c:v>
                </c:pt>
                <c:pt idx="75">
                  <c:v>-13.94047646128074</c:v>
                </c:pt>
                <c:pt idx="76">
                  <c:v>-14.509721179145567</c:v>
                </c:pt>
                <c:pt idx="77">
                  <c:v>-15.085698207481446</c:v>
                </c:pt>
                <c:pt idx="78">
                  <c:v>-15.669254642221491</c:v>
                </c:pt>
                <c:pt idx="79">
                  <c:v>-16.261367140696954</c:v>
                </c:pt>
                <c:pt idx="80">
                  <c:v>-16.863156301165784</c:v>
                </c:pt>
                <c:pt idx="81">
                  <c:v>-17.475905519726012</c:v>
                </c:pt>
                <c:pt idx="82">
                  <c:v>-18.10108533692442</c:v>
                </c:pt>
                <c:pt idx="83">
                  <c:v>-18.740384656634596</c:v>
                </c:pt>
                <c:pt idx="84">
                  <c:v>-19.395750736032266</c:v>
                </c:pt>
                <c:pt idx="85">
                  <c:v>-20.069440577208407</c:v>
                </c:pt>
                <c:pt idx="86">
                  <c:v>-20.764087406757028</c:v>
                </c:pt>
                <c:pt idx="87">
                  <c:v>-21.482787482780804</c:v>
                </c:pt>
                <c:pt idx="88">
                  <c:v>-22.229214801743087</c:v>
                </c:pt>
                <c:pt idx="89">
                  <c:v>-23.007774863315827</c:v>
                </c:pt>
                <c:pt idx="90">
                  <c:v>-23.823814304101543</c:v>
                </c:pt>
                <c:pt idx="91">
                  <c:v>-24.683912378910399</c:v>
                </c:pt>
                <c:pt idx="92">
                  <c:v>-25.596295621813582</c:v>
                </c:pt>
                <c:pt idx="93">
                  <c:v>-26.571443692786701</c:v>
                </c:pt>
                <c:pt idx="94">
                  <c:v>-27.623002763733922</c:v>
                </c:pt>
                <c:pt idx="95">
                  <c:v>-28.769214899739847</c:v>
                </c:pt>
                <c:pt idx="96">
                  <c:v>-30.03525804509675</c:v>
                </c:pt>
                <c:pt idx="97">
                  <c:v>-31.457295503299079</c:v>
                </c:pt>
                <c:pt idx="98">
                  <c:v>-33.089993880475618</c:v>
                </c:pt>
                <c:pt idx="99">
                  <c:v>-35.02182586911271</c:v>
                </c:pt>
                <c:pt idx="100">
                  <c:v>-37.410423883917439</c:v>
                </c:pt>
                <c:pt idx="101">
                  <c:v>-40.581127974859008</c:v>
                </c:pt>
                <c:pt idx="102">
                  <c:v>-45.404669740745796</c:v>
                </c:pt>
                <c:pt idx="103">
                  <c:v>-56.427241339366788</c:v>
                </c:pt>
                <c:pt idx="104">
                  <c:v>-53.030373011725835</c:v>
                </c:pt>
                <c:pt idx="105">
                  <c:v>-44.643189468694487</c:v>
                </c:pt>
                <c:pt idx="106">
                  <c:v>-40.552966367562448</c:v>
                </c:pt>
                <c:pt idx="107">
                  <c:v>-37.849322188357441</c:v>
                </c:pt>
                <c:pt idx="108">
                  <c:v>-35.839469734447846</c:v>
                </c:pt>
                <c:pt idx="109">
                  <c:v>-34.246523426708862</c:v>
                </c:pt>
                <c:pt idx="110">
                  <c:v>-32.931520943146715</c:v>
                </c:pt>
                <c:pt idx="111">
                  <c:v>-31.814743590467415</c:v>
                </c:pt>
                <c:pt idx="112">
                  <c:v>-30.846197956736319</c:v>
                </c:pt>
                <c:pt idx="113">
                  <c:v>-29.992461333172329</c:v>
                </c:pt>
                <c:pt idx="114">
                  <c:v>-29.2300839423803</c:v>
                </c:pt>
                <c:pt idx="115">
                  <c:v>-28.541979309722514</c:v>
                </c:pt>
                <c:pt idx="116">
                  <c:v>-27.915312829654908</c:v>
                </c:pt>
                <c:pt idx="117">
                  <c:v>-27.340199193215287</c:v>
                </c:pt>
                <c:pt idx="118">
                  <c:v>-26.808863159612187</c:v>
                </c:pt>
                <c:pt idx="119">
                  <c:v>-26.315078959599141</c:v>
                </c:pt>
                <c:pt idx="120">
                  <c:v>-25.853784199492985</c:v>
                </c:pt>
                <c:pt idx="121">
                  <c:v>-25.420806886487888</c:v>
                </c:pt>
                <c:pt idx="122">
                  <c:v>-25.01266799476798</c:v>
                </c:pt>
                <c:pt idx="123">
                  <c:v>-24.626435796128582</c:v>
                </c:pt>
                <c:pt idx="124">
                  <c:v>-24.259616475824686</c:v>
                </c:pt>
                <c:pt idx="125">
                  <c:v>-23.910070698941208</c:v>
                </c:pt>
                <c:pt idx="126">
                  <c:v>-23.575949071324974</c:v>
                </c:pt>
                <c:pt idx="127">
                  <c:v>-23.255641580414466</c:v>
                </c:pt>
                <c:pt idx="128">
                  <c:v>-22.947737530682915</c:v>
                </c:pt>
                <c:pt idx="129">
                  <c:v>-22.650993461559107</c:v>
                </c:pt>
                <c:pt idx="130">
                  <c:v>-22.364307210162512</c:v>
                </c:pt>
                <c:pt idx="131">
                  <c:v>-22.086696756313611</c:v>
                </c:pt>
                <c:pt idx="132">
                  <c:v>-21.817282826983032</c:v>
                </c:pt>
                <c:pt idx="133">
                  <c:v>-21.555274483558087</c:v>
                </c:pt>
                <c:pt idx="134">
                  <c:v>-21.299957096013372</c:v>
                </c:pt>
                <c:pt idx="135">
                  <c:v>-21.050682242250645</c:v>
                </c:pt>
                <c:pt idx="136">
                  <c:v>-20.80685917157847</c:v>
                </c:pt>
                <c:pt idx="137">
                  <c:v>-20.567947547643911</c:v>
                </c:pt>
                <c:pt idx="138">
                  <c:v>-20.333451244541656</c:v>
                </c:pt>
                <c:pt idx="139">
                  <c:v>-20.102913014910314</c:v>
                </c:pt>
                <c:pt idx="140">
                  <c:v>-19.875909883906282</c:v>
                </c:pt>
                <c:pt idx="141">
                  <c:v>-19.652049150450907</c:v>
                </c:pt>
                <c:pt idx="142">
                  <c:v>-19.430964898865163</c:v>
                </c:pt>
                <c:pt idx="143">
                  <c:v>-19.212314941272314</c:v>
                </c:pt>
                <c:pt idx="144">
                  <c:v>-18.995778124959777</c:v>
                </c:pt>
                <c:pt idx="145">
                  <c:v>-18.781051950004908</c:v>
                </c:pt>
                <c:pt idx="146">
                  <c:v>-18.567850451461467</c:v>
                </c:pt>
                <c:pt idx="147">
                  <c:v>-18.355902307715802</c:v>
                </c:pt>
                <c:pt idx="148">
                  <c:v>-18.144949142598421</c:v>
                </c:pt>
                <c:pt idx="149">
                  <c:v>-17.93474399374173</c:v>
                </c:pt>
                <c:pt idx="150">
                  <c:v>-17.725049923718331</c:v>
                </c:pt>
                <c:pt idx="151">
                  <c:v>-17.515638753840264</c:v>
                </c:pt>
                <c:pt idx="152">
                  <c:v>-17.306289903277623</c:v>
                </c:pt>
                <c:pt idx="153">
                  <c:v>-17.096789318469618</c:v>
                </c:pt>
                <c:pt idx="154">
                  <c:v>-16.886928479735349</c:v>
                </c:pt>
                <c:pt idx="155">
                  <c:v>-16.676503473612236</c:v>
                </c:pt>
                <c:pt idx="156">
                  <c:v>-16.465314120812781</c:v>
                </c:pt>
                <c:pt idx="157">
                  <c:v>-16.253163150838958</c:v>
                </c:pt>
                <c:pt idx="158">
                  <c:v>-16.039855415266338</c:v>
                </c:pt>
                <c:pt idx="159">
                  <c:v>-15.825197132537943</c:v>
                </c:pt>
                <c:pt idx="160">
                  <c:v>-15.608995157818137</c:v>
                </c:pt>
                <c:pt idx="161">
                  <c:v>-15.391056272073449</c:v>
                </c:pt>
                <c:pt idx="162">
                  <c:v>-15.171186485092223</c:v>
                </c:pt>
                <c:pt idx="163">
                  <c:v>-14.949190347649433</c:v>
                </c:pt>
                <c:pt idx="164">
                  <c:v>-14.724870268487669</c:v>
                </c:pt>
                <c:pt idx="165">
                  <c:v>-14.498025832243984</c:v>
                </c:pt>
                <c:pt idx="166">
                  <c:v>-14.268453114928317</c:v>
                </c:pt>
                <c:pt idx="167">
                  <c:v>-14.035943994083899</c:v>
                </c:pt>
                <c:pt idx="168">
                  <c:v>-13.80028545136771</c:v>
                </c:pt>
                <c:pt idx="169">
                  <c:v>-13.561258866024392</c:v>
                </c:pt>
                <c:pt idx="170">
                  <c:v>-13.318639298646307</c:v>
                </c:pt>
                <c:pt idx="171">
                  <c:v>-13.072194765787213</c:v>
                </c:pt>
                <c:pt idx="172">
                  <c:v>-12.821685507521575</c:v>
                </c:pt>
                <c:pt idx="173">
                  <c:v>-12.566863252037486</c:v>
                </c:pt>
                <c:pt idx="174">
                  <c:v>-12.307470483980174</c:v>
                </c:pt>
                <c:pt idx="175">
                  <c:v>-12.043239726737134</c:v>
                </c:pt>
                <c:pt idx="176">
                  <c:v>-11.773892853456399</c:v>
                </c:pt>
                <c:pt idx="177">
                  <c:v>-11.499140447691081</c:v>
                </c:pt>
                <c:pt idx="178">
                  <c:v>-11.218681242662381</c:v>
                </c:pt>
                <c:pt idx="179">
                  <c:v>-10.932201678896051</c:v>
                </c:pt>
                <c:pt idx="180">
                  <c:v>-10.639375634299025</c:v>
                </c:pt>
                <c:pt idx="181">
                  <c:v>-10.339864399793408</c:v>
                </c:pt>
                <c:pt idx="182">
                  <c:v>-10.033316999001139</c:v>
                </c:pt>
                <c:pt idx="183">
                  <c:v>-9.7193709843030849</c:v>
                </c:pt>
                <c:pt idx="184">
                  <c:v>-9.3976538867207093</c:v>
                </c:pt>
                <c:pt idx="185">
                  <c:v>-9.0677855572741812</c:v>
                </c:pt>
                <c:pt idx="186">
                  <c:v>-8.7293817177771977</c:v>
                </c:pt>
                <c:pt idx="187">
                  <c:v>-8.382059146037232</c:v>
                </c:pt>
                <c:pt idx="188">
                  <c:v>-8.0254430627177324</c:v>
                </c:pt>
                <c:pt idx="189">
                  <c:v>-7.6591774756110613</c:v>
                </c:pt>
                <c:pt idx="190">
                  <c:v>-7.2829394852679821</c:v>
                </c:pt>
                <c:pt idx="191">
                  <c:v>-6.8964588796788853</c:v>
                </c:pt>
                <c:pt idx="192">
                  <c:v>-6.4995447619268134</c:v>
                </c:pt>
                <c:pt idx="193">
                  <c:v>-6.0921214780029196</c:v>
                </c:pt>
                <c:pt idx="194">
                  <c:v>-5.674276746851282</c:v>
                </c:pt>
                <c:pt idx="195">
                  <c:v>-5.24632562034021</c:v>
                </c:pt>
                <c:pt idx="196">
                  <c:v>-4.8088946420068508</c:v>
                </c:pt>
                <c:pt idx="197">
                  <c:v>-4.3630311493313059</c:v>
                </c:pt>
                <c:pt idx="198">
                  <c:v>-3.9103427046158714</c:v>
                </c:pt>
                <c:pt idx="199">
                  <c:v>-3.4531704593453956</c:v>
                </c:pt>
                <c:pt idx="200">
                  <c:v>-2.9947967012127781</c:v>
                </c:pt>
                <c:pt idx="201">
                  <c:v>-2.5396791573598088</c:v>
                </c:pt>
                <c:pt idx="202">
                  <c:v>-2.0936906096369805</c:v>
                </c:pt>
                <c:pt idx="203">
                  <c:v>-1.6643200806677787</c:v>
                </c:pt>
                <c:pt idx="204">
                  <c:v>-1.2607616936166164</c:v>
                </c:pt>
                <c:pt idx="205">
                  <c:v>-0.8937859589802315</c:v>
                </c:pt>
                <c:pt idx="206">
                  <c:v>-0.57527331786609526</c:v>
                </c:pt>
                <c:pt idx="207">
                  <c:v>-0.31732057907370131</c:v>
                </c:pt>
                <c:pt idx="208">
                  <c:v>-0.13093598858741398</c:v>
                </c:pt>
                <c:pt idx="209">
                  <c:v>-2.4514660984378059E-2</c:v>
                </c:pt>
                <c:pt idx="210">
                  <c:v>-2.4645473989343271E-3</c:v>
                </c:pt>
                <c:pt idx="211">
                  <c:v>-6.4412402012769834E-2</c:v>
                </c:pt>
                <c:pt idx="212">
                  <c:v>-0.20527167443723351</c:v>
                </c:pt>
                <c:pt idx="213">
                  <c:v>-0.41614733983900809</c:v>
                </c:pt>
                <c:pt idx="214">
                  <c:v>-0.68576049428374586</c:v>
                </c:pt>
                <c:pt idx="215">
                  <c:v>-1.001959938445397</c:v>
                </c:pt>
                <c:pt idx="216">
                  <c:v>-1.3529728720249601</c:v>
                </c:pt>
                <c:pt idx="217">
                  <c:v>-1.7282319801601833</c:v>
                </c:pt>
                <c:pt idx="218">
                  <c:v>-2.1187841257097779</c:v>
                </c:pt>
                <c:pt idx="219">
                  <c:v>-2.5173788263678363</c:v>
                </c:pt>
                <c:pt idx="220">
                  <c:v>-2.9183565531820364</c:v>
                </c:pt>
                <c:pt idx="221">
                  <c:v>-3.3174378707985737</c:v>
                </c:pt>
                <c:pt idx="222">
                  <c:v>-3.71148245976415</c:v>
                </c:pt>
                <c:pt idx="223">
                  <c:v>-4.0982578652244577</c:v>
                </c:pt>
                <c:pt idx="224">
                  <c:v>-4.4762368246631432</c:v>
                </c:pt>
                <c:pt idx="225">
                  <c:v>-4.8444291048754815</c:v>
                </c:pt>
                <c:pt idx="226">
                  <c:v>-5.2022468536167663</c:v>
                </c:pt>
                <c:pt idx="227">
                  <c:v>-5.5493993675090749</c:v>
                </c:pt>
                <c:pt idx="228">
                  <c:v>-5.8858122406207825</c:v>
                </c:pt>
                <c:pt idx="229">
                  <c:v>-6.2115660128996364</c:v>
                </c:pt>
                <c:pt idx="230">
                  <c:v>-6.5268500560359453</c:v>
                </c:pt>
                <c:pt idx="231">
                  <c:v>-6.8319281813183066</c:v>
                </c:pt>
                <c:pt idx="232">
                  <c:v>-7.1271131690943772</c:v>
                </c:pt>
                <c:pt idx="233">
                  <c:v>-7.4127480380664714</c:v>
                </c:pt>
                <c:pt idx="234">
                  <c:v>-7.689192379223134</c:v>
                </c:pt>
                <c:pt idx="235">
                  <c:v>-7.9568124805289511</c:v>
                </c:pt>
                <c:pt idx="236">
                  <c:v>-8.2159742798427686</c:v>
                </c:pt>
                <c:pt idx="237">
                  <c:v>-8.4670384218180264</c:v>
                </c:pt>
                <c:pt idx="238">
                  <c:v>-8.7103568753015885</c:v>
                </c:pt>
                <c:pt idx="239">
                  <c:v>-8.9462707040999714</c:v>
                </c:pt>
                <c:pt idx="240">
                  <c:v>-9.1751086864807689</c:v>
                </c:pt>
                <c:pt idx="241">
                  <c:v>-9.3971865556739882</c:v>
                </c:pt>
                <c:pt idx="242">
                  <c:v>-9.6128066912766457</c:v>
                </c:pt>
                <c:pt idx="243">
                  <c:v>-9.8222581346555629</c:v>
                </c:pt>
                <c:pt idx="244">
                  <c:v>-10.025816833817052</c:v>
                </c:pt>
                <c:pt idx="245">
                  <c:v>-10.223746047487936</c:v>
                </c:pt>
                <c:pt idx="246">
                  <c:v>-10.416296856365362</c:v>
                </c:pt>
                <c:pt idx="247">
                  <c:v>-10.603708743165186</c:v>
                </c:pt>
                <c:pt idx="248">
                  <c:v>-10.786210213364342</c:v>
                </c:pt>
                <c:pt idx="249">
                  <c:v>-10.964019436243076</c:v>
                </c:pt>
                <c:pt idx="250">
                  <c:v>-11.137344891620826</c:v>
                </c:pt>
                <c:pt idx="251">
                  <c:v>-11.306386012023349</c:v>
                </c:pt>
                <c:pt idx="252">
                  <c:v>-11.471333813273199</c:v>
                </c:pt>
                <c:pt idx="253">
                  <c:v>-11.632371508931358</c:v>
                </c:pt>
                <c:pt idx="254">
                  <c:v>-11.789675105835126</c:v>
                </c:pt>
                <c:pt idx="255">
                  <c:v>-11.943413979330407</c:v>
                </c:pt>
                <c:pt idx="256">
                  <c:v>-12.093751427799361</c:v>
                </c:pt>
                <c:pt idx="257">
                  <c:v>-12.240845206825682</c:v>
                </c:pt>
                <c:pt idx="258">
                  <c:v>-12.384848043884384</c:v>
                </c:pt>
                <c:pt idx="259">
                  <c:v>-12.525908134843807</c:v>
                </c:pt>
                <c:pt idx="260">
                  <c:v>-12.664169623859813</c:v>
                </c:pt>
                <c:pt idx="261">
                  <c:v>-12.799773068459544</c:v>
                </c:pt>
                <c:pt idx="262">
                  <c:v>-12.932855891773231</c:v>
                </c:pt>
                <c:pt idx="263">
                  <c:v>-13.06355282399878</c:v>
                </c:pt>
                <c:pt idx="264">
                  <c:v>-13.191996335285923</c:v>
                </c:pt>
                <c:pt idx="265">
                  <c:v>-13.318317062318073</c:v>
                </c:pt>
                <c:pt idx="266">
                  <c:v>-13.442644230957775</c:v>
                </c:pt>
                <c:pt idx="267">
                  <c:v>-13.56510607741429</c:v>
                </c:pt>
                <c:pt idx="268">
                  <c:v>-13.685830270494844</c:v>
                </c:pt>
                <c:pt idx="269">
                  <c:v>-13.804944337621347</c:v>
                </c:pt>
                <c:pt idx="270">
                  <c:v>-13.922576097435854</c:v>
                </c:pt>
                <c:pt idx="271">
                  <c:v>-14.038854101987059</c:v>
                </c:pt>
                <c:pt idx="272">
                  <c:v>-14.153908091692163</c:v>
                </c:pt>
                <c:pt idx="273">
                  <c:v>-14.267869466508794</c:v>
                </c:pt>
                <c:pt idx="274">
                  <c:v>-14.380871777037827</c:v>
                </c:pt>
                <c:pt idx="275">
                  <c:v>-14.493051239616747</c:v>
                </c:pt>
                <c:pt idx="276">
                  <c:v>-14.604547279864269</c:v>
                </c:pt>
                <c:pt idx="277">
                  <c:v>-14.715503109609507</c:v>
                </c:pt>
                <c:pt idx="278">
                  <c:v>-14.82606634269699</c:v>
                </c:pt>
                <c:pt idx="279">
                  <c:v>-14.936389655814772</c:v>
                </c:pt>
                <c:pt idx="280">
                  <c:v>-15.046631501267161</c:v>
                </c:pt>
                <c:pt idx="281">
                  <c:v>-15.156956879524834</c:v>
                </c:pt>
                <c:pt idx="282">
                  <c:v>-15.267538180461601</c:v>
                </c:pt>
                <c:pt idx="283">
                  <c:v>-15.378556103458811</c:v>
                </c:pt>
                <c:pt idx="284">
                  <c:v>-15.490200668065395</c:v>
                </c:pt>
                <c:pt idx="285">
                  <c:v>-15.602672328689964</c:v>
                </c:pt>
                <c:pt idx="286">
                  <c:v>-15.716183208932256</c:v>
                </c:pt>
                <c:pt idx="287">
                  <c:v>-15.830958473704408</c:v>
                </c:pt>
                <c:pt idx="288">
                  <c:v>-15.947237860342149</c:v>
                </c:pt>
                <c:pt idx="289">
                  <c:v>-16.065277393573123</c:v>
                </c:pt>
                <c:pt idx="290">
                  <c:v>-16.185351313639188</c:v>
                </c:pt>
                <c:pt idx="291">
                  <c:v>-16.307754252241114</c:v>
                </c:pt>
                <c:pt idx="292">
                  <c:v>-16.43280369751982</c:v>
                </c:pt>
                <c:pt idx="293">
                  <c:v>-16.560842797301653</c:v>
                </c:pt>
                <c:pt idx="294">
                  <c:v>-16.692243559696941</c:v>
                </c:pt>
                <c:pt idx="295">
                  <c:v>-16.827410522343303</c:v>
                </c:pt>
                <c:pt idx="296">
                  <c:v>-16.966784976772256</c:v>
                </c:pt>
                <c:pt idx="297">
                  <c:v>-17.110849853394399</c:v>
                </c:pt>
                <c:pt idx="298">
                  <c:v>-17.260135396567886</c:v>
                </c:pt>
                <c:pt idx="299">
                  <c:v>-17.415225789636587</c:v>
                </c:pt>
                <c:pt idx="300">
                  <c:v>-17.576766928720435</c:v>
                </c:pt>
                <c:pt idx="301">
                  <c:v>-17.745475594164866</c:v>
                </c:pt>
                <c:pt idx="302">
                  <c:v>-17.922150333691903</c:v>
                </c:pt>
                <c:pt idx="303">
                  <c:v>-18.107684456704821</c:v>
                </c:pt>
                <c:pt idx="304">
                  <c:v>-18.303081652265675</c:v>
                </c:pt>
                <c:pt idx="305">
                  <c:v>-18.50947489450698</c:v>
                </c:pt>
                <c:pt idx="306">
                  <c:v>-18.728149503798697</c:v>
                </c:pt>
                <c:pt idx="307">
                  <c:v>-18.960571512009665</c:v>
                </c:pt>
                <c:pt idx="308">
                  <c:v>-19.208422868527009</c:v>
                </c:pt>
                <c:pt idx="309">
                  <c:v>-19.473645569884173</c:v>
                </c:pt>
                <c:pt idx="310">
                  <c:v>-19.758497576006441</c:v>
                </c:pt>
                <c:pt idx="311">
                  <c:v>-20.065624509421198</c:v>
                </c:pt>
                <c:pt idx="312">
                  <c:v>-20.39815281107094</c:v>
                </c:pt>
                <c:pt idx="313">
                  <c:v>-20.75981256024917</c:v>
                </c:pt>
                <c:pt idx="314">
                  <c:v>-21.15510208266349</c:v>
                </c:pt>
                <c:pt idx="315">
                  <c:v>-21.589512681106253</c:v>
                </c:pt>
                <c:pt idx="316">
                  <c:v>-22.069841959757881</c:v>
                </c:pt>
                <c:pt idx="317">
                  <c:v>-22.604641309639067</c:v>
                </c:pt>
                <c:pt idx="318">
                  <c:v>-23.20487306475836</c:v>
                </c:pt>
                <c:pt idx="319">
                  <c:v>-23.884907620668251</c:v>
                </c:pt>
                <c:pt idx="320">
                  <c:v>-24.664096324244099</c:v>
                </c:pt>
                <c:pt idx="321">
                  <c:v>-25.569372060129215</c:v>
                </c:pt>
                <c:pt idx="322">
                  <c:v>-26.639806532410507</c:v>
                </c:pt>
                <c:pt idx="323">
                  <c:v>-27.935209824199504</c:v>
                </c:pt>
                <c:pt idx="324">
                  <c:v>-29.554023473752324</c:v>
                </c:pt>
                <c:pt idx="325">
                  <c:v>-31.675977842750175</c:v>
                </c:pt>
                <c:pt idx="326">
                  <c:v>-34.687040165386222</c:v>
                </c:pt>
                <c:pt idx="327">
                  <c:v>-39.706083328443007</c:v>
                </c:pt>
                <c:pt idx="328">
                  <c:v>-55.043554331313175</c:v>
                </c:pt>
                <c:pt idx="329">
                  <c:v>-42.707486266175998</c:v>
                </c:pt>
                <c:pt idx="330">
                  <c:v>-35.409361683155296</c:v>
                </c:pt>
                <c:pt idx="331">
                  <c:v>-31.31081742599719</c:v>
                </c:pt>
                <c:pt idx="332">
                  <c:v>-28.393790580755727</c:v>
                </c:pt>
                <c:pt idx="333">
                  <c:v>-26.097100805747388</c:v>
                </c:pt>
                <c:pt idx="334">
                  <c:v>-24.183225938720749</c:v>
                </c:pt>
                <c:pt idx="335">
                  <c:v>-22.529255367667837</c:v>
                </c:pt>
                <c:pt idx="336">
                  <c:v>-21.063392435062021</c:v>
                </c:pt>
                <c:pt idx="337">
                  <c:v>-19.740146548250038</c:v>
                </c:pt>
                <c:pt idx="338">
                  <c:v>-18.528977968474301</c:v>
                </c:pt>
                <c:pt idx="339">
                  <c:v>-17.408493363371335</c:v>
                </c:pt>
                <c:pt idx="340">
                  <c:v>-16.363225299226077</c:v>
                </c:pt>
                <c:pt idx="341">
                  <c:v>-15.381728145664777</c:v>
                </c:pt>
                <c:pt idx="342">
                  <c:v>-14.455393324686289</c:v>
                </c:pt>
                <c:pt idx="343">
                  <c:v>-13.57768014790183</c:v>
                </c:pt>
                <c:pt idx="344">
                  <c:v>-12.743597696182265</c:v>
                </c:pt>
                <c:pt idx="345">
                  <c:v>-11.949343789584059</c:v>
                </c:pt>
                <c:pt idx="346">
                  <c:v>-11.19204492884251</c:v>
                </c:pt>
                <c:pt idx="347">
                  <c:v>-10.469562359885106</c:v>
                </c:pt>
                <c:pt idx="348">
                  <c:v>-9.7803419073502482</c:v>
                </c:pt>
                <c:pt idx="349">
                  <c:v>-9.1232928915671785</c:v>
                </c:pt>
                <c:pt idx="350">
                  <c:v>-8.4976863812283003</c:v>
                </c:pt>
                <c:pt idx="351">
                  <c:v>-7.9030663914178092</c:v>
                </c:pt>
                <c:pt idx="352">
                  <c:v>-7.3391700551834385</c:v>
                </c:pt>
                <c:pt idx="353">
                  <c:v>-6.8058546270010503</c:v>
                </c:pt>
                <c:pt idx="354">
                  <c:v>-6.3030305931918127</c:v>
                </c:pt>
                <c:pt idx="355">
                  <c:v>-5.8306012342083156</c:v>
                </c:pt>
                <c:pt idx="356">
                  <c:v>-5.3884097115850569</c:v>
                </c:pt>
                <c:pt idx="357">
                  <c:v>-4.9761951193272926</c:v>
                </c:pt>
                <c:pt idx="358">
                  <c:v>-4.5935589355269189</c:v>
                </c:pt>
                <c:pt idx="359">
                  <c:v>-4.2399429587422102</c:v>
                </c:pt>
                <c:pt idx="360">
                  <c:v>-3.9146191853001606</c:v>
                </c:pt>
                <c:pt idx="361">
                  <c:v>-3.6166912917346563</c:v>
                </c:pt>
                <c:pt idx="362">
                  <c:v>-3.3451065700310729</c:v>
                </c:pt>
                <c:pt idx="363">
                  <c:v>-3.0986764591078186</c:v>
                </c:pt>
                <c:pt idx="364">
                  <c:v>-2.876103330880718</c:v>
                </c:pt>
                <c:pt idx="365">
                  <c:v>-2.6760109804717649</c:v>
                </c:pt>
                <c:pt idx="366">
                  <c:v>-2.4969763392135511</c:v>
                </c:pt>
                <c:pt idx="367">
                  <c:v>-2.3375602301103235</c:v>
                </c:pt>
                <c:pt idx="368">
                  <c:v>-2.1963354425243513</c:v>
                </c:pt>
                <c:pt idx="369">
                  <c:v>-2.0719109310219093</c:v>
                </c:pt>
                <c:pt idx="370">
                  <c:v>-1.9629514660000296</c:v>
                </c:pt>
                <c:pt idx="371">
                  <c:v>-1.8681925240982633</c:v>
                </c:pt>
                <c:pt idx="372">
                  <c:v>-1.786450571345723</c:v>
                </c:pt>
                <c:pt idx="373">
                  <c:v>-1.7166291502369755</c:v>
                </c:pt>
                <c:pt idx="374">
                  <c:v>-1.6577213388242253</c:v>
                </c:pt>
                <c:pt idx="375">
                  <c:v>-1.6088092210934812</c:v>
                </c:pt>
                <c:pt idx="376">
                  <c:v>-1.5690610135221503</c:v>
                </c:pt>
                <c:pt idx="377">
                  <c:v>-1.5377264531723749</c:v>
                </c:pt>
                <c:pt idx="378">
                  <c:v>-1.514130985881617</c:v>
                </c:pt>
                <c:pt idx="379">
                  <c:v>-1.497669213287018</c:v>
                </c:pt>
                <c:pt idx="380">
                  <c:v>-1.4877979748494219</c:v>
                </c:pt>
                <c:pt idx="381">
                  <c:v>-1.4840293624750502</c:v>
                </c:pt>
                <c:pt idx="382">
                  <c:v>-1.4859238946593116</c:v>
                </c:pt>
                <c:pt idx="383">
                  <c:v>-1.4930840160801653</c:v>
                </c:pt>
                <c:pt idx="384">
                  <c:v>-1.5051480375963833</c:v>
                </c:pt>
                <c:pt idx="385">
                  <c:v>-1.5217845901279521</c:v>
                </c:pt>
                <c:pt idx="386">
                  <c:v>-1.5426876329081209</c:v>
                </c:pt>
                <c:pt idx="387">
                  <c:v>-1.5675720309125882</c:v>
                </c:pt>
                <c:pt idx="388">
                  <c:v>-1.5961696966941417</c:v>
                </c:pt>
                <c:pt idx="389">
                  <c:v>-1.6282262772814693</c:v>
                </c:pt>
                <c:pt idx="390">
                  <c:v>-1.6634983562808716</c:v>
                </c:pt>
                <c:pt idx="391">
                  <c:v>-1.7017511340465559</c:v>
                </c:pt>
                <c:pt idx="392">
                  <c:v>-1.7427565441025972</c:v>
                </c:pt>
                <c:pt idx="393">
                  <c:v>-1.7862917613787468</c:v>
                </c:pt>
                <c:pt idx="394">
                  <c:v>-1.8321380568384447</c:v>
                </c:pt>
                <c:pt idx="395">
                  <c:v>-1.8800799533889956</c:v>
                </c:pt>
                <c:pt idx="396">
                  <c:v>-1.9299046392920531</c:v>
                </c:pt>
                <c:pt idx="397">
                  <c:v>-1.9814015974058758</c:v>
                </c:pt>
                <c:pt idx="398">
                  <c:v>-2.0343624112937797</c:v>
                </c:pt>
                <c:pt idx="399">
                  <c:v>-2.0885807123574107</c:v>
                </c:pt>
                <c:pt idx="400">
                  <c:v>-2.143852235553136</c:v>
                </c:pt>
                <c:pt idx="401">
                  <c:v>-2.1999749547977783</c:v>
                </c:pt>
                <c:pt idx="402">
                  <c:v>-2.2567492727570908</c:v>
                </c:pt>
                <c:pt idx="403">
                  <c:v>-2.3139782432429743</c:v>
                </c:pt>
                <c:pt idx="404">
                  <c:v>-2.3714678078475089</c:v>
                </c:pt>
                <c:pt idx="405">
                  <c:v>-2.4290270316516507</c:v>
                </c:pt>
                <c:pt idx="406">
                  <c:v>-2.4864683258177429</c:v>
                </c:pt>
                <c:pt idx="407">
                  <c:v>-2.5436076475764451</c:v>
                </c:pt>
                <c:pt idx="408">
                  <c:v>-2.6002646705306165</c:v>
                </c:pt>
                <c:pt idx="409">
                  <c:v>-2.6562629203140311</c:v>
                </c:pt>
                <c:pt idx="410">
                  <c:v>-2.7114298724638526</c:v>
                </c:pt>
                <c:pt idx="411">
                  <c:v>-2.7655970109027015</c:v>
                </c:pt>
                <c:pt idx="412">
                  <c:v>-2.8185998466960376</c:v>
                </c:pt>
                <c:pt idx="413">
                  <c:v>-2.8702778977743586</c:v>
                </c:pt>
                <c:pt idx="414">
                  <c:v>-2.9204746311123024</c:v>
                </c:pt>
                <c:pt idx="415">
                  <c:v>-2.9690373694640009</c:v>
                </c:pt>
                <c:pt idx="416">
                  <c:v>-3.0158171651930781</c:v>
                </c:pt>
                <c:pt idx="417">
                  <c:v>-3.0606686440329316</c:v>
                </c:pt>
                <c:pt idx="418">
                  <c:v>-3.1034498217942996</c:v>
                </c:pt>
                <c:pt idx="419">
                  <c:v>-3.1440218971266165</c:v>
                </c:pt>
                <c:pt idx="420">
                  <c:v>-3.182249023460324</c:v>
                </c:pt>
                <c:pt idx="421">
                  <c:v>-3.217998063229508</c:v>
                </c:pt>
                <c:pt idx="422">
                  <c:v>-3.2511383274176353</c:v>
                </c:pt>
                <c:pt idx="423">
                  <c:v>-3.2815413034011804</c:v>
                </c:pt>
                <c:pt idx="424">
                  <c:v>-3.3090803740027614</c:v>
                </c:pt>
                <c:pt idx="425">
                  <c:v>-3.3336305306227505</c:v>
                </c:pt>
                <c:pt idx="426">
                  <c:v>-3.3550680833108499</c:v>
                </c:pt>
                <c:pt idx="427">
                  <c:v>-3.3732703706815932</c:v>
                </c:pt>
                <c:pt idx="428">
                  <c:v>-3.388115472686255</c:v>
                </c:pt>
                <c:pt idx="429">
                  <c:v>-3.3994819294440273</c:v>
                </c:pt>
                <c:pt idx="430">
                  <c:v>-3.407248469626794</c:v>
                </c:pt>
                <c:pt idx="431">
                  <c:v>-3.4112937523060016</c:v>
                </c:pt>
                <c:pt idx="432">
                  <c:v>-3.411496126732156</c:v>
                </c:pt>
                <c:pt idx="433">
                  <c:v>-3.4077334152581162</c:v>
                </c:pt>
                <c:pt idx="434">
                  <c:v>-3.3998827255733395</c:v>
                </c:pt>
                <c:pt idx="435">
                  <c:v>-3.3878202996336864</c:v>
                </c:pt>
                <c:pt idx="436">
                  <c:v>-3.3714214082048581</c:v>
                </c:pt>
                <c:pt idx="437">
                  <c:v>-3.3505603018564849</c:v>
                </c:pt>
                <c:pt idx="438">
                  <c:v>-3.3251102316317698</c:v>
                </c:pt>
                <c:pt idx="439">
                  <c:v>-3.294943555578898</c:v>
                </c:pt>
                <c:pt idx="440">
                  <c:v>-3.2599319509916524</c:v>
                </c:pt>
                <c:pt idx="441">
                  <c:v>-3.2199467567244988</c:v>
                </c:pt>
                <c:pt idx="442">
                  <c:v>-3.1748594755120307</c:v>
                </c:pt>
                <c:pt idx="443">
                  <c:v>-3.1245424730655773</c:v>
                </c:pt>
                <c:pt idx="444">
                  <c:v>-3.0688699191201301</c:v>
                </c:pt>
                <c:pt idx="445">
                  <c:v>-3.0077190258964621</c:v>
                </c:pt>
                <c:pt idx="446">
                  <c:v>-2.9409716520210551</c:v>
                </c:pt>
                <c:pt idx="447">
                  <c:v>-2.8685163552680164</c:v>
                </c:pt>
                <c:pt idx="448">
                  <c:v>-2.790250996071471</c:v>
                </c:pt>
                <c:pt idx="449">
                  <c:v>-2.706086016170695</c:v>
                </c:pt>
                <c:pt idx="450">
                  <c:v>-2.6159485435761258</c:v>
                </c:pt>
                <c:pt idx="451">
                  <c:v>-2.5197875068199083</c:v>
                </c:pt>
                <c:pt idx="452">
                  <c:v>-2.4175799785604872</c:v>
                </c:pt>
                <c:pt idx="453">
                  <c:v>-2.3093390110860721</c:v>
                </c:pt>
                <c:pt idx="454">
                  <c:v>-2.1951232734990436</c:v>
                </c:pt>
                <c:pt idx="455">
                  <c:v>-2.0750488506345222</c:v>
                </c:pt>
                <c:pt idx="456">
                  <c:v>-1.9493036134961335</c:v>
                </c:pt>
                <c:pt idx="457">
                  <c:v>-1.8181646136923373</c:v>
                </c:pt>
                <c:pt idx="458">
                  <c:v>-1.6820189791031486</c:v>
                </c:pt>
                <c:pt idx="459">
                  <c:v>-1.5413887773847699</c:v>
                </c:pt>
                <c:pt idx="460">
                  <c:v>-1.3969602414117328</c:v>
                </c:pt>
                <c:pt idx="461">
                  <c:v>-1.2496175778007166</c:v>
                </c:pt>
                <c:pt idx="462">
                  <c:v>-1.1004812530064048</c:v>
                </c:pt>
                <c:pt idx="463">
                  <c:v>-0.95095010234483035</c:v>
                </c:pt>
                <c:pt idx="464">
                  <c:v>-0.80274575512915103</c:v>
                </c:pt>
                <c:pt idx="465">
                  <c:v>-0.65795663467186916</c:v>
                </c:pt>
                <c:pt idx="466">
                  <c:v>-0.51907712643552306</c:v>
                </c:pt>
                <c:pt idx="467">
                  <c:v>-0.3890354453188532</c:v>
                </c:pt>
                <c:pt idx="468">
                  <c:v>-0.27120147084086299</c:v>
                </c:pt>
                <c:pt idx="469">
                  <c:v>-0.16936381381265597</c:v>
                </c:pt>
                <c:pt idx="470">
                  <c:v>-8.7664425098248233E-2</c:v>
                </c:pt>
                <c:pt idx="471">
                  <c:v>-3.0480270270114469E-2</c:v>
                </c:pt>
                <c:pt idx="472">
                  <c:v>-2.2461772227426843E-3</c:v>
                </c:pt>
                <c:pt idx="473">
                  <c:v>-7.2216812881303839E-3</c:v>
                </c:pt>
                <c:pt idx="474">
                  <c:v>-4.9217091592648726E-2</c:v>
                </c:pt>
                <c:pt idx="475">
                  <c:v>-0.1313077241159383</c:v>
                </c:pt>
                <c:pt idx="476">
                  <c:v>-0.25557603099119475</c:v>
                </c:pt>
                <c:pt idx="477">
                  <c:v>-0.42292428589377729</c:v>
                </c:pt>
                <c:pt idx="478">
                  <c:v>-0.6329923376767721</c:v>
                </c:pt>
                <c:pt idx="479">
                  <c:v>-0.88419645401193891</c:v>
                </c:pt>
                <c:pt idx="480">
                  <c:v>-1.1738816448866491</c:v>
                </c:pt>
                <c:pt idx="481">
                  <c:v>-1.4985586910206103</c:v>
                </c:pt>
                <c:pt idx="482">
                  <c:v>-1.8541848445904621</c:v>
                </c:pt>
                <c:pt idx="483">
                  <c:v>-2.2364462605266229</c:v>
                </c:pt>
                <c:pt idx="484">
                  <c:v>-2.6410086725789723</c:v>
                </c:pt>
                <c:pt idx="485">
                  <c:v>-3.063716047272862</c:v>
                </c:pt>
                <c:pt idx="486">
                  <c:v>-3.5007302154321258</c:v>
                </c:pt>
                <c:pt idx="487">
                  <c:v>-3.9486146840175906</c:v>
                </c:pt>
                <c:pt idx="488">
                  <c:v>-4.4043718804579806</c:v>
                </c:pt>
                <c:pt idx="489">
                  <c:v>-4.865445393694122</c:v>
                </c:pt>
                <c:pt idx="490">
                  <c:v>-5.3296984721327156</c:v>
                </c:pt>
                <c:pt idx="491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DC-46F4-B034-8ED9E09B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325599"/>
        <c:axId val="1838318527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演算処理部!$AL$41:$AL$931</c:f>
              <c:numCache>
                <c:formatCode>General</c:formatCode>
                <c:ptCount val="891"/>
                <c:pt idx="0">
                  <c:v>-1.757143617203073</c:v>
                </c:pt>
                <c:pt idx="1">
                  <c:v>-1.7543155817411591</c:v>
                </c:pt>
                <c:pt idx="2">
                  <c:v>-1.7515942828114308</c:v>
                </c:pt>
                <c:pt idx="3">
                  <c:v>-1.7490835874551141</c:v>
                </c:pt>
                <c:pt idx="4">
                  <c:v>-1.7468940198726854</c:v>
                </c:pt>
                <c:pt idx="5">
                  <c:v>-1.7451423485301161</c:v>
                </c:pt>
                <c:pt idx="6">
                  <c:v>-1.7439512388333722</c:v>
                </c:pt>
                <c:pt idx="7">
                  <c:v>-1.7434489812850944</c:v>
                </c:pt>
                <c:pt idx="8">
                  <c:v>-1.743769302023825</c:v>
                </c:pt>
                <c:pt idx="9">
                  <c:v>-1.7450512592990488</c:v>
                </c:pt>
                <c:pt idx="10">
                  <c:v>-1.7474392257458218</c:v>
                </c:pt>
                <c:pt idx="11">
                  <c:v>-1.7510829522439575</c:v>
                </c:pt>
                <c:pt idx="12">
                  <c:v>-1.7561377045775513</c:v>
                </c:pt>
                <c:pt idx="13">
                  <c:v>-1.7627644588928364</c:v>
                </c:pt>
                <c:pt idx="14">
                  <c:v>-1.7711301358643994</c:v>
                </c:pt>
                <c:pt idx="15">
                  <c:v>-1.7814078462258998</c:v>
                </c:pt>
                <c:pt idx="16">
                  <c:v>-1.7937771115311743</c:v>
                </c:pt>
                <c:pt idx="17">
                  <c:v>-1.8084240132324356</c:v>
                </c:pt>
                <c:pt idx="18">
                  <c:v>-1.8255412098618773</c:v>
                </c:pt>
                <c:pt idx="19">
                  <c:v>-1.8453277456803805</c:v>
                </c:pt>
                <c:pt idx="20">
                  <c:v>-1.8679885539624397</c:v>
                </c:pt>
                <c:pt idx="21">
                  <c:v>-1.8937335334755607</c:v>
                </c:pt>
                <c:pt idx="22">
                  <c:v>-1.9227760471346786</c:v>
                </c:pt>
                <c:pt idx="23">
                  <c:v>-1.95533065695331</c:v>
                </c:pt>
                <c:pt idx="24">
                  <c:v>-1.9916098694509365</c:v>
                </c:pt>
                <c:pt idx="25">
                  <c:v>-2.0318196216197539</c:v>
                </c:pt>
                <c:pt idx="26">
                  <c:v>-2.0761531918046567</c:v>
                </c:pt>
                <c:pt idx="27">
                  <c:v>-2.1247831769126657</c:v>
                </c:pt>
                <c:pt idx="28">
                  <c:v>-2.1778511448492983</c:v>
                </c:pt>
                <c:pt idx="29">
                  <c:v>-2.2354545608626535</c:v>
                </c:pt>
                <c:pt idx="30">
                  <c:v>-2.2976306160180719</c:v>
                </c:pt>
                <c:pt idx="31">
                  <c:v>-2.3643366794507323</c:v>
                </c:pt>
                <c:pt idx="32">
                  <c:v>-2.4374822790744659</c:v>
                </c:pt>
                <c:pt idx="33">
                  <c:v>-2.5106278786981999</c:v>
                </c:pt>
                <c:pt idx="34">
                  <c:v>-2.589506058045195</c:v>
                </c:pt>
                <c:pt idx="35">
                  <c:v>-2.6714416921523023</c:v>
                </c:pt>
                <c:pt idx="36">
                  <c:v>-2.7555982397584344</c:v>
                </c:pt>
                <c:pt idx="37">
                  <c:v>-2.8408986009278943</c:v>
                </c:pt>
                <c:pt idx="38">
                  <c:v>-2.9260099382518705</c:v>
                </c:pt>
                <c:pt idx="39">
                  <c:v>-3.0093427965306248</c:v>
                </c:pt>
                <c:pt idx="40">
                  <c:v>-3.0890702270111308</c:v>
                </c:pt>
                <c:pt idx="41">
                  <c:v>-3.1631720696752907</c:v>
                </c:pt>
                <c:pt idx="42">
                  <c:v>-3.2295076778020499</c:v>
                </c:pt>
                <c:pt idx="43">
                  <c:v>-3.2859169789696461</c:v>
                </c:pt>
                <c:pt idx="44">
                  <c:v>-3.3303450327876032</c:v>
                </c:pt>
                <c:pt idx="45">
                  <c:v>-3.3609798771679822</c:v>
                </c:pt>
                <c:pt idx="46">
                  <c:v>-3.376388683080346</c:v>
                </c:pt>
                <c:pt idx="47">
                  <c:v>-3.3756345527371669</c:v>
                </c:pt>
                <c:pt idx="48">
                  <c:v>-3.3583569465811145</c:v>
                </c:pt>
                <c:pt idx="49">
                  <c:v>-3.3248031510554061</c:v>
                </c:pt>
                <c:pt idx="50">
                  <c:v>-3.2758056861760907</c:v>
                </c:pt>
                <c:pt idx="51">
                  <c:v>-3.2127093340277764</c:v>
                </c:pt>
                <c:pt idx="52">
                  <c:v>-3.1372593139625349</c:v>
                </c:pt>
                <c:pt idx="53">
                  <c:v>-3.051467144371423</c:v>
                </c:pt>
                <c:pt idx="54">
                  <c:v>-2.9574720037788356</c:v>
                </c:pt>
                <c:pt idx="55">
                  <c:v>-2.8574131992611127</c:v>
                </c:pt>
                <c:pt idx="56">
                  <c:v>-2.7533248198020486</c:v>
                </c:pt>
                <c:pt idx="57">
                  <c:v>-2.6470582857296177</c:v>
                </c:pt>
                <c:pt idx="58">
                  <c:v>-2.5402336023407708</c:v>
                </c:pt>
                <c:pt idx="59">
                  <c:v>-2.4342164884362143</c:v>
                </c:pt>
                <c:pt idx="60">
                  <c:v>-2.3301164360987126</c:v>
                </c:pt>
                <c:pt idx="61">
                  <c:v>-2.2288000119007418</c:v>
                </c:pt>
                <c:pt idx="62">
                  <c:v>-2.130913961793635</c:v>
                </c:pt>
                <c:pt idx="63">
                  <c:v>-2.0369135188522596</c:v>
                </c:pt>
                <c:pt idx="64">
                  <c:v>-1.9470923854483497</c:v>
                </c:pt>
                <c:pt idx="65">
                  <c:v>-1.8616119268390323</c:v>
                </c:pt>
                <c:pt idx="66">
                  <c:v>-1.7805280344844747</c:v>
                </c:pt>
                <c:pt idx="67">
                  <c:v>-1.7038148393913837</c:v>
                </c:pt>
                <c:pt idx="68">
                  <c:v>-1.6313849763055588</c:v>
                </c:pt>
                <c:pt idx="69">
                  <c:v>-1.5631064449196699</c:v>
                </c:pt>
                <c:pt idx="70">
                  <c:v>-1.4988163215172767</c:v>
                </c:pt>
                <c:pt idx="71">
                  <c:v>-1.4383316809356983</c:v>
                </c:pt>
                <c:pt idx="72">
                  <c:v>-1.38145812660657</c:v>
                </c:pt>
                <c:pt idx="73">
                  <c:v>-1.3279963210119092</c:v>
                </c:pt>
                <c:pt idx="74">
                  <c:v>-1.2777468786828692</c:v>
                </c:pt>
                <c:pt idx="75">
                  <c:v>-1.2305139415807829</c:v>
                </c:pt>
                <c:pt idx="76">
                  <c:v>-1.1861077105829076</c:v>
                </c:pt>
                <c:pt idx="77">
                  <c:v>-1.144346161799124</c:v>
                </c:pt>
                <c:pt idx="78">
                  <c:v>-1.1050561352837251</c:v>
                </c:pt>
                <c:pt idx="79">
                  <c:v>-1.0680739475926719</c:v>
                </c:pt>
                <c:pt idx="80">
                  <c:v>-1.0332456488845161</c:v>
                </c:pt>
                <c:pt idx="81">
                  <c:v>-1.0004270196453819</c:v>
                </c:pt>
                <c:pt idx="82">
                  <c:v>-0.96948338114102306</c:v>
                </c:pt>
                <c:pt idx="83">
                  <c:v>-0.94028927675592955</c:v>
                </c:pt>
                <c:pt idx="84">
                  <c:v>-0.91272806785155336</c:v>
                </c:pt>
                <c:pt idx="85">
                  <c:v>-0.8866914770748644</c:v>
                </c:pt>
                <c:pt idx="86">
                  <c:v>-0.86207910366272145</c:v>
                </c:pt>
                <c:pt idx="87">
                  <c:v>-0.83879792876163717</c:v>
                </c:pt>
                <c:pt idx="88">
                  <c:v>-0.81676182374903794</c:v>
                </c:pt>
                <c:pt idx="89">
                  <c:v>-0.79589107068350007</c:v>
                </c:pt>
                <c:pt idx="90">
                  <c:v>-0.77611190108271511</c:v>
                </c:pt>
                <c:pt idx="91">
                  <c:v>-0.75735605702116859</c:v>
                </c:pt>
                <c:pt idx="92">
                  <c:v>-0.73956037689483611</c:v>
                </c:pt>
                <c:pt idx="93">
                  <c:v>-0.7226664069914488</c:v>
                </c:pt>
                <c:pt idx="94">
                  <c:v>-0.70662003912647964</c:v>
                </c:pt>
                <c:pt idx="95">
                  <c:v>-0.69137117398383729</c:v>
                </c:pt>
                <c:pt idx="96">
                  <c:v>-0.67687340936881657</c:v>
                </c:pt>
                <c:pt idx="97">
                  <c:v>-0.66308375229823235</c:v>
                </c:pt>
                <c:pt idx="98">
                  <c:v>-0.64996235367366806</c:v>
                </c:pt>
                <c:pt idx="99">
                  <c:v>-0.63747226418988456</c:v>
                </c:pt>
                <c:pt idx="100">
                  <c:v>-0.62557921008984052</c:v>
                </c:pt>
                <c:pt idx="101">
                  <c:v>-0.61425138738255736</c:v>
                </c:pt>
                <c:pt idx="102">
                  <c:v>-0.60345927317223558</c:v>
                </c:pt>
                <c:pt idx="103">
                  <c:v>-0.5931754527996026</c:v>
                </c:pt>
                <c:pt idx="104">
                  <c:v>-0.58337446156089368</c:v>
                </c:pt>
                <c:pt idx="105">
                  <c:v>-0.57403263984339203</c:v>
                </c:pt>
                <c:pt idx="106">
                  <c:v>-0.56512800059234025</c:v>
                </c:pt>
                <c:pt idx="107">
                  <c:v>-0.55664010810114584</c:v>
                </c:pt>
                <c:pt idx="108">
                  <c:v>-0.5485499671933094</c:v>
                </c:pt>
                <c:pt idx="109">
                  <c:v>-0.54083992193857422</c:v>
                </c:pt>
                <c:pt idx="110">
                  <c:v>-0.5334935631163269</c:v>
                </c:pt>
                <c:pt idx="111">
                  <c:v>-0.5264956437065289</c:v>
                </c:pt>
                <c:pt idx="112">
                  <c:v>-0.51983200175166877</c:v>
                </c:pt>
                <c:pt idx="113">
                  <c:v>-0.51348948999180855</c:v>
                </c:pt>
                <c:pt idx="114">
                  <c:v>-0.50745591173021642</c:v>
                </c:pt>
                <c:pt idx="115">
                  <c:v>-0.50171996243774208</c:v>
                </c:pt>
                <c:pt idx="116">
                  <c:v>-0.49627117665148535</c:v>
                </c:pt>
                <c:pt idx="117">
                  <c:v>-0.49109987976678598</c:v>
                </c:pt>
                <c:pt idx="118">
                  <c:v>-0.48619714436267381</c:v>
                </c:pt>
                <c:pt idx="119">
                  <c:v>-0.48155475073691906</c:v>
                </c:pt>
                <c:pt idx="120">
                  <c:v>-0.47716515136348026</c:v>
                </c:pt>
                <c:pt idx="121">
                  <c:v>-0.47302143901524629</c:v>
                </c:pt>
                <c:pt idx="122">
                  <c:v>-0.4691173183266914</c:v>
                </c:pt>
                <c:pt idx="123">
                  <c:v>-0.46544708059807094</c:v>
                </c:pt>
                <c:pt idx="124">
                  <c:v>-0.46200558166920225</c:v>
                </c:pt>
                <c:pt idx="125">
                  <c:v>-0.45878822271654413</c:v>
                </c:pt>
                <c:pt idx="126">
                  <c:v>-0.45579093384979802</c:v>
                </c:pt>
                <c:pt idx="127">
                  <c:v>-0.45301016040811298</c:v>
                </c:pt>
                <c:pt idx="128">
                  <c:v>-0.45044285187713096</c:v>
                </c:pt>
                <c:pt idx="129">
                  <c:v>-0.44808645337010583</c:v>
                </c:pt>
                <c:pt idx="130">
                  <c:v>-0.44593889963748734</c:v>
                </c:pt>
                <c:pt idx="131">
                  <c:v>-0.44399861159015197</c:v>
                </c:pt>
                <c:pt idx="132">
                  <c:v>-0.44226449534410489</c:v>
                </c:pt>
                <c:pt idx="133">
                  <c:v>-0.44073594381442316</c:v>
                </c:pt>
                <c:pt idx="134">
                  <c:v>-0.43941284091182192</c:v>
                </c:pt>
                <c:pt idx="135">
                  <c:v>-0.43829556841584461</c:v>
                </c:pt>
                <c:pt idx="136">
                  <c:v>-0.43738501562681542</c:v>
                </c:pt>
                <c:pt idx="137">
                  <c:v>-0.43668259192348019</c:v>
                </c:pt>
                <c:pt idx="138">
                  <c:v>-0.43619024238432968</c:v>
                </c:pt>
                <c:pt idx="139">
                  <c:v>-0.43591046666059496</c:v>
                </c:pt>
                <c:pt idx="140">
                  <c:v>-0.43584634132546723</c:v>
                </c:pt>
                <c:pt idx="141">
                  <c:v>-0.43600154596149421</c:v>
                </c:pt>
                <c:pt idx="142">
                  <c:v>-0.43638039329198142</c:v>
                </c:pt>
                <c:pt idx="143">
                  <c:v>-0.43698786370951354</c:v>
                </c:pt>
                <c:pt idx="144">
                  <c:v>-0.43782964460959961</c:v>
                </c:pt>
                <c:pt idx="145">
                  <c:v>-0.43891217499798724</c:v>
                </c:pt>
                <c:pt idx="146">
                  <c:v>-0.44024269590910708</c:v>
                </c:pt>
                <c:pt idx="147">
                  <c:v>-0.44182930725318281</c:v>
                </c:pt>
                <c:pt idx="148">
                  <c:v>-0.44368103179725676</c:v>
                </c:pt>
                <c:pt idx="149">
                  <c:v>-0.44580788709096603</c:v>
                </c:pt>
                <c:pt idx="150">
                  <c:v>-0.44822096626255459</c:v>
                </c:pt>
                <c:pt idx="151">
                  <c:v>-0.45093252875028161</c:v>
                </c:pt>
                <c:pt idx="152">
                  <c:v>-0.45395610218729465</c:v>
                </c:pt>
                <c:pt idx="153">
                  <c:v>-0.45730659684182451</c:v>
                </c:pt>
                <c:pt idx="154">
                  <c:v>-0.46100043422288717</c:v>
                </c:pt>
                <c:pt idx="155">
                  <c:v>-0.46505569170538319</c:v>
                </c:pt>
                <c:pt idx="156">
                  <c:v>-0.4694922653120871</c:v>
                </c:pt>
                <c:pt idx="157">
                  <c:v>-0.47433205311996046</c:v>
                </c:pt>
                <c:pt idx="158">
                  <c:v>-0.47982609756014699</c:v>
                </c:pt>
                <c:pt idx="159">
                  <c:v>-0.48532014200033358</c:v>
                </c:pt>
                <c:pt idx="160">
                  <c:v>-0.491524249190326</c:v>
                </c:pt>
                <c:pt idx="161">
                  <c:v>-0.4982437464462629</c:v>
                </c:pt>
                <c:pt idx="162">
                  <c:v>-0.5055142423384501</c:v>
                </c:pt>
                <c:pt idx="163">
                  <c:v>-0.51337507718328546</c:v>
                </c:pt>
                <c:pt idx="164">
                  <c:v>-0.52186976231926974</c:v>
                </c:pt>
                <c:pt idx="165">
                  <c:v>-0.53104648101924057</c:v>
                </c:pt>
                <c:pt idx="166">
                  <c:v>-0.54095866072982157</c:v>
                </c:pt>
                <c:pt idx="167">
                  <c:v>-0.55166562801907715</c:v>
                </c:pt>
                <c:pt idx="168">
                  <c:v>-0.56323335961593224</c:v>
                </c:pt>
                <c:pt idx="169">
                  <c:v>-0.5757353453045595</c:v>
                </c:pt>
                <c:pt idx="170">
                  <c:v>-0.58925358126502481</c:v>
                </c:pt>
                <c:pt idx="171">
                  <c:v>-0.60387971580987543</c:v>
                </c:pt>
                <c:pt idx="172">
                  <c:v>-0.6197163734569644</c:v>
                </c:pt>
                <c:pt idx="173">
                  <c:v>-0.63687868801155101</c:v>
                </c:pt>
                <c:pt idx="174">
                  <c:v>-0.65549608093293676</c:v>
                </c:pt>
                <c:pt idx="175">
                  <c:v>-0.67571432787058128</c:v>
                </c:pt>
                <c:pt idx="176">
                  <c:v>-0.69769796401352679</c:v>
                </c:pt>
                <c:pt idx="177">
                  <c:v>-0.72163308794176273</c:v>
                </c:pt>
                <c:pt idx="178">
                  <c:v>-0.74773063409489515</c:v>
                </c:pt>
                <c:pt idx="179">
                  <c:v>-0.77623019582060715</c:v>
                </c:pt>
                <c:pt idx="180">
                  <c:v>-0.80740449410981263</c:v>
                </c:pt>
                <c:pt idx="181">
                  <c:v>-0.84156460120198329</c:v>
                </c:pt>
                <c:pt idx="182">
                  <c:v>-0.87906604243565301</c:v>
                </c:pt>
                <c:pt idx="183">
                  <c:v>-0.92031591246309918</c:v>
                </c:pt>
                <c:pt idx="184">
                  <c:v>-0.96578115045902735</c:v>
                </c:pt>
                <c:pt idx="185">
                  <c:v>-1.015998118456698</c:v>
                </c:pt>
                <c:pt idx="186">
                  <c:v>-1.0715836094872653</c:v>
                </c:pt>
                <c:pt idx="187">
                  <c:v>-1.1332473647889409</c:v>
                </c:pt>
                <c:pt idx="188">
                  <c:v>-1.2018060811165963</c:v>
                </c:pt>
                <c:pt idx="189">
                  <c:v>-1.2781987070410663</c:v>
                </c:pt>
                <c:pt idx="190">
                  <c:v>-1.3635025094424926</c:v>
                </c:pt>
                <c:pt idx="191">
                  <c:v>-1.4589488589139228</c:v>
                </c:pt>
                <c:pt idx="192">
                  <c:v>-1.5659368164332312</c:v>
                </c:pt>
                <c:pt idx="193">
                  <c:v>-1.6860412299796792</c:v>
                </c:pt>
                <c:pt idx="194">
                  <c:v>-1.8210099273503237</c:v>
                </c:pt>
                <c:pt idx="195">
                  <c:v>-1.9727414091069404</c:v>
                </c:pt>
                <c:pt idx="196">
                  <c:v>-2.1432298576291946</c:v>
                </c:pt>
                <c:pt idx="197">
                  <c:v>-2.3344580310197816</c:v>
                </c:pt>
                <c:pt idx="198">
                  <c:v>-2.5482108631676019</c:v>
                </c:pt>
                <c:pt idx="199">
                  <c:v>-2.785774596845219</c:v>
                </c:pt>
                <c:pt idx="200">
                  <c:v>-3.0474816250330745</c:v>
                </c:pt>
                <c:pt idx="201">
                  <c:v>-3.3320676814998857</c:v>
                </c:pt>
                <c:pt idx="202">
                  <c:v>-3.635839345085746</c:v>
                </c:pt>
                <c:pt idx="203">
                  <c:v>-3.9517248801585918</c:v>
                </c:pt>
                <c:pt idx="204">
                  <c:v>-4.2684151486558344</c:v>
                </c:pt>
                <c:pt idx="205">
                  <c:v>-4.5699800106539401</c:v>
                </c:pt>
                <c:pt idx="206">
                  <c:v>-4.8364884662033987</c:v>
                </c:pt>
                <c:pt idx="207">
                  <c:v>-5.0461008504701423</c:v>
                </c:pt>
                <c:pt idx="208">
                  <c:v>-5.1786607203344843</c:v>
                </c:pt>
                <c:pt idx="209">
                  <c:v>-5.2200158416147424</c:v>
                </c:pt>
                <c:pt idx="210">
                  <c:v>-5.1655624755145642</c:v>
                </c:pt>
                <c:pt idx="211">
                  <c:v>-5.0214829630016995</c:v>
                </c:pt>
                <c:pt idx="212">
                  <c:v>-4.8030933198670098</c:v>
                </c:pt>
                <c:pt idx="213">
                  <c:v>-4.5310743393289226</c:v>
                </c:pt>
                <c:pt idx="214">
                  <c:v>-4.2271768563659373</c:v>
                </c:pt>
                <c:pt idx="215">
                  <c:v>-3.910827160098584</c:v>
                </c:pt>
                <c:pt idx="216">
                  <c:v>-3.5972726987087853</c:v>
                </c:pt>
                <c:pt idx="217">
                  <c:v>-3.2971471370003416</c:v>
                </c:pt>
                <c:pt idx="218">
                  <c:v>-3.0169566072543526</c:v>
                </c:pt>
                <c:pt idx="219">
                  <c:v>-2.7599722695341251</c:v>
                </c:pt>
                <c:pt idx="220">
                  <c:v>-2.5271712151367782</c:v>
                </c:pt>
                <c:pt idx="221">
                  <c:v>-2.3180427553024461</c:v>
                </c:pt>
                <c:pt idx="222">
                  <c:v>-2.1312018422763548</c:v>
                </c:pt>
                <c:pt idx="223">
                  <c:v>-1.964818644128268</c:v>
                </c:pt>
                <c:pt idx="224">
                  <c:v>-1.8168997743396602</c:v>
                </c:pt>
                <c:pt idx="225">
                  <c:v>-1.6854607617318234</c:v>
                </c:pt>
                <c:pt idx="226">
                  <c:v>-1.5686238248313369</c:v>
                </c:pt>
                <c:pt idx="227">
                  <c:v>-1.4646669041064873</c:v>
                </c:pt>
                <c:pt idx="228">
                  <c:v>-1.3720423404996038</c:v>
                </c:pt>
                <c:pt idx="229">
                  <c:v>-1.2893775953393594</c:v>
                </c:pt>
                <c:pt idx="230">
                  <c:v>-1.2154660500033536</c:v>
                </c:pt>
                <c:pt idx="231">
                  <c:v>-1.1492529220665528</c:v>
                </c:pt>
                <c:pt idx="232">
                  <c:v>-1.0898193426145222</c:v>
                </c:pt>
                <c:pt idx="233">
                  <c:v>-1.0363663552760156</c:v>
                </c:pt>
                <c:pt idx="234">
                  <c:v>-0.98819979071734676</c:v>
                </c:pt>
                <c:pt idx="235">
                  <c:v>-0.9447164764648851</c:v>
                </c:pt>
                <c:pt idx="236">
                  <c:v>-0.9053919487876142</c:v>
                </c:pt>
                <c:pt idx="237">
                  <c:v>-0.86976966654001431</c:v>
                </c:pt>
                <c:pt idx="238">
                  <c:v>-0.83745163798899513</c:v>
                </c:pt>
                <c:pt idx="239">
                  <c:v>-0.80809032982084661</c:v>
                </c:pt>
                <c:pt idx="240">
                  <c:v>-0.78138171328480466</c:v>
                </c:pt>
                <c:pt idx="241">
                  <c:v>-0.75705930369293151</c:v>
                </c:pt>
                <c:pt idx="242">
                  <c:v>-0.73488905888686118</c:v>
                </c:pt>
                <c:pt idx="243">
                  <c:v>-0.71554730702182545</c:v>
                </c:pt>
                <c:pt idx="244">
                  <c:v>-0.69620555515678972</c:v>
                </c:pt>
                <c:pt idx="245">
                  <c:v>-0.67935021001124907</c:v>
                </c:pt>
                <c:pt idx="246">
                  <c:v>-0.66395692342377033</c:v>
                </c:pt>
                <c:pt idx="247">
                  <c:v>-0.6498997014240715</c:v>
                </c:pt>
                <c:pt idx="248">
                  <c:v>-0.63706659425484358</c:v>
                </c:pt>
                <c:pt idx="249">
                  <c:v>-0.62535795942093675</c:v>
                </c:pt>
                <c:pt idx="250">
                  <c:v>-0.61468496430714792</c:v>
                </c:pt>
                <c:pt idx="251">
                  <c:v>-0.6049682929976945</c:v>
                </c:pt>
                <c:pt idx="252">
                  <c:v>-0.59613702739158236</c:v>
                </c:pt>
                <c:pt idx="253">
                  <c:v>-0.58812767732495275</c:v>
                </c:pt>
                <c:pt idx="254">
                  <c:v>-0.58088333829984518</c:v>
                </c:pt>
                <c:pt idx="255">
                  <c:v>-0.57435295869249958</c:v>
                </c:pt>
                <c:pt idx="256">
                  <c:v>-0.56849070107214639</c:v>
                </c:pt>
                <c:pt idx="257">
                  <c:v>-0.56325538457885893</c:v>
                </c:pt>
                <c:pt idx="258">
                  <c:v>-0.55860999726436722</c:v>
                </c:pt>
                <c:pt idx="259">
                  <c:v>-0.55452126894489362</c:v>
                </c:pt>
                <c:pt idx="260">
                  <c:v>-0.55095929650578124</c:v>
                </c:pt>
                <c:pt idx="261">
                  <c:v>-0.54789721477054598</c:v>
                </c:pt>
                <c:pt idx="262">
                  <c:v>-0.54531090704114282</c:v>
                </c:pt>
                <c:pt idx="263">
                  <c:v>-0.54317875025745777</c:v>
                </c:pt>
                <c:pt idx="264">
                  <c:v>-0.54148139043950039</c:v>
                </c:pt>
                <c:pt idx="265">
                  <c:v>-0.54020154468249448</c:v>
                </c:pt>
                <c:pt idx="266">
                  <c:v>-0.53932382649482635</c:v>
                </c:pt>
                <c:pt idx="267">
                  <c:v>-0.53883459170909176</c:v>
                </c:pt>
                <c:pt idx="268">
                  <c:v>-0.53872180257663305</c:v>
                </c:pt>
                <c:pt idx="269">
                  <c:v>-0.53897490797918723</c:v>
                </c:pt>
                <c:pt idx="270">
                  <c:v>-0.53958473797147988</c:v>
                </c:pt>
                <c:pt idx="271">
                  <c:v>-0.54054341110699156</c:v>
                </c:pt>
                <c:pt idx="272">
                  <c:v>-0.54184425320887797</c:v>
                </c:pt>
                <c:pt idx="273">
                  <c:v>-0.54348172642528825</c:v>
                </c:pt>
                <c:pt idx="274">
                  <c:v>-0.54545136756662649</c:v>
                </c:pt>
                <c:pt idx="275">
                  <c:v>-0.54774973485653311</c:v>
                </c:pt>
                <c:pt idx="276">
                  <c:v>-0.55037436234731163</c:v>
                </c:pt>
                <c:pt idx="277">
                  <c:v>-0.55332372135626517</c:v>
                </c:pt>
                <c:pt idx="278">
                  <c:v>-0.5565971883684695</c:v>
                </c:pt>
                <c:pt idx="279">
                  <c:v>-0.5601950189353071</c:v>
                </c:pt>
                <c:pt idx="280">
                  <c:v>-0.56411832716833843</c:v>
                </c:pt>
                <c:pt idx="281">
                  <c:v>-0.56836907049276086</c:v>
                </c:pt>
                <c:pt idx="282">
                  <c:v>-0.5729500393839001</c:v>
                </c:pt>
                <c:pt idx="283">
                  <c:v>-0.57786485186067571</c:v>
                </c:pt>
                <c:pt idx="284">
                  <c:v>-0.583117952558178</c:v>
                </c:pt>
                <c:pt idx="285">
                  <c:v>-0.58871461624579602</c:v>
                </c:pt>
                <c:pt idx="286">
                  <c:v>-0.59466095569725952</c:v>
                </c:pt>
                <c:pt idx="287">
                  <c:v>-0.60096393385490365</c:v>
                </c:pt>
                <c:pt idx="288">
                  <c:v>-0.60763138026853447</c:v>
                </c:pt>
                <c:pt idx="289">
                  <c:v>-0.61467201181912523</c:v>
                </c:pt>
                <c:pt idx="290">
                  <c:v>-0.62209545777123754</c:v>
                </c:pt>
                <c:pt idx="291">
                  <c:v>-0.6299122892268556</c:v>
                </c:pt>
                <c:pt idx="292">
                  <c:v>-0.6381340530821441</c:v>
                </c:pt>
                <c:pt idx="293">
                  <c:v>-0.6467733106160084</c:v>
                </c:pt>
                <c:pt idx="294">
                  <c:v>-0.65584368086548184</c:v>
                </c:pt>
                <c:pt idx="295">
                  <c:v>-0.66535988896817311</c:v>
                </c:pt>
                <c:pt idx="296">
                  <c:v>-0.67533781967408957</c:v>
                </c:pt>
                <c:pt idx="297">
                  <c:v>-0.68579457625270834</c:v>
                </c:pt>
                <c:pt idx="298">
                  <c:v>-0.69674854503795269</c:v>
                </c:pt>
                <c:pt idx="299">
                  <c:v>-0.70821946587211715</c:v>
                </c:pt>
                <c:pt idx="300">
                  <c:v>-0.72022850872000721</c:v>
                </c:pt>
                <c:pt idx="301">
                  <c:v>-0.73279835673353244</c:v>
                </c:pt>
                <c:pt idx="302">
                  <c:v>-0.74595329604627081</c:v>
                </c:pt>
                <c:pt idx="303">
                  <c:v>-0.75971931257007397</c:v>
                </c:pt>
                <c:pt idx="304">
                  <c:v>-0.77412419604578908</c:v>
                </c:pt>
                <c:pt idx="305">
                  <c:v>-0.7891976515685214</c:v>
                </c:pt>
                <c:pt idx="306">
                  <c:v>-0.8049714187539021</c:v>
                </c:pt>
                <c:pt idx="307">
                  <c:v>-0.82147939863859243</c:v>
                </c:pt>
                <c:pt idx="308">
                  <c:v>-0.83875778830293812</c:v>
                </c:pt>
                <c:pt idx="309">
                  <c:v>-0.85684522306361988</c:v>
                </c:pt>
                <c:pt idx="310">
                  <c:v>-0.8757829258948876</c:v>
                </c:pt>
                <c:pt idx="311">
                  <c:v>-0.89561486349128017</c:v>
                </c:pt>
                <c:pt idx="312">
                  <c:v>-0.91638790806608672</c:v>
                </c:pt>
                <c:pt idx="313">
                  <c:v>-0.93815200357082884</c:v>
                </c:pt>
                <c:pt idx="314">
                  <c:v>-0.96096033449881435</c:v>
                </c:pt>
                <c:pt idx="315">
                  <c:v>-0.98486949477815533</c:v>
                </c:pt>
                <c:pt idx="316">
                  <c:v>-1.0099396534301341</c:v>
                </c:pt>
                <c:pt idx="317">
                  <c:v>-1.0362347126341014</c:v>
                </c:pt>
                <c:pt idx="318">
                  <c:v>-1.0638224525509801</c:v>
                </c:pt>
                <c:pt idx="319">
                  <c:v>-1.0927746556649447</c:v>
                </c:pt>
                <c:pt idx="320">
                  <c:v>-1.1231672014412681</c:v>
                </c:pt>
                <c:pt idx="321">
                  <c:v>-1.1550801197020555</c:v>
                </c:pt>
                <c:pt idx="322">
                  <c:v>-1.1885975881999551</c:v>
                </c:pt>
                <c:pt idx="323">
                  <c:v>-1.2238078563528596</c:v>
                </c:pt>
                <c:pt idx="324">
                  <c:v>-1.2608030728740565</c:v>
                </c:pt>
                <c:pt idx="325">
                  <c:v>-1.2996789900249206</c:v>
                </c:pt>
                <c:pt idx="326">
                  <c:v>-1.3405345113224021</c:v>
                </c:pt>
                <c:pt idx="327">
                  <c:v>-1.3834710427118693</c:v>
                </c:pt>
                <c:pt idx="328">
                  <c:v>-1.4285915994307001</c:v>
                </c:pt>
                <c:pt idx="329">
                  <c:v>-1.4759996121104573</c:v>
                </c:pt>
                <c:pt idx="330">
                  <c:v>-1.5257973662527837</c:v>
                </c:pt>
                <c:pt idx="331">
                  <c:v>-1.5780839994224096</c:v>
                </c:pt>
                <c:pt idx="332">
                  <c:v>-1.6329529709236328</c:v>
                </c:pt>
                <c:pt idx="333">
                  <c:v>-1.69048891031029</c:v>
                </c:pt>
                <c:pt idx="334">
                  <c:v>-1.7507637452443074</c:v>
                </c:pt>
                <c:pt idx="335">
                  <c:v>-1.8138320079854273</c:v>
                </c:pt>
                <c:pt idx="336">
                  <c:v>-1.8797252259365833</c:v>
                </c:pt>
                <c:pt idx="337">
                  <c:v>-1.9484453188008597</c:v>
                </c:pt>
                <c:pt idx="338">
                  <c:v>-2.0199569575685832</c:v>
                </c:pt>
                <c:pt idx="339">
                  <c:v>-2.0941788940690507</c:v>
                </c:pt>
                <c:pt idx="340">
                  <c:v>-2.1709743499863459</c:v>
                </c:pt>
                <c:pt idx="341">
                  <c:v>-2.2501406665683508</c:v>
                </c:pt>
                <c:pt idx="342">
                  <c:v>-2.3313985647553159</c:v>
                </c:pt>
                <c:pt idx="343">
                  <c:v>-2.414381550691806</c:v>
                </c:pt>
                <c:pt idx="344">
                  <c:v>-2.498626218097971</c:v>
                </c:pt>
                <c:pt idx="345">
                  <c:v>-2.5835644322285782</c:v>
                </c:pt>
                <c:pt idx="346">
                  <c:v>-2.6685186033864694</c:v>
                </c:pt>
                <c:pt idx="347">
                  <c:v>-2.752701430272686</c:v>
                </c:pt>
                <c:pt idx="348">
                  <c:v>-2.835221560246556</c:v>
                </c:pt>
                <c:pt idx="349">
                  <c:v>-2.9150965115675018</c:v>
                </c:pt>
                <c:pt idx="350">
                  <c:v>-2.9912738708852631</c:v>
                </c:pt>
                <c:pt idx="351">
                  <c:v>-3.0626611763621598</c:v>
                </c:pt>
                <c:pt idx="352">
                  <c:v>-3.1281640229851106</c:v>
                </c:pt>
                <c:pt idx="353">
                  <c:v>-3.1867308441253637</c:v>
                </c:pt>
                <c:pt idx="354">
                  <c:v>-3.2374016675324229</c:v>
                </c:pt>
                <c:pt idx="355">
                  <c:v>-3.2793571148693315</c:v>
                </c:pt>
                <c:pt idx="356">
                  <c:v>-3.3119632433519364</c:v>
                </c:pt>
                <c:pt idx="357">
                  <c:v>-3.3348077232157216</c:v>
                </c:pt>
                <c:pt idx="358">
                  <c:v>-3.3477234233319577</c:v>
                </c:pt>
                <c:pt idx="359">
                  <c:v>-3.3507967159784982</c:v>
                </c:pt>
                <c:pt idx="360">
                  <c:v>-3.3443595312448458</c:v>
                </c:pt>
                <c:pt idx="361">
                  <c:v>-3.3289660900423623</c:v>
                </c:pt>
                <c:pt idx="362">
                  <c:v>-3.3053569732904484</c:v>
                </c:pt>
                <c:pt idx="363">
                  <c:v>-3.2744144393287287</c:v>
                </c:pt>
                <c:pt idx="364">
                  <c:v>-3.2371134986443724</c:v>
                </c:pt>
                <c:pt idx="365">
                  <c:v>-3.1923125786339765</c:v>
                </c:pt>
                <c:pt idx="366">
                  <c:v>-3.1475116586235807</c:v>
                </c:pt>
                <c:pt idx="367">
                  <c:v>-3.0972082595680566</c:v>
                </c:pt>
                <c:pt idx="368">
                  <c:v>-3.0444734596191534</c:v>
                </c:pt>
                <c:pt idx="369">
                  <c:v>-2.9901278382618157</c:v>
                </c:pt>
                <c:pt idx="370">
                  <c:v>-2.9348893126358284</c:v>
                </c:pt>
                <c:pt idx="371">
                  <c:v>-2.8793677447733073</c:v>
                </c:pt>
                <c:pt idx="372">
                  <c:v>-2.8240655634339564</c:v>
                </c:pt>
                <c:pt idx="373">
                  <c:v>-2.769382945873939</c:v>
                </c:pt>
                <c:pt idx="374">
                  <c:v>-2.7156261654838629</c:v>
                </c:pt>
                <c:pt idx="375">
                  <c:v>-2.6630178791682142</c:v>
                </c:pt>
                <c:pt idx="376">
                  <c:v>-2.6117083488367916</c:v>
                </c:pt>
                <c:pt idx="377">
                  <c:v>-2.5617868232000101</c:v>
                </c:pt>
                <c:pt idx="378">
                  <c:v>-2.5132925222283458</c:v>
                </c:pt>
                <c:pt idx="379">
                  <c:v>-2.4662248523671026</c:v>
                </c:pt>
                <c:pt idx="380">
                  <c:v>-2.4205526303168599</c:v>
                </c:pt>
                <c:pt idx="381">
                  <c:v>-2.3762222073547306</c:v>
                </c:pt>
                <c:pt idx="382">
                  <c:v>-2.3331644687277437</c:v>
                </c:pt>
                <c:pt idx="383">
                  <c:v>-2.2913007390414131</c:v>
                </c:pt>
                <c:pt idx="384">
                  <c:v>-2.2505476605168959</c:v>
                </c:pt>
                <c:pt idx="385">
                  <c:v>-2.2108211317256816</c:v>
                </c:pt>
                <c:pt idx="386">
                  <c:v>-2.1720394043403402</c:v>
                </c:pt>
                <c:pt idx="387">
                  <c:v>-2.1341254380511643</c:v>
                </c:pt>
                <c:pt idx="388">
                  <c:v>-2.0970086117038687</c:v>
                </c:pt>
                <c:pt idx="389">
                  <c:v>-2.0606258837769147</c:v>
                </c:pt>
                <c:pt idx="390">
                  <c:v>-2.0249224888290942</c:v>
                </c:pt>
                <c:pt idx="391">
                  <c:v>-1.9898522493178887</c:v>
                </c:pt>
                <c:pt idx="392">
                  <c:v>-1.9553775747426145</c:v>
                </c:pt>
                <c:pt idx="393">
                  <c:v>-1.9214692126718969</c:v>
                </c:pt>
                <c:pt idx="394">
                  <c:v>-1.8881058090533667</c:v>
                </c:pt>
                <c:pt idx="395">
                  <c:v>-1.8552733283242866</c:v>
                </c:pt>
                <c:pt idx="396">
                  <c:v>-1.8229643773030182</c:v>
                </c:pt>
                <c:pt idx="397">
                  <c:v>-1.7911774706418764</c:v>
                </c:pt>
                <c:pt idx="398">
                  <c:v>-1.7599162697977744</c:v>
                </c:pt>
                <c:pt idx="399">
                  <c:v>-1.7291888220291469</c:v>
                </c:pt>
                <c:pt idx="400">
                  <c:v>-1.6990068208953371</c:v>
                </c:pt>
                <c:pt idx="401">
                  <c:v>-1.6693849051223146</c:v>
                </c:pt>
                <c:pt idx="402">
                  <c:v>-1.6403400085480939</c:v>
                </c:pt>
                <c:pt idx="403">
                  <c:v>-1.6118907701665761</c:v>
                </c:pt>
                <c:pt idx="404">
                  <c:v>-1.5840570100769942</c:v>
                </c:pt>
                <c:pt idx="405">
                  <c:v>-1.5568592743999592</c:v>
                </c:pt>
                <c:pt idx="406">
                  <c:v>-1.5303184499391185</c:v>
                </c:pt>
                <c:pt idx="407">
                  <c:v>-1.5044554475221392</c:v>
                </c:pt>
                <c:pt idx="408">
                  <c:v>-1.4792909515226875</c:v>
                </c:pt>
                <c:pt idx="409">
                  <c:v>-1.4548452320010932</c:v>
                </c:pt>
                <c:pt idx="410">
                  <c:v>-1.4311380151778756</c:v>
                </c:pt>
                <c:pt idx="411">
                  <c:v>-1.4081884075150148</c:v>
                </c:pt>
                <c:pt idx="412">
                  <c:v>-1.3860148684954143</c:v>
                </c:pt>
                <c:pt idx="413">
                  <c:v>-1.3646352272042035</c:v>
                </c:pt>
                <c:pt idx="414">
                  <c:v>-1.3440667380027735</c:v>
                </c:pt>
                <c:pt idx="415">
                  <c:v>-1.3243261708975609</c:v>
                </c:pt>
                <c:pt idx="416">
                  <c:v>-1.3054299326197869</c:v>
                </c:pt>
                <c:pt idx="417">
                  <c:v>-1.2873942149133311</c:v>
                </c:pt>
                <c:pt idx="418">
                  <c:v>-1.2702351670595149</c:v>
                </c:pt>
                <c:pt idx="419">
                  <c:v>-1.2539690902288354</c:v>
                </c:pt>
                <c:pt idx="420">
                  <c:v>-1.238612651826261</c:v>
                </c:pt>
                <c:pt idx="421">
                  <c:v>-1.2241831185776497</c:v>
                </c:pt>
                <c:pt idx="422">
                  <c:v>-1.210698607687877</c:v>
                </c:pt>
                <c:pt idx="423">
                  <c:v>-1.1981783559790977</c:v>
                </c:pt>
                <c:pt idx="424">
                  <c:v>-1.186643007487695</c:v>
                </c:pt>
                <c:pt idx="425">
                  <c:v>-1.1761149205656702</c:v>
                </c:pt>
                <c:pt idx="426">
                  <c:v>-1.1666184961010222</c:v>
                </c:pt>
                <c:pt idx="427">
                  <c:v>-1.1581805290377962</c:v>
                </c:pt>
                <c:pt idx="428">
                  <c:v>-1.1508305859525594</c:v>
                </c:pt>
                <c:pt idx="429">
                  <c:v>-1.1446014120346011</c:v>
                </c:pt>
                <c:pt idx="430">
                  <c:v>-1.1395293714215615</c:v>
                </c:pt>
                <c:pt idx="431">
                  <c:v>-1.1356549254734023</c:v>
                </c:pt>
                <c:pt idx="432">
                  <c:v>-1.1330231542203495</c:v>
                </c:pt>
                <c:pt idx="433">
                  <c:v>-1.1316843269008023</c:v>
                </c:pt>
                <c:pt idx="434">
                  <c:v>-1.1316945282096367</c:v>
                </c:pt>
                <c:pt idx="435">
                  <c:v>-1.133116347591234</c:v>
                </c:pt>
                <c:pt idx="436">
                  <c:v>-1.1360196396266442</c:v>
                </c:pt>
                <c:pt idx="437">
                  <c:v>-1.1404823642409709</c:v>
                </c:pt>
                <c:pt idx="438">
                  <c:v>-1.1465915160605038</c:v>
                </c:pt>
                <c:pt idx="439">
                  <c:v>-1.1544441526955314</c:v>
                </c:pt>
                <c:pt idx="440">
                  <c:v>-1.1641485319232741</c:v>
                </c:pt>
                <c:pt idx="441">
                  <c:v>-1.1758253675332142</c:v>
                </c:pt>
                <c:pt idx="442">
                  <c:v>-1.1896092127663254</c:v>
                </c:pt>
                <c:pt idx="443">
                  <c:v>-1.2056499785113106</c:v>
                </c:pt>
                <c:pt idx="444">
                  <c:v>-1.2241145902954931</c:v>
                </c:pt>
                <c:pt idx="445">
                  <c:v>-1.2451887830035306</c:v>
                </c:pt>
                <c:pt idx="446">
                  <c:v>-1.2690790243530137</c:v>
                </c:pt>
                <c:pt idx="447">
                  <c:v>-1.2960145462833166</c:v>
                </c:pt>
                <c:pt idx="448">
                  <c:v>-1.3262494460141723</c:v>
                </c:pt>
                <c:pt idx="449">
                  <c:v>-1.3600647934686747</c:v>
                </c:pt>
                <c:pt idx="450">
                  <c:v>-1.3977706461996426</c:v>
                </c:pt>
                <c:pt idx="451">
                  <c:v>-1.4397078231630116</c:v>
                </c:pt>
                <c:pt idx="452">
                  <c:v>-1.4862492198185686</c:v>
                </c:pt>
                <c:pt idx="453">
                  <c:v>-1.5378003530129638</c:v>
                </c:pt>
                <c:pt idx="454">
                  <c:v>-1.5947986975358832</c:v>
                </c:pt>
                <c:pt idx="455">
                  <c:v>-1.6577112086761099</c:v>
                </c:pt>
                <c:pt idx="456">
                  <c:v>-1.7304853712868002</c:v>
                </c:pt>
                <c:pt idx="457">
                  <c:v>-1.8032595338974911</c:v>
                </c:pt>
                <c:pt idx="458">
                  <c:v>-1.8869105301050895</c:v>
                </c:pt>
                <c:pt idx="459">
                  <c:v>-1.9784710520082724</c:v>
                </c:pt>
                <c:pt idx="460">
                  <c:v>-2.078380280837699</c:v>
                </c:pt>
                <c:pt idx="461">
                  <c:v>-2.1869857736530616</c:v>
                </c:pt>
                <c:pt idx="462">
                  <c:v>-2.3044870098022425</c:v>
                </c:pt>
                <c:pt idx="463">
                  <c:v>-2.4308619190983904</c:v>
                </c:pt>
                <c:pt idx="464">
                  <c:v>-2.5657748338471755</c:v>
                </c:pt>
                <c:pt idx="465">
                  <c:v>-2.708466446412646</c:v>
                </c:pt>
                <c:pt idx="466">
                  <c:v>-2.8576301982253236</c:v>
                </c:pt>
                <c:pt idx="467">
                  <c:v>-3.0112855061928041</c:v>
                </c:pt>
                <c:pt idx="468">
                  <c:v>-3.1666663568716906</c:v>
                </c:pt>
                <c:pt idx="469">
                  <c:v>-3.32015312849461</c:v>
                </c:pt>
                <c:pt idx="470">
                  <c:v>-3.4672835481801068</c:v>
                </c:pt>
                <c:pt idx="471">
                  <c:v>-3.6028811191252008</c:v>
                </c:pt>
                <c:pt idx="472">
                  <c:v>-3.7213306412794198</c:v>
                </c:pt>
                <c:pt idx="473">
                  <c:v>-3.8170062015759894</c:v>
                </c:pt>
                <c:pt idx="474">
                  <c:v>-3.8848177765594087</c:v>
                </c:pt>
                <c:pt idx="475">
                  <c:v>-3.9207973990505378</c:v>
                </c:pt>
                <c:pt idx="476">
                  <c:v>-3.9226119982741903</c:v>
                </c:pt>
                <c:pt idx="477">
                  <c:v>-3.8898864858129873</c:v>
                </c:pt>
                <c:pt idx="478">
                  <c:v>-3.8242567311242199</c:v>
                </c:pt>
                <c:pt idx="479">
                  <c:v>-3.7291387809522285</c:v>
                </c:pt>
                <c:pt idx="480">
                  <c:v>-3.6092728106148653</c:v>
                </c:pt>
                <c:pt idx="481">
                  <c:v>-3.4701496215615184</c:v>
                </c:pt>
                <c:pt idx="482">
                  <c:v>-3.3174381969295061</c:v>
                </c:pt>
                <c:pt idx="483">
                  <c:v>-3.1565080969718013</c:v>
                </c:pt>
                <c:pt idx="484">
                  <c:v>-2.9920971220631745</c:v>
                </c:pt>
                <c:pt idx="485">
                  <c:v>-2.8281317173537923</c:v>
                </c:pt>
                <c:pt idx="486">
                  <c:v>-2.6676774220235022</c:v>
                </c:pt>
                <c:pt idx="487">
                  <c:v>-2.512982626355551</c:v>
                </c:pt>
                <c:pt idx="488">
                  <c:v>-2.3655779117017044</c:v>
                </c:pt>
                <c:pt idx="489">
                  <c:v>-2.2263998386201922</c:v>
                </c:pt>
                <c:pt idx="490">
                  <c:v>-2.0959172958922503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DC-46F4-B034-8ED9E09B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88639"/>
        <c:axId val="1738171583"/>
      </c:scatterChart>
      <c:valAx>
        <c:axId val="1838325599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　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65654710356511703"/>
              <c:y val="0.90908306057828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18527"/>
        <c:crossesAt val="-50"/>
        <c:crossBetween val="midCat"/>
        <c:majorUnit val="1"/>
      </c:valAx>
      <c:valAx>
        <c:axId val="1838318527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25599"/>
        <c:crossesAt val="-10"/>
        <c:crossBetween val="midCat"/>
      </c:valAx>
      <c:valAx>
        <c:axId val="1738171583"/>
        <c:scaling>
          <c:orientation val="minMax"/>
          <c:min val="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郡遅延時間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738188639"/>
        <c:crosses val="max"/>
        <c:crossBetween val="midCat"/>
      </c:valAx>
      <c:valAx>
        <c:axId val="17381886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1715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225525908496722"/>
          <c:y val="0.34306194946435054"/>
          <c:w val="0.23833781448050695"/>
          <c:h val="0.13834799619333454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/>
              <a:t>3</a:t>
            </a:r>
            <a:r>
              <a:rPr lang="ja-JP" altLang="en-US" sz="1100"/>
              <a:t>次連立チェビシェフ</a:t>
            </a:r>
            <a:endParaRPr lang="en-US" altLang="ja-JP" sz="1100"/>
          </a:p>
          <a:p>
            <a:pPr>
              <a:defRPr/>
            </a:pPr>
            <a:r>
              <a:rPr lang="en-US" altLang="ja-JP" sz="1050"/>
              <a:t>RL:20dB</a:t>
            </a:r>
          </a:p>
          <a:p>
            <a:pPr>
              <a:defRPr/>
            </a:pPr>
            <a:r>
              <a:rPr lang="en-US" altLang="ja-JP" sz="1050"/>
              <a:t>VSWR:1.22</a:t>
            </a:r>
            <a:endParaRPr lang="ja-JP" sz="1050"/>
          </a:p>
        </c:rich>
      </c:tx>
      <c:layout>
        <c:manualLayout>
          <c:xMode val="edge"/>
          <c:yMode val="edge"/>
          <c:x val="0.16168349047705968"/>
          <c:y val="0.486874101490971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7.4291634299021081E-2"/>
          <c:w val="0.76325871819297531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演算処理部!$AG$33:$AG$528</c:f>
              <c:numCache>
                <c:formatCode>General</c:formatCode>
                <c:ptCount val="496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</c:numCache>
            </c:numRef>
          </c:xVal>
          <c:yVal>
            <c:numRef>
              <c:f>演算処理部!$AH$33:$AH$528</c:f>
              <c:numCache>
                <c:formatCode>General</c:formatCode>
                <c:ptCount val="496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  <c:pt idx="299">
                  <c:v>-16.307754252241114</c:v>
                </c:pt>
                <c:pt idx="300">
                  <c:v>-16.43280369751982</c:v>
                </c:pt>
                <c:pt idx="301">
                  <c:v>-16.560842797301653</c:v>
                </c:pt>
                <c:pt idx="302">
                  <c:v>-16.692243559696941</c:v>
                </c:pt>
                <c:pt idx="303">
                  <c:v>-16.827410522343303</c:v>
                </c:pt>
                <c:pt idx="304">
                  <c:v>-16.966784976772256</c:v>
                </c:pt>
                <c:pt idx="305">
                  <c:v>-17.110849853394399</c:v>
                </c:pt>
                <c:pt idx="306">
                  <c:v>-17.260135396567886</c:v>
                </c:pt>
                <c:pt idx="307">
                  <c:v>-17.415225789636587</c:v>
                </c:pt>
                <c:pt idx="308">
                  <c:v>-17.576766928720435</c:v>
                </c:pt>
                <c:pt idx="309">
                  <c:v>-17.745475594164866</c:v>
                </c:pt>
                <c:pt idx="310">
                  <c:v>-17.922150333691903</c:v>
                </c:pt>
                <c:pt idx="311">
                  <c:v>-18.107684456704821</c:v>
                </c:pt>
                <c:pt idx="312">
                  <c:v>-18.303081652265675</c:v>
                </c:pt>
                <c:pt idx="313">
                  <c:v>-18.50947489450698</c:v>
                </c:pt>
                <c:pt idx="314">
                  <c:v>-18.728149503798697</c:v>
                </c:pt>
                <c:pt idx="315">
                  <c:v>-18.960571512009665</c:v>
                </c:pt>
                <c:pt idx="316">
                  <c:v>-19.208422868527009</c:v>
                </c:pt>
                <c:pt idx="317">
                  <c:v>-19.473645569884173</c:v>
                </c:pt>
                <c:pt idx="318">
                  <c:v>-19.758497576006441</c:v>
                </c:pt>
                <c:pt idx="319">
                  <c:v>-20.065624509421198</c:v>
                </c:pt>
                <c:pt idx="320">
                  <c:v>-20.39815281107094</c:v>
                </c:pt>
                <c:pt idx="321">
                  <c:v>-20.75981256024917</c:v>
                </c:pt>
                <c:pt idx="322">
                  <c:v>-21.15510208266349</c:v>
                </c:pt>
                <c:pt idx="323">
                  <c:v>-21.589512681106253</c:v>
                </c:pt>
                <c:pt idx="324">
                  <c:v>-22.069841959757881</c:v>
                </c:pt>
                <c:pt idx="325">
                  <c:v>-22.604641309639067</c:v>
                </c:pt>
                <c:pt idx="326">
                  <c:v>-23.20487306475836</c:v>
                </c:pt>
                <c:pt idx="327">
                  <c:v>-23.884907620668251</c:v>
                </c:pt>
                <c:pt idx="328">
                  <c:v>-24.664096324244099</c:v>
                </c:pt>
                <c:pt idx="329">
                  <c:v>-25.569372060129215</c:v>
                </c:pt>
                <c:pt idx="330">
                  <c:v>-26.639806532410507</c:v>
                </c:pt>
                <c:pt idx="331">
                  <c:v>-27.935209824199504</c:v>
                </c:pt>
                <c:pt idx="332">
                  <c:v>-29.554023473752324</c:v>
                </c:pt>
                <c:pt idx="333">
                  <c:v>-31.675977842750175</c:v>
                </c:pt>
                <c:pt idx="334">
                  <c:v>-34.687040165386222</c:v>
                </c:pt>
                <c:pt idx="335">
                  <c:v>-39.706083328443007</c:v>
                </c:pt>
                <c:pt idx="336">
                  <c:v>-55.043554331313175</c:v>
                </c:pt>
                <c:pt idx="337">
                  <c:v>-42.707486266175998</c:v>
                </c:pt>
                <c:pt idx="338">
                  <c:v>-35.409361683155296</c:v>
                </c:pt>
                <c:pt idx="339">
                  <c:v>-31.31081742599719</c:v>
                </c:pt>
                <c:pt idx="340">
                  <c:v>-28.393790580755727</c:v>
                </c:pt>
                <c:pt idx="341">
                  <c:v>-26.097100805747388</c:v>
                </c:pt>
                <c:pt idx="342">
                  <c:v>-24.183225938720749</c:v>
                </c:pt>
                <c:pt idx="343">
                  <c:v>-22.529255367667837</c:v>
                </c:pt>
                <c:pt idx="344">
                  <c:v>-21.063392435062021</c:v>
                </c:pt>
                <c:pt idx="345">
                  <c:v>-19.740146548250038</c:v>
                </c:pt>
                <c:pt idx="346">
                  <c:v>-18.528977968474301</c:v>
                </c:pt>
                <c:pt idx="347">
                  <c:v>-17.408493363371335</c:v>
                </c:pt>
                <c:pt idx="348">
                  <c:v>-16.363225299226077</c:v>
                </c:pt>
                <c:pt idx="349">
                  <c:v>-15.381728145664777</c:v>
                </c:pt>
                <c:pt idx="350">
                  <c:v>-14.455393324686289</c:v>
                </c:pt>
                <c:pt idx="351">
                  <c:v>-13.57768014790183</c:v>
                </c:pt>
                <c:pt idx="352">
                  <c:v>-12.743597696182265</c:v>
                </c:pt>
                <c:pt idx="353">
                  <c:v>-11.949343789584059</c:v>
                </c:pt>
                <c:pt idx="354">
                  <c:v>-11.19204492884251</c:v>
                </c:pt>
                <c:pt idx="355">
                  <c:v>-10.469562359885106</c:v>
                </c:pt>
                <c:pt idx="356">
                  <c:v>-9.7803419073502482</c:v>
                </c:pt>
                <c:pt idx="357">
                  <c:v>-9.1232928915671785</c:v>
                </c:pt>
                <c:pt idx="358">
                  <c:v>-8.4976863812283003</c:v>
                </c:pt>
                <c:pt idx="359">
                  <c:v>-7.9030663914178092</c:v>
                </c:pt>
                <c:pt idx="360">
                  <c:v>-7.3391700551834385</c:v>
                </c:pt>
                <c:pt idx="361">
                  <c:v>-6.8058546270010503</c:v>
                </c:pt>
                <c:pt idx="362">
                  <c:v>-6.3030305931918127</c:v>
                </c:pt>
                <c:pt idx="363">
                  <c:v>-5.8306012342083156</c:v>
                </c:pt>
                <c:pt idx="364">
                  <c:v>-5.3884097115850569</c:v>
                </c:pt>
                <c:pt idx="365">
                  <c:v>-4.9761951193272926</c:v>
                </c:pt>
                <c:pt idx="366">
                  <c:v>-4.5935589355269189</c:v>
                </c:pt>
                <c:pt idx="367">
                  <c:v>-4.2399429587422102</c:v>
                </c:pt>
                <c:pt idx="368">
                  <c:v>-3.9146191853001606</c:v>
                </c:pt>
                <c:pt idx="369">
                  <c:v>-3.6166912917346563</c:v>
                </c:pt>
                <c:pt idx="370">
                  <c:v>-3.3451065700310729</c:v>
                </c:pt>
                <c:pt idx="371">
                  <c:v>-3.0986764591078186</c:v>
                </c:pt>
                <c:pt idx="372">
                  <c:v>-2.876103330880718</c:v>
                </c:pt>
                <c:pt idx="373">
                  <c:v>-2.6760109804717649</c:v>
                </c:pt>
                <c:pt idx="374">
                  <c:v>-2.4969763392135511</c:v>
                </c:pt>
                <c:pt idx="375">
                  <c:v>-2.3375602301103235</c:v>
                </c:pt>
                <c:pt idx="376">
                  <c:v>-2.1963354425243513</c:v>
                </c:pt>
                <c:pt idx="377">
                  <c:v>-2.0719109310219093</c:v>
                </c:pt>
                <c:pt idx="378">
                  <c:v>-1.9629514660000296</c:v>
                </c:pt>
                <c:pt idx="379">
                  <c:v>-1.8681925240982633</c:v>
                </c:pt>
                <c:pt idx="380">
                  <c:v>-1.786450571345723</c:v>
                </c:pt>
                <c:pt idx="381">
                  <c:v>-1.7166291502369755</c:v>
                </c:pt>
                <c:pt idx="382">
                  <c:v>-1.6577213388242253</c:v>
                </c:pt>
                <c:pt idx="383">
                  <c:v>-1.6088092210934812</c:v>
                </c:pt>
                <c:pt idx="384">
                  <c:v>-1.5690610135221503</c:v>
                </c:pt>
                <c:pt idx="385">
                  <c:v>-1.5377264531723749</c:v>
                </c:pt>
                <c:pt idx="386">
                  <c:v>-1.514130985881617</c:v>
                </c:pt>
                <c:pt idx="387">
                  <c:v>-1.497669213287018</c:v>
                </c:pt>
                <c:pt idx="388">
                  <c:v>-1.4877979748494219</c:v>
                </c:pt>
                <c:pt idx="389">
                  <c:v>-1.4840293624750502</c:v>
                </c:pt>
                <c:pt idx="390">
                  <c:v>-1.4859238946593116</c:v>
                </c:pt>
                <c:pt idx="391">
                  <c:v>-1.4930840160801653</c:v>
                </c:pt>
                <c:pt idx="392">
                  <c:v>-1.5051480375963833</c:v>
                </c:pt>
                <c:pt idx="393">
                  <c:v>-1.5217845901279521</c:v>
                </c:pt>
                <c:pt idx="394">
                  <c:v>-1.5426876329081209</c:v>
                </c:pt>
                <c:pt idx="395">
                  <c:v>-1.5675720309125882</c:v>
                </c:pt>
                <c:pt idx="396">
                  <c:v>-1.5961696966941417</c:v>
                </c:pt>
                <c:pt idx="397">
                  <c:v>-1.6282262772814693</c:v>
                </c:pt>
                <c:pt idx="398">
                  <c:v>-1.6634983562808716</c:v>
                </c:pt>
                <c:pt idx="399">
                  <c:v>-1.7017511340465559</c:v>
                </c:pt>
                <c:pt idx="400">
                  <c:v>-1.7427565441025972</c:v>
                </c:pt>
                <c:pt idx="401">
                  <c:v>-1.7862917613787468</c:v>
                </c:pt>
                <c:pt idx="402">
                  <c:v>-1.8321380568384447</c:v>
                </c:pt>
                <c:pt idx="403">
                  <c:v>-1.8800799533889956</c:v>
                </c:pt>
                <c:pt idx="404">
                  <c:v>-1.9299046392920531</c:v>
                </c:pt>
                <c:pt idx="405">
                  <c:v>-1.9814015974058758</c:v>
                </c:pt>
                <c:pt idx="406">
                  <c:v>-2.0343624112937797</c:v>
                </c:pt>
                <c:pt idx="407">
                  <c:v>-2.0885807123574107</c:v>
                </c:pt>
                <c:pt idx="408">
                  <c:v>-2.143852235553136</c:v>
                </c:pt>
                <c:pt idx="409">
                  <c:v>-2.1999749547977783</c:v>
                </c:pt>
                <c:pt idx="410">
                  <c:v>-2.2567492727570908</c:v>
                </c:pt>
                <c:pt idx="411">
                  <c:v>-2.3139782432429743</c:v>
                </c:pt>
                <c:pt idx="412">
                  <c:v>-2.3714678078475089</c:v>
                </c:pt>
                <c:pt idx="413">
                  <c:v>-2.4290270316516507</c:v>
                </c:pt>
                <c:pt idx="414">
                  <c:v>-2.4864683258177429</c:v>
                </c:pt>
                <c:pt idx="415">
                  <c:v>-2.5436076475764451</c:v>
                </c:pt>
                <c:pt idx="416">
                  <c:v>-2.6002646705306165</c:v>
                </c:pt>
                <c:pt idx="417">
                  <c:v>-2.6562629203140311</c:v>
                </c:pt>
                <c:pt idx="418">
                  <c:v>-2.7114298724638526</c:v>
                </c:pt>
                <c:pt idx="419">
                  <c:v>-2.7655970109027015</c:v>
                </c:pt>
                <c:pt idx="420">
                  <c:v>-2.8185998466960376</c:v>
                </c:pt>
                <c:pt idx="421">
                  <c:v>-2.8702778977743586</c:v>
                </c:pt>
                <c:pt idx="422">
                  <c:v>-2.9204746311123024</c:v>
                </c:pt>
                <c:pt idx="423">
                  <c:v>-2.9690373694640009</c:v>
                </c:pt>
                <c:pt idx="424">
                  <c:v>-3.0158171651930781</c:v>
                </c:pt>
                <c:pt idx="425">
                  <c:v>-3.0606686440329316</c:v>
                </c:pt>
                <c:pt idx="426">
                  <c:v>-3.1034498217942996</c:v>
                </c:pt>
                <c:pt idx="427">
                  <c:v>-3.1440218971266165</c:v>
                </c:pt>
                <c:pt idx="428">
                  <c:v>-3.182249023460324</c:v>
                </c:pt>
                <c:pt idx="429">
                  <c:v>-3.217998063229508</c:v>
                </c:pt>
                <c:pt idx="430">
                  <c:v>-3.2511383274176353</c:v>
                </c:pt>
                <c:pt idx="431">
                  <c:v>-3.2815413034011804</c:v>
                </c:pt>
                <c:pt idx="432">
                  <c:v>-3.3090803740027614</c:v>
                </c:pt>
                <c:pt idx="433">
                  <c:v>-3.3336305306227505</c:v>
                </c:pt>
                <c:pt idx="434">
                  <c:v>-3.3550680833108499</c:v>
                </c:pt>
                <c:pt idx="435">
                  <c:v>-3.3732703706815932</c:v>
                </c:pt>
                <c:pt idx="436">
                  <c:v>-3.388115472686255</c:v>
                </c:pt>
                <c:pt idx="437">
                  <c:v>-3.3994819294440273</c:v>
                </c:pt>
                <c:pt idx="438">
                  <c:v>-3.407248469626794</c:v>
                </c:pt>
                <c:pt idx="439">
                  <c:v>-3.4112937523060016</c:v>
                </c:pt>
                <c:pt idx="440">
                  <c:v>-3.411496126732156</c:v>
                </c:pt>
                <c:pt idx="441">
                  <c:v>-3.4077334152581162</c:v>
                </c:pt>
                <c:pt idx="442">
                  <c:v>-3.3998827255733395</c:v>
                </c:pt>
                <c:pt idx="443">
                  <c:v>-3.3878202996336864</c:v>
                </c:pt>
                <c:pt idx="444">
                  <c:v>-3.3714214082048581</c:v>
                </c:pt>
                <c:pt idx="445">
                  <c:v>-3.3505603018564849</c:v>
                </c:pt>
                <c:pt idx="446">
                  <c:v>-3.3251102316317698</c:v>
                </c:pt>
                <c:pt idx="447">
                  <c:v>-3.294943555578898</c:v>
                </c:pt>
                <c:pt idx="448">
                  <c:v>-3.2599319509916524</c:v>
                </c:pt>
                <c:pt idx="449">
                  <c:v>-3.2199467567244988</c:v>
                </c:pt>
                <c:pt idx="450">
                  <c:v>-3.1748594755120307</c:v>
                </c:pt>
                <c:pt idx="451">
                  <c:v>-3.1245424730655773</c:v>
                </c:pt>
                <c:pt idx="452">
                  <c:v>-3.0688699191201301</c:v>
                </c:pt>
                <c:pt idx="453">
                  <c:v>-3.0077190258964621</c:v>
                </c:pt>
                <c:pt idx="454">
                  <c:v>-2.9409716520210551</c:v>
                </c:pt>
                <c:pt idx="455">
                  <c:v>-2.8685163552680164</c:v>
                </c:pt>
                <c:pt idx="456">
                  <c:v>-2.790250996071471</c:v>
                </c:pt>
                <c:pt idx="457">
                  <c:v>-2.706086016170695</c:v>
                </c:pt>
                <c:pt idx="458">
                  <c:v>-2.6159485435761258</c:v>
                </c:pt>
                <c:pt idx="459">
                  <c:v>-2.5197875068199083</c:v>
                </c:pt>
                <c:pt idx="460">
                  <c:v>-2.4175799785604872</c:v>
                </c:pt>
                <c:pt idx="461">
                  <c:v>-2.3093390110860721</c:v>
                </c:pt>
                <c:pt idx="462">
                  <c:v>-2.1951232734990436</c:v>
                </c:pt>
                <c:pt idx="463">
                  <c:v>-2.0750488506345222</c:v>
                </c:pt>
                <c:pt idx="464">
                  <c:v>-1.9493036134961335</c:v>
                </c:pt>
                <c:pt idx="465">
                  <c:v>-1.8181646136923373</c:v>
                </c:pt>
                <c:pt idx="466">
                  <c:v>-1.6820189791031486</c:v>
                </c:pt>
                <c:pt idx="467">
                  <c:v>-1.5413887773847699</c:v>
                </c:pt>
                <c:pt idx="468">
                  <c:v>-1.3969602414117328</c:v>
                </c:pt>
                <c:pt idx="469">
                  <c:v>-1.2496175778007166</c:v>
                </c:pt>
                <c:pt idx="470">
                  <c:v>-1.1004812530064048</c:v>
                </c:pt>
                <c:pt idx="471">
                  <c:v>-0.95095010234483035</c:v>
                </c:pt>
                <c:pt idx="472">
                  <c:v>-0.80274575512915103</c:v>
                </c:pt>
                <c:pt idx="473">
                  <c:v>-0.65795663467186916</c:v>
                </c:pt>
                <c:pt idx="474">
                  <c:v>-0.51907712643552306</c:v>
                </c:pt>
                <c:pt idx="475">
                  <c:v>-0.3890354453188532</c:v>
                </c:pt>
                <c:pt idx="476">
                  <c:v>-0.27120147084086299</c:v>
                </c:pt>
                <c:pt idx="477">
                  <c:v>-0.16936381381265597</c:v>
                </c:pt>
                <c:pt idx="478">
                  <c:v>-8.7664425098248233E-2</c:v>
                </c:pt>
                <c:pt idx="479">
                  <c:v>-3.0480270270114469E-2</c:v>
                </c:pt>
                <c:pt idx="480">
                  <c:v>-2.2461772227426843E-3</c:v>
                </c:pt>
                <c:pt idx="481">
                  <c:v>-7.2216812881303839E-3</c:v>
                </c:pt>
                <c:pt idx="482">
                  <c:v>-4.9217091592648726E-2</c:v>
                </c:pt>
                <c:pt idx="483">
                  <c:v>-0.1313077241159383</c:v>
                </c:pt>
                <c:pt idx="484">
                  <c:v>-0.25557603099119475</c:v>
                </c:pt>
                <c:pt idx="485">
                  <c:v>-0.42292428589377729</c:v>
                </c:pt>
                <c:pt idx="486">
                  <c:v>-0.6329923376767721</c:v>
                </c:pt>
                <c:pt idx="487">
                  <c:v>-0.88419645401193891</c:v>
                </c:pt>
                <c:pt idx="488">
                  <c:v>-1.1738816448866491</c:v>
                </c:pt>
                <c:pt idx="489">
                  <c:v>-1.4985586910206103</c:v>
                </c:pt>
                <c:pt idx="490">
                  <c:v>-1.8541848445904621</c:v>
                </c:pt>
                <c:pt idx="491">
                  <c:v>-2.2364462605266229</c:v>
                </c:pt>
                <c:pt idx="492">
                  <c:v>-2.6410086725789723</c:v>
                </c:pt>
                <c:pt idx="493">
                  <c:v>-3.063716047272862</c:v>
                </c:pt>
                <c:pt idx="494">
                  <c:v>-3.5007302154321258</c:v>
                </c:pt>
                <c:pt idx="495">
                  <c:v>-3.9486146840175906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3C-49F2-B66C-1DA45073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演算処理部!$AG$33:$AG$528</c:f>
              <c:numCache>
                <c:formatCode>General</c:formatCode>
                <c:ptCount val="496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</c:numCache>
            </c:numRef>
          </c:xVal>
          <c:yVal>
            <c:numRef>
              <c:f>演算処理部!$AL$33:$AL$127</c:f>
              <c:numCache>
                <c:formatCode>General</c:formatCode>
                <c:ptCount val="95"/>
                <c:pt idx="0">
                  <c:v>-1.7737339832247456</c:v>
                </c:pt>
                <c:pt idx="1">
                  <c:v>-1.7728289383541596</c:v>
                </c:pt>
                <c:pt idx="2">
                  <c:v>-1.7714989430513453</c:v>
                </c:pt>
                <c:pt idx="3">
                  <c:v>-1.7697768043775226</c:v>
                </c:pt>
                <c:pt idx="4">
                  <c:v>-1.7677058107619117</c:v>
                </c:pt>
                <c:pt idx="5">
                  <c:v>-1.7653393645486324</c:v>
                </c:pt>
                <c:pt idx="6">
                  <c:v>-1.7627405489556891</c:v>
                </c:pt>
                <c:pt idx="7">
                  <c:v>-1.7599816452139159</c:v>
                </c:pt>
                <c:pt idx="8">
                  <c:v>-1.757143617203073</c:v>
                </c:pt>
                <c:pt idx="9">
                  <c:v>-1.7543155817411591</c:v>
                </c:pt>
                <c:pt idx="10">
                  <c:v>-1.7515942828114308</c:v>
                </c:pt>
                <c:pt idx="11">
                  <c:v>-1.7490835874551141</c:v>
                </c:pt>
                <c:pt idx="12">
                  <c:v>-1.7468940198726854</c:v>
                </c:pt>
                <c:pt idx="13">
                  <c:v>-1.7451423485301161</c:v>
                </c:pt>
                <c:pt idx="14">
                  <c:v>-1.7439512388333722</c:v>
                </c:pt>
                <c:pt idx="15">
                  <c:v>-1.7434489812850944</c:v>
                </c:pt>
                <c:pt idx="16">
                  <c:v>-1.743769302023825</c:v>
                </c:pt>
                <c:pt idx="17">
                  <c:v>-1.7450512592990488</c:v>
                </c:pt>
                <c:pt idx="18">
                  <c:v>-1.7474392257458218</c:v>
                </c:pt>
                <c:pt idx="19">
                  <c:v>-1.7510829522439575</c:v>
                </c:pt>
                <c:pt idx="20">
                  <c:v>-1.7561377045775513</c:v>
                </c:pt>
                <c:pt idx="21">
                  <c:v>-1.7627644588928364</c:v>
                </c:pt>
                <c:pt idx="22">
                  <c:v>-1.7711301358643994</c:v>
                </c:pt>
                <c:pt idx="23">
                  <c:v>-1.7814078462258998</c:v>
                </c:pt>
                <c:pt idx="24">
                  <c:v>-1.7937771115311743</c:v>
                </c:pt>
                <c:pt idx="25">
                  <c:v>-1.8084240132324356</c:v>
                </c:pt>
                <c:pt idx="26">
                  <c:v>-1.8255412098618773</c:v>
                </c:pt>
                <c:pt idx="27">
                  <c:v>-1.8453277456803805</c:v>
                </c:pt>
                <c:pt idx="28">
                  <c:v>-1.8679885539624397</c:v>
                </c:pt>
                <c:pt idx="29">
                  <c:v>-1.8937335334755607</c:v>
                </c:pt>
                <c:pt idx="30">
                  <c:v>-1.9227760471346786</c:v>
                </c:pt>
                <c:pt idx="31">
                  <c:v>-1.95533065695331</c:v>
                </c:pt>
                <c:pt idx="32">
                  <c:v>-1.9916098694509365</c:v>
                </c:pt>
                <c:pt idx="33">
                  <c:v>-2.0318196216197539</c:v>
                </c:pt>
                <c:pt idx="34">
                  <c:v>-2.0761531918046567</c:v>
                </c:pt>
                <c:pt idx="35">
                  <c:v>-2.1247831769126657</c:v>
                </c:pt>
                <c:pt idx="36">
                  <c:v>-2.1778511448492983</c:v>
                </c:pt>
                <c:pt idx="37">
                  <c:v>-2.2354545608626535</c:v>
                </c:pt>
                <c:pt idx="38">
                  <c:v>-2.2976306160180719</c:v>
                </c:pt>
                <c:pt idx="39">
                  <c:v>-2.3643366794507323</c:v>
                </c:pt>
                <c:pt idx="40">
                  <c:v>-2.4374822790744659</c:v>
                </c:pt>
                <c:pt idx="41">
                  <c:v>-2.5106278786981999</c:v>
                </c:pt>
                <c:pt idx="42">
                  <c:v>-2.589506058045195</c:v>
                </c:pt>
                <c:pt idx="43">
                  <c:v>-2.6714416921523023</c:v>
                </c:pt>
                <c:pt idx="44">
                  <c:v>-2.7555982397584344</c:v>
                </c:pt>
                <c:pt idx="45">
                  <c:v>-2.8408986009278943</c:v>
                </c:pt>
                <c:pt idx="46">
                  <c:v>-2.9260099382518705</c:v>
                </c:pt>
                <c:pt idx="47">
                  <c:v>-3.0093427965306248</c:v>
                </c:pt>
                <c:pt idx="48">
                  <c:v>-3.0890702270111308</c:v>
                </c:pt>
                <c:pt idx="49">
                  <c:v>-3.1631720696752907</c:v>
                </c:pt>
                <c:pt idx="50">
                  <c:v>-3.2295076778020499</c:v>
                </c:pt>
                <c:pt idx="51">
                  <c:v>-3.2859169789696461</c:v>
                </c:pt>
                <c:pt idx="52">
                  <c:v>-3.3303450327876032</c:v>
                </c:pt>
                <c:pt idx="53">
                  <c:v>-3.3609798771679822</c:v>
                </c:pt>
                <c:pt idx="54">
                  <c:v>-3.376388683080346</c:v>
                </c:pt>
                <c:pt idx="55">
                  <c:v>-3.3756345527371669</c:v>
                </c:pt>
                <c:pt idx="56">
                  <c:v>-3.3583569465811145</c:v>
                </c:pt>
                <c:pt idx="57">
                  <c:v>-3.3248031510554061</c:v>
                </c:pt>
                <c:pt idx="58">
                  <c:v>-3.2758056861760907</c:v>
                </c:pt>
                <c:pt idx="59">
                  <c:v>-3.2127093340277764</c:v>
                </c:pt>
                <c:pt idx="60">
                  <c:v>-3.1372593139625349</c:v>
                </c:pt>
                <c:pt idx="61">
                  <c:v>-3.051467144371423</c:v>
                </c:pt>
                <c:pt idx="62">
                  <c:v>-2.9574720037788356</c:v>
                </c:pt>
                <c:pt idx="63">
                  <c:v>-2.8574131992611127</c:v>
                </c:pt>
                <c:pt idx="64">
                  <c:v>-2.7533248198020486</c:v>
                </c:pt>
                <c:pt idx="65">
                  <c:v>-2.6470582857296177</c:v>
                </c:pt>
                <c:pt idx="66">
                  <c:v>-2.5402336023407708</c:v>
                </c:pt>
                <c:pt idx="67">
                  <c:v>-2.4342164884362143</c:v>
                </c:pt>
                <c:pt idx="68">
                  <c:v>-2.3301164360987126</c:v>
                </c:pt>
                <c:pt idx="69">
                  <c:v>-2.2288000119007418</c:v>
                </c:pt>
                <c:pt idx="70">
                  <c:v>-2.130913961793635</c:v>
                </c:pt>
                <c:pt idx="71">
                  <c:v>-2.0369135188522596</c:v>
                </c:pt>
                <c:pt idx="72">
                  <c:v>-1.9470923854483497</c:v>
                </c:pt>
                <c:pt idx="73">
                  <c:v>-1.8616119268390323</c:v>
                </c:pt>
                <c:pt idx="74">
                  <c:v>-1.7805280344844747</c:v>
                </c:pt>
                <c:pt idx="75">
                  <c:v>-1.7038148393913837</c:v>
                </c:pt>
                <c:pt idx="76">
                  <c:v>-1.6313849763055588</c:v>
                </c:pt>
                <c:pt idx="77">
                  <c:v>-1.5631064449196699</c:v>
                </c:pt>
                <c:pt idx="78">
                  <c:v>-1.4988163215172767</c:v>
                </c:pt>
                <c:pt idx="79">
                  <c:v>-1.4383316809356983</c:v>
                </c:pt>
                <c:pt idx="80">
                  <c:v>-1.38145812660657</c:v>
                </c:pt>
                <c:pt idx="81">
                  <c:v>-1.3279963210119092</c:v>
                </c:pt>
                <c:pt idx="82">
                  <c:v>-1.2777468786828692</c:v>
                </c:pt>
                <c:pt idx="83">
                  <c:v>-1.2305139415807829</c:v>
                </c:pt>
                <c:pt idx="84">
                  <c:v>-1.1861077105829076</c:v>
                </c:pt>
                <c:pt idx="85">
                  <c:v>-1.144346161799124</c:v>
                </c:pt>
                <c:pt idx="86">
                  <c:v>-1.1050561352837251</c:v>
                </c:pt>
                <c:pt idx="87">
                  <c:v>-1.0680739475926719</c:v>
                </c:pt>
                <c:pt idx="88">
                  <c:v>-1.0332456488845161</c:v>
                </c:pt>
                <c:pt idx="89">
                  <c:v>-1.0004270196453819</c:v>
                </c:pt>
                <c:pt idx="90">
                  <c:v>-0.96948338114102306</c:v>
                </c:pt>
                <c:pt idx="91">
                  <c:v>-0.94028927675592955</c:v>
                </c:pt>
                <c:pt idx="92">
                  <c:v>-0.91272806785155336</c:v>
                </c:pt>
                <c:pt idx="93">
                  <c:v>-0.8866914770748644</c:v>
                </c:pt>
                <c:pt idx="94">
                  <c:v>-0.86207910366272145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3C-49F2-B66C-1DA45073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50"/>
        <c:crossBetween val="midCat"/>
      </c:valAx>
      <c:valAx>
        <c:axId val="1505358191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4272865926044354"/>
          <c:y val="0.12015230558967897"/>
          <c:w val="0.198768317297286"/>
          <c:h val="0.1711154807453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（対数）</a:t>
            </a:r>
            <a:endParaRPr lang="en-US" altLang="ja-JP" sz="12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381719145683027"/>
          <c:y val="0.6633550812998255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3329918199614985"/>
          <c:h val="0.8133838719188981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演算処理部!$AH$33:$AH$933</c:f>
              <c:numCache>
                <c:formatCode>General</c:formatCode>
                <c:ptCount val="901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  <c:pt idx="299">
                  <c:v>-16.307754252241114</c:v>
                </c:pt>
                <c:pt idx="300">
                  <c:v>-16.43280369751982</c:v>
                </c:pt>
                <c:pt idx="301">
                  <c:v>-16.560842797301653</c:v>
                </c:pt>
                <c:pt idx="302">
                  <c:v>-16.692243559696941</c:v>
                </c:pt>
                <c:pt idx="303">
                  <c:v>-16.827410522343303</c:v>
                </c:pt>
                <c:pt idx="304">
                  <c:v>-16.966784976772256</c:v>
                </c:pt>
                <c:pt idx="305">
                  <c:v>-17.110849853394399</c:v>
                </c:pt>
                <c:pt idx="306">
                  <c:v>-17.260135396567886</c:v>
                </c:pt>
                <c:pt idx="307">
                  <c:v>-17.415225789636587</c:v>
                </c:pt>
                <c:pt idx="308">
                  <c:v>-17.576766928720435</c:v>
                </c:pt>
                <c:pt idx="309">
                  <c:v>-17.745475594164866</c:v>
                </c:pt>
                <c:pt idx="310">
                  <c:v>-17.922150333691903</c:v>
                </c:pt>
                <c:pt idx="311">
                  <c:v>-18.107684456704821</c:v>
                </c:pt>
                <c:pt idx="312">
                  <c:v>-18.303081652265675</c:v>
                </c:pt>
                <c:pt idx="313">
                  <c:v>-18.50947489450698</c:v>
                </c:pt>
                <c:pt idx="314">
                  <c:v>-18.728149503798697</c:v>
                </c:pt>
                <c:pt idx="315">
                  <c:v>-18.960571512009665</c:v>
                </c:pt>
                <c:pt idx="316">
                  <c:v>-19.208422868527009</c:v>
                </c:pt>
                <c:pt idx="317">
                  <c:v>-19.473645569884173</c:v>
                </c:pt>
                <c:pt idx="318">
                  <c:v>-19.758497576006441</c:v>
                </c:pt>
                <c:pt idx="319">
                  <c:v>-20.065624509421198</c:v>
                </c:pt>
                <c:pt idx="320">
                  <c:v>-20.39815281107094</c:v>
                </c:pt>
                <c:pt idx="321">
                  <c:v>-20.75981256024917</c:v>
                </c:pt>
                <c:pt idx="322">
                  <c:v>-21.15510208266349</c:v>
                </c:pt>
                <c:pt idx="323">
                  <c:v>-21.589512681106253</c:v>
                </c:pt>
                <c:pt idx="324">
                  <c:v>-22.069841959757881</c:v>
                </c:pt>
                <c:pt idx="325">
                  <c:v>-22.604641309639067</c:v>
                </c:pt>
                <c:pt idx="326">
                  <c:v>-23.20487306475836</c:v>
                </c:pt>
                <c:pt idx="327">
                  <c:v>-23.884907620668251</c:v>
                </c:pt>
                <c:pt idx="328">
                  <c:v>-24.664096324244099</c:v>
                </c:pt>
                <c:pt idx="329">
                  <c:v>-25.569372060129215</c:v>
                </c:pt>
                <c:pt idx="330">
                  <c:v>-26.639806532410507</c:v>
                </c:pt>
                <c:pt idx="331">
                  <c:v>-27.935209824199504</c:v>
                </c:pt>
                <c:pt idx="332">
                  <c:v>-29.554023473752324</c:v>
                </c:pt>
                <c:pt idx="333">
                  <c:v>-31.675977842750175</c:v>
                </c:pt>
                <c:pt idx="334">
                  <c:v>-34.687040165386222</c:v>
                </c:pt>
                <c:pt idx="335">
                  <c:v>-39.706083328443007</c:v>
                </c:pt>
                <c:pt idx="336">
                  <c:v>-55.043554331313175</c:v>
                </c:pt>
                <c:pt idx="337">
                  <c:v>-42.707486266175998</c:v>
                </c:pt>
                <c:pt idx="338">
                  <c:v>-35.409361683155296</c:v>
                </c:pt>
                <c:pt idx="339">
                  <c:v>-31.31081742599719</c:v>
                </c:pt>
                <c:pt idx="340">
                  <c:v>-28.393790580755727</c:v>
                </c:pt>
                <c:pt idx="341">
                  <c:v>-26.097100805747388</c:v>
                </c:pt>
                <c:pt idx="342">
                  <c:v>-24.183225938720749</c:v>
                </c:pt>
                <c:pt idx="343">
                  <c:v>-22.529255367667837</c:v>
                </c:pt>
                <c:pt idx="344">
                  <c:v>-21.063392435062021</c:v>
                </c:pt>
                <c:pt idx="345">
                  <c:v>-19.740146548250038</c:v>
                </c:pt>
                <c:pt idx="346">
                  <c:v>-18.528977968474301</c:v>
                </c:pt>
                <c:pt idx="347">
                  <c:v>-17.408493363371335</c:v>
                </c:pt>
                <c:pt idx="348">
                  <c:v>-16.363225299226077</c:v>
                </c:pt>
                <c:pt idx="349">
                  <c:v>-15.381728145664777</c:v>
                </c:pt>
                <c:pt idx="350">
                  <c:v>-14.455393324686289</c:v>
                </c:pt>
                <c:pt idx="351">
                  <c:v>-13.57768014790183</c:v>
                </c:pt>
                <c:pt idx="352">
                  <c:v>-12.743597696182265</c:v>
                </c:pt>
                <c:pt idx="353">
                  <c:v>-11.949343789584059</c:v>
                </c:pt>
                <c:pt idx="354">
                  <c:v>-11.19204492884251</c:v>
                </c:pt>
                <c:pt idx="355">
                  <c:v>-10.469562359885106</c:v>
                </c:pt>
                <c:pt idx="356">
                  <c:v>-9.7803419073502482</c:v>
                </c:pt>
                <c:pt idx="357">
                  <c:v>-9.1232928915671785</c:v>
                </c:pt>
                <c:pt idx="358">
                  <c:v>-8.4976863812283003</c:v>
                </c:pt>
                <c:pt idx="359">
                  <c:v>-7.9030663914178092</c:v>
                </c:pt>
                <c:pt idx="360">
                  <c:v>-7.3391700551834385</c:v>
                </c:pt>
                <c:pt idx="361">
                  <c:v>-6.8058546270010503</c:v>
                </c:pt>
                <c:pt idx="362">
                  <c:v>-6.3030305931918127</c:v>
                </c:pt>
                <c:pt idx="363">
                  <c:v>-5.8306012342083156</c:v>
                </c:pt>
                <c:pt idx="364">
                  <c:v>-5.3884097115850569</c:v>
                </c:pt>
                <c:pt idx="365">
                  <c:v>-4.9761951193272926</c:v>
                </c:pt>
                <c:pt idx="366">
                  <c:v>-4.5935589355269189</c:v>
                </c:pt>
                <c:pt idx="367">
                  <c:v>-4.2399429587422102</c:v>
                </c:pt>
                <c:pt idx="368">
                  <c:v>-3.9146191853001606</c:v>
                </c:pt>
                <c:pt idx="369">
                  <c:v>-3.6166912917346563</c:v>
                </c:pt>
                <c:pt idx="370">
                  <c:v>-3.3451065700310729</c:v>
                </c:pt>
                <c:pt idx="371">
                  <c:v>-3.0986764591078186</c:v>
                </c:pt>
                <c:pt idx="372">
                  <c:v>-2.876103330880718</c:v>
                </c:pt>
                <c:pt idx="373">
                  <c:v>-2.6760109804717649</c:v>
                </c:pt>
                <c:pt idx="374">
                  <c:v>-2.4969763392135511</c:v>
                </c:pt>
                <c:pt idx="375">
                  <c:v>-2.3375602301103235</c:v>
                </c:pt>
                <c:pt idx="376">
                  <c:v>-2.1963354425243513</c:v>
                </c:pt>
                <c:pt idx="377">
                  <c:v>-2.0719109310219093</c:v>
                </c:pt>
                <c:pt idx="378">
                  <c:v>-1.9629514660000296</c:v>
                </c:pt>
                <c:pt idx="379">
                  <c:v>-1.8681925240982633</c:v>
                </c:pt>
                <c:pt idx="380">
                  <c:v>-1.786450571345723</c:v>
                </c:pt>
                <c:pt idx="381">
                  <c:v>-1.7166291502369755</c:v>
                </c:pt>
                <c:pt idx="382">
                  <c:v>-1.6577213388242253</c:v>
                </c:pt>
                <c:pt idx="383">
                  <c:v>-1.6088092210934812</c:v>
                </c:pt>
                <c:pt idx="384">
                  <c:v>-1.5690610135221503</c:v>
                </c:pt>
                <c:pt idx="385">
                  <c:v>-1.5377264531723749</c:v>
                </c:pt>
                <c:pt idx="386">
                  <c:v>-1.514130985881617</c:v>
                </c:pt>
                <c:pt idx="387">
                  <c:v>-1.497669213287018</c:v>
                </c:pt>
                <c:pt idx="388">
                  <c:v>-1.4877979748494219</c:v>
                </c:pt>
                <c:pt idx="389">
                  <c:v>-1.4840293624750502</c:v>
                </c:pt>
                <c:pt idx="390">
                  <c:v>-1.4859238946593116</c:v>
                </c:pt>
                <c:pt idx="391">
                  <c:v>-1.4930840160801653</c:v>
                </c:pt>
                <c:pt idx="392">
                  <c:v>-1.5051480375963833</c:v>
                </c:pt>
                <c:pt idx="393">
                  <c:v>-1.5217845901279521</c:v>
                </c:pt>
                <c:pt idx="394">
                  <c:v>-1.5426876329081209</c:v>
                </c:pt>
                <c:pt idx="395">
                  <c:v>-1.5675720309125882</c:v>
                </c:pt>
                <c:pt idx="396">
                  <c:v>-1.5961696966941417</c:v>
                </c:pt>
                <c:pt idx="397">
                  <c:v>-1.6282262772814693</c:v>
                </c:pt>
                <c:pt idx="398">
                  <c:v>-1.6634983562808716</c:v>
                </c:pt>
                <c:pt idx="399">
                  <c:v>-1.7017511340465559</c:v>
                </c:pt>
                <c:pt idx="400">
                  <c:v>-1.7427565441025972</c:v>
                </c:pt>
                <c:pt idx="401">
                  <c:v>-1.7862917613787468</c:v>
                </c:pt>
                <c:pt idx="402">
                  <c:v>-1.8321380568384447</c:v>
                </c:pt>
                <c:pt idx="403">
                  <c:v>-1.8800799533889956</c:v>
                </c:pt>
                <c:pt idx="404">
                  <c:v>-1.9299046392920531</c:v>
                </c:pt>
                <c:pt idx="405">
                  <c:v>-1.9814015974058758</c:v>
                </c:pt>
                <c:pt idx="406">
                  <c:v>-2.0343624112937797</c:v>
                </c:pt>
                <c:pt idx="407">
                  <c:v>-2.0885807123574107</c:v>
                </c:pt>
                <c:pt idx="408">
                  <c:v>-2.143852235553136</c:v>
                </c:pt>
                <c:pt idx="409">
                  <c:v>-2.1999749547977783</c:v>
                </c:pt>
                <c:pt idx="410">
                  <c:v>-2.2567492727570908</c:v>
                </c:pt>
                <c:pt idx="411">
                  <c:v>-2.3139782432429743</c:v>
                </c:pt>
                <c:pt idx="412">
                  <c:v>-2.3714678078475089</c:v>
                </c:pt>
                <c:pt idx="413">
                  <c:v>-2.4290270316516507</c:v>
                </c:pt>
                <c:pt idx="414">
                  <c:v>-2.4864683258177429</c:v>
                </c:pt>
                <c:pt idx="415">
                  <c:v>-2.5436076475764451</c:v>
                </c:pt>
                <c:pt idx="416">
                  <c:v>-2.6002646705306165</c:v>
                </c:pt>
                <c:pt idx="417">
                  <c:v>-2.6562629203140311</c:v>
                </c:pt>
                <c:pt idx="418">
                  <c:v>-2.7114298724638526</c:v>
                </c:pt>
                <c:pt idx="419">
                  <c:v>-2.7655970109027015</c:v>
                </c:pt>
                <c:pt idx="420">
                  <c:v>-2.8185998466960376</c:v>
                </c:pt>
                <c:pt idx="421">
                  <c:v>-2.8702778977743586</c:v>
                </c:pt>
                <c:pt idx="422">
                  <c:v>-2.9204746311123024</c:v>
                </c:pt>
                <c:pt idx="423">
                  <c:v>-2.9690373694640009</c:v>
                </c:pt>
                <c:pt idx="424">
                  <c:v>-3.0158171651930781</c:v>
                </c:pt>
                <c:pt idx="425">
                  <c:v>-3.0606686440329316</c:v>
                </c:pt>
                <c:pt idx="426">
                  <c:v>-3.1034498217942996</c:v>
                </c:pt>
                <c:pt idx="427">
                  <c:v>-3.1440218971266165</c:v>
                </c:pt>
                <c:pt idx="428">
                  <c:v>-3.182249023460324</c:v>
                </c:pt>
                <c:pt idx="429">
                  <c:v>-3.217998063229508</c:v>
                </c:pt>
                <c:pt idx="430">
                  <c:v>-3.2511383274176353</c:v>
                </c:pt>
                <c:pt idx="431">
                  <c:v>-3.2815413034011804</c:v>
                </c:pt>
                <c:pt idx="432">
                  <c:v>-3.3090803740027614</c:v>
                </c:pt>
                <c:pt idx="433">
                  <c:v>-3.3336305306227505</c:v>
                </c:pt>
                <c:pt idx="434">
                  <c:v>-3.3550680833108499</c:v>
                </c:pt>
                <c:pt idx="435">
                  <c:v>-3.3732703706815932</c:v>
                </c:pt>
                <c:pt idx="436">
                  <c:v>-3.388115472686255</c:v>
                </c:pt>
                <c:pt idx="437">
                  <c:v>-3.3994819294440273</c:v>
                </c:pt>
                <c:pt idx="438">
                  <c:v>-3.407248469626794</c:v>
                </c:pt>
                <c:pt idx="439">
                  <c:v>-3.4112937523060016</c:v>
                </c:pt>
                <c:pt idx="440">
                  <c:v>-3.411496126732156</c:v>
                </c:pt>
                <c:pt idx="441">
                  <c:v>-3.4077334152581162</c:v>
                </c:pt>
                <c:pt idx="442">
                  <c:v>-3.3998827255733395</c:v>
                </c:pt>
                <c:pt idx="443">
                  <c:v>-3.3878202996336864</c:v>
                </c:pt>
                <c:pt idx="444">
                  <c:v>-3.3714214082048581</c:v>
                </c:pt>
                <c:pt idx="445">
                  <c:v>-3.3505603018564849</c:v>
                </c:pt>
                <c:pt idx="446">
                  <c:v>-3.3251102316317698</c:v>
                </c:pt>
                <c:pt idx="447">
                  <c:v>-3.294943555578898</c:v>
                </c:pt>
                <c:pt idx="448">
                  <c:v>-3.2599319509916524</c:v>
                </c:pt>
                <c:pt idx="449">
                  <c:v>-3.2199467567244988</c:v>
                </c:pt>
                <c:pt idx="450">
                  <c:v>-3.1748594755120307</c:v>
                </c:pt>
                <c:pt idx="451">
                  <c:v>-3.1245424730655773</c:v>
                </c:pt>
                <c:pt idx="452">
                  <c:v>-3.0688699191201301</c:v>
                </c:pt>
                <c:pt idx="453">
                  <c:v>-3.0077190258964621</c:v>
                </c:pt>
                <c:pt idx="454">
                  <c:v>-2.9409716520210551</c:v>
                </c:pt>
                <c:pt idx="455">
                  <c:v>-2.8685163552680164</c:v>
                </c:pt>
                <c:pt idx="456">
                  <c:v>-2.790250996071471</c:v>
                </c:pt>
                <c:pt idx="457">
                  <c:v>-2.706086016170695</c:v>
                </c:pt>
                <c:pt idx="458">
                  <c:v>-2.6159485435761258</c:v>
                </c:pt>
                <c:pt idx="459">
                  <c:v>-2.5197875068199083</c:v>
                </c:pt>
                <c:pt idx="460">
                  <c:v>-2.4175799785604872</c:v>
                </c:pt>
                <c:pt idx="461">
                  <c:v>-2.3093390110860721</c:v>
                </c:pt>
                <c:pt idx="462">
                  <c:v>-2.1951232734990436</c:v>
                </c:pt>
                <c:pt idx="463">
                  <c:v>-2.0750488506345222</c:v>
                </c:pt>
                <c:pt idx="464">
                  <c:v>-1.9493036134961335</c:v>
                </c:pt>
                <c:pt idx="465">
                  <c:v>-1.8181646136923373</c:v>
                </c:pt>
                <c:pt idx="466">
                  <c:v>-1.6820189791031486</c:v>
                </c:pt>
                <c:pt idx="467">
                  <c:v>-1.5413887773847699</c:v>
                </c:pt>
                <c:pt idx="468">
                  <c:v>-1.3969602414117328</c:v>
                </c:pt>
                <c:pt idx="469">
                  <c:v>-1.2496175778007166</c:v>
                </c:pt>
                <c:pt idx="470">
                  <c:v>-1.1004812530064048</c:v>
                </c:pt>
                <c:pt idx="471">
                  <c:v>-0.95095010234483035</c:v>
                </c:pt>
                <c:pt idx="472">
                  <c:v>-0.80274575512915103</c:v>
                </c:pt>
                <c:pt idx="473">
                  <c:v>-0.65795663467186916</c:v>
                </c:pt>
                <c:pt idx="474">
                  <c:v>-0.51907712643552306</c:v>
                </c:pt>
                <c:pt idx="475">
                  <c:v>-0.3890354453188532</c:v>
                </c:pt>
                <c:pt idx="476">
                  <c:v>-0.27120147084086299</c:v>
                </c:pt>
                <c:pt idx="477">
                  <c:v>-0.16936381381265597</c:v>
                </c:pt>
                <c:pt idx="478">
                  <c:v>-8.7664425098248233E-2</c:v>
                </c:pt>
                <c:pt idx="479">
                  <c:v>-3.0480270270114469E-2</c:v>
                </c:pt>
                <c:pt idx="480">
                  <c:v>-2.2461772227426843E-3</c:v>
                </c:pt>
                <c:pt idx="481">
                  <c:v>-7.2216812881303839E-3</c:v>
                </c:pt>
                <c:pt idx="482">
                  <c:v>-4.9217091592648726E-2</c:v>
                </c:pt>
                <c:pt idx="483">
                  <c:v>-0.1313077241159383</c:v>
                </c:pt>
                <c:pt idx="484">
                  <c:v>-0.25557603099119475</c:v>
                </c:pt>
                <c:pt idx="485">
                  <c:v>-0.42292428589377729</c:v>
                </c:pt>
                <c:pt idx="486">
                  <c:v>-0.6329923376767721</c:v>
                </c:pt>
                <c:pt idx="487">
                  <c:v>-0.88419645401193891</c:v>
                </c:pt>
                <c:pt idx="488">
                  <c:v>-1.1738816448866491</c:v>
                </c:pt>
                <c:pt idx="489">
                  <c:v>-1.4985586910206103</c:v>
                </c:pt>
                <c:pt idx="490">
                  <c:v>-1.8541848445904621</c:v>
                </c:pt>
                <c:pt idx="491">
                  <c:v>-2.2364462605266229</c:v>
                </c:pt>
                <c:pt idx="492">
                  <c:v>-2.6410086725789723</c:v>
                </c:pt>
                <c:pt idx="493">
                  <c:v>-3.063716047272862</c:v>
                </c:pt>
                <c:pt idx="494">
                  <c:v>-3.5007302154321258</c:v>
                </c:pt>
                <c:pt idx="495">
                  <c:v>-3.9486146840175906</c:v>
                </c:pt>
                <c:pt idx="496">
                  <c:v>-4.4043718804579806</c:v>
                </c:pt>
                <c:pt idx="497">
                  <c:v>-4.865445393694122</c:v>
                </c:pt>
                <c:pt idx="498">
                  <c:v>-5.3296984721327156</c:v>
                </c:pt>
                <c:pt idx="499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94-4E5A-8697-807F75A98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演算処理部!$AJ$33:$AJ$331</c:f>
              <c:numCache>
                <c:formatCode>General</c:formatCode>
                <c:ptCount val="299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4-4E5A-8697-807F75A98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　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51867847832810499"/>
              <c:y val="0.91601968766871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77084428305222"/>
          <c:y val="0.46801753439919419"/>
          <c:w val="0.30117767630566372"/>
          <c:h val="0.1335206405882299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次分布定数型</a:t>
            </a:r>
            <a:b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58714607573168476"/>
          <c:y val="0.58591869268053409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6760233790829042E-2"/>
          <c:y val="5.852991099952886E-2"/>
          <c:w val="0.76678753098608543"/>
          <c:h val="0.7847983828870922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演算処理部!$AG$33:$AG$933</c:f>
              <c:numCache>
                <c:formatCode>General</c:formatCode>
                <c:ptCount val="901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  <c:pt idx="497">
                  <c:v>9.9600000000000009</c:v>
                </c:pt>
                <c:pt idx="498">
                  <c:v>9.98</c:v>
                </c:pt>
                <c:pt idx="499">
                  <c:v>10</c:v>
                </c:pt>
                <c:pt idx="500">
                  <c:v>10.02</c:v>
                </c:pt>
              </c:numCache>
            </c:numRef>
          </c:xVal>
          <c:yVal>
            <c:numRef>
              <c:f>演算処理部!$AH$33:$AH$933</c:f>
              <c:numCache>
                <c:formatCode>General</c:formatCode>
                <c:ptCount val="901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  <c:pt idx="299">
                  <c:v>-16.307754252241114</c:v>
                </c:pt>
                <c:pt idx="300">
                  <c:v>-16.43280369751982</c:v>
                </c:pt>
                <c:pt idx="301">
                  <c:v>-16.560842797301653</c:v>
                </c:pt>
                <c:pt idx="302">
                  <c:v>-16.692243559696941</c:v>
                </c:pt>
                <c:pt idx="303">
                  <c:v>-16.827410522343303</c:v>
                </c:pt>
                <c:pt idx="304">
                  <c:v>-16.966784976772256</c:v>
                </c:pt>
                <c:pt idx="305">
                  <c:v>-17.110849853394399</c:v>
                </c:pt>
                <c:pt idx="306">
                  <c:v>-17.260135396567886</c:v>
                </c:pt>
                <c:pt idx="307">
                  <c:v>-17.415225789636587</c:v>
                </c:pt>
                <c:pt idx="308">
                  <c:v>-17.576766928720435</c:v>
                </c:pt>
                <c:pt idx="309">
                  <c:v>-17.745475594164866</c:v>
                </c:pt>
                <c:pt idx="310">
                  <c:v>-17.922150333691903</c:v>
                </c:pt>
                <c:pt idx="311">
                  <c:v>-18.107684456704821</c:v>
                </c:pt>
                <c:pt idx="312">
                  <c:v>-18.303081652265675</c:v>
                </c:pt>
                <c:pt idx="313">
                  <c:v>-18.50947489450698</c:v>
                </c:pt>
                <c:pt idx="314">
                  <c:v>-18.728149503798697</c:v>
                </c:pt>
                <c:pt idx="315">
                  <c:v>-18.960571512009665</c:v>
                </c:pt>
                <c:pt idx="316">
                  <c:v>-19.208422868527009</c:v>
                </c:pt>
                <c:pt idx="317">
                  <c:v>-19.473645569884173</c:v>
                </c:pt>
                <c:pt idx="318">
                  <c:v>-19.758497576006441</c:v>
                </c:pt>
                <c:pt idx="319">
                  <c:v>-20.065624509421198</c:v>
                </c:pt>
                <c:pt idx="320">
                  <c:v>-20.39815281107094</c:v>
                </c:pt>
                <c:pt idx="321">
                  <c:v>-20.75981256024917</c:v>
                </c:pt>
                <c:pt idx="322">
                  <c:v>-21.15510208266349</c:v>
                </c:pt>
                <c:pt idx="323">
                  <c:v>-21.589512681106253</c:v>
                </c:pt>
                <c:pt idx="324">
                  <c:v>-22.069841959757881</c:v>
                </c:pt>
                <c:pt idx="325">
                  <c:v>-22.604641309639067</c:v>
                </c:pt>
                <c:pt idx="326">
                  <c:v>-23.20487306475836</c:v>
                </c:pt>
                <c:pt idx="327">
                  <c:v>-23.884907620668251</c:v>
                </c:pt>
                <c:pt idx="328">
                  <c:v>-24.664096324244099</c:v>
                </c:pt>
                <c:pt idx="329">
                  <c:v>-25.569372060129215</c:v>
                </c:pt>
                <c:pt idx="330">
                  <c:v>-26.639806532410507</c:v>
                </c:pt>
                <c:pt idx="331">
                  <c:v>-27.935209824199504</c:v>
                </c:pt>
                <c:pt idx="332">
                  <c:v>-29.554023473752324</c:v>
                </c:pt>
                <c:pt idx="333">
                  <c:v>-31.675977842750175</c:v>
                </c:pt>
                <c:pt idx="334">
                  <c:v>-34.687040165386222</c:v>
                </c:pt>
                <c:pt idx="335">
                  <c:v>-39.706083328443007</c:v>
                </c:pt>
                <c:pt idx="336">
                  <c:v>-55.043554331313175</c:v>
                </c:pt>
                <c:pt idx="337">
                  <c:v>-42.707486266175998</c:v>
                </c:pt>
                <c:pt idx="338">
                  <c:v>-35.409361683155296</c:v>
                </c:pt>
                <c:pt idx="339">
                  <c:v>-31.31081742599719</c:v>
                </c:pt>
                <c:pt idx="340">
                  <c:v>-28.393790580755727</c:v>
                </c:pt>
                <c:pt idx="341">
                  <c:v>-26.097100805747388</c:v>
                </c:pt>
                <c:pt idx="342">
                  <c:v>-24.183225938720749</c:v>
                </c:pt>
                <c:pt idx="343">
                  <c:v>-22.529255367667837</c:v>
                </c:pt>
                <c:pt idx="344">
                  <c:v>-21.063392435062021</c:v>
                </c:pt>
                <c:pt idx="345">
                  <c:v>-19.740146548250038</c:v>
                </c:pt>
                <c:pt idx="346">
                  <c:v>-18.528977968474301</c:v>
                </c:pt>
                <c:pt idx="347">
                  <c:v>-17.408493363371335</c:v>
                </c:pt>
                <c:pt idx="348">
                  <c:v>-16.363225299226077</c:v>
                </c:pt>
                <c:pt idx="349">
                  <c:v>-15.381728145664777</c:v>
                </c:pt>
                <c:pt idx="350">
                  <c:v>-14.455393324686289</c:v>
                </c:pt>
                <c:pt idx="351">
                  <c:v>-13.57768014790183</c:v>
                </c:pt>
                <c:pt idx="352">
                  <c:v>-12.743597696182265</c:v>
                </c:pt>
                <c:pt idx="353">
                  <c:v>-11.949343789584059</c:v>
                </c:pt>
                <c:pt idx="354">
                  <c:v>-11.19204492884251</c:v>
                </c:pt>
                <c:pt idx="355">
                  <c:v>-10.469562359885106</c:v>
                </c:pt>
                <c:pt idx="356">
                  <c:v>-9.7803419073502482</c:v>
                </c:pt>
                <c:pt idx="357">
                  <c:v>-9.1232928915671785</c:v>
                </c:pt>
                <c:pt idx="358">
                  <c:v>-8.4976863812283003</c:v>
                </c:pt>
                <c:pt idx="359">
                  <c:v>-7.9030663914178092</c:v>
                </c:pt>
                <c:pt idx="360">
                  <c:v>-7.3391700551834385</c:v>
                </c:pt>
                <c:pt idx="361">
                  <c:v>-6.8058546270010503</c:v>
                </c:pt>
                <c:pt idx="362">
                  <c:v>-6.3030305931918127</c:v>
                </c:pt>
                <c:pt idx="363">
                  <c:v>-5.8306012342083156</c:v>
                </c:pt>
                <c:pt idx="364">
                  <c:v>-5.3884097115850569</c:v>
                </c:pt>
                <c:pt idx="365">
                  <c:v>-4.9761951193272926</c:v>
                </c:pt>
                <c:pt idx="366">
                  <c:v>-4.5935589355269189</c:v>
                </c:pt>
                <c:pt idx="367">
                  <c:v>-4.2399429587422102</c:v>
                </c:pt>
                <c:pt idx="368">
                  <c:v>-3.9146191853001606</c:v>
                </c:pt>
                <c:pt idx="369">
                  <c:v>-3.6166912917346563</c:v>
                </c:pt>
                <c:pt idx="370">
                  <c:v>-3.3451065700310729</c:v>
                </c:pt>
                <c:pt idx="371">
                  <c:v>-3.0986764591078186</c:v>
                </c:pt>
                <c:pt idx="372">
                  <c:v>-2.876103330880718</c:v>
                </c:pt>
                <c:pt idx="373">
                  <c:v>-2.6760109804717649</c:v>
                </c:pt>
                <c:pt idx="374">
                  <c:v>-2.4969763392135511</c:v>
                </c:pt>
                <c:pt idx="375">
                  <c:v>-2.3375602301103235</c:v>
                </c:pt>
                <c:pt idx="376">
                  <c:v>-2.1963354425243513</c:v>
                </c:pt>
                <c:pt idx="377">
                  <c:v>-2.0719109310219093</c:v>
                </c:pt>
                <c:pt idx="378">
                  <c:v>-1.9629514660000296</c:v>
                </c:pt>
                <c:pt idx="379">
                  <c:v>-1.8681925240982633</c:v>
                </c:pt>
                <c:pt idx="380">
                  <c:v>-1.786450571345723</c:v>
                </c:pt>
                <c:pt idx="381">
                  <c:v>-1.7166291502369755</c:v>
                </c:pt>
                <c:pt idx="382">
                  <c:v>-1.6577213388242253</c:v>
                </c:pt>
                <c:pt idx="383">
                  <c:v>-1.6088092210934812</c:v>
                </c:pt>
                <c:pt idx="384">
                  <c:v>-1.5690610135221503</c:v>
                </c:pt>
                <c:pt idx="385">
                  <c:v>-1.5377264531723749</c:v>
                </c:pt>
                <c:pt idx="386">
                  <c:v>-1.514130985881617</c:v>
                </c:pt>
                <c:pt idx="387">
                  <c:v>-1.497669213287018</c:v>
                </c:pt>
                <c:pt idx="388">
                  <c:v>-1.4877979748494219</c:v>
                </c:pt>
                <c:pt idx="389">
                  <c:v>-1.4840293624750502</c:v>
                </c:pt>
                <c:pt idx="390">
                  <c:v>-1.4859238946593116</c:v>
                </c:pt>
                <c:pt idx="391">
                  <c:v>-1.4930840160801653</c:v>
                </c:pt>
                <c:pt idx="392">
                  <c:v>-1.5051480375963833</c:v>
                </c:pt>
                <c:pt idx="393">
                  <c:v>-1.5217845901279521</c:v>
                </c:pt>
                <c:pt idx="394">
                  <c:v>-1.5426876329081209</c:v>
                </c:pt>
                <c:pt idx="395">
                  <c:v>-1.5675720309125882</c:v>
                </c:pt>
                <c:pt idx="396">
                  <c:v>-1.5961696966941417</c:v>
                </c:pt>
                <c:pt idx="397">
                  <c:v>-1.6282262772814693</c:v>
                </c:pt>
                <c:pt idx="398">
                  <c:v>-1.6634983562808716</c:v>
                </c:pt>
                <c:pt idx="399">
                  <c:v>-1.7017511340465559</c:v>
                </c:pt>
                <c:pt idx="400">
                  <c:v>-1.7427565441025972</c:v>
                </c:pt>
                <c:pt idx="401">
                  <c:v>-1.7862917613787468</c:v>
                </c:pt>
                <c:pt idx="402">
                  <c:v>-1.8321380568384447</c:v>
                </c:pt>
                <c:pt idx="403">
                  <c:v>-1.8800799533889956</c:v>
                </c:pt>
                <c:pt idx="404">
                  <c:v>-1.9299046392920531</c:v>
                </c:pt>
                <c:pt idx="405">
                  <c:v>-1.9814015974058758</c:v>
                </c:pt>
                <c:pt idx="406">
                  <c:v>-2.0343624112937797</c:v>
                </c:pt>
                <c:pt idx="407">
                  <c:v>-2.0885807123574107</c:v>
                </c:pt>
                <c:pt idx="408">
                  <c:v>-2.143852235553136</c:v>
                </c:pt>
                <c:pt idx="409">
                  <c:v>-2.1999749547977783</c:v>
                </c:pt>
                <c:pt idx="410">
                  <c:v>-2.2567492727570908</c:v>
                </c:pt>
                <c:pt idx="411">
                  <c:v>-2.3139782432429743</c:v>
                </c:pt>
                <c:pt idx="412">
                  <c:v>-2.3714678078475089</c:v>
                </c:pt>
                <c:pt idx="413">
                  <c:v>-2.4290270316516507</c:v>
                </c:pt>
                <c:pt idx="414">
                  <c:v>-2.4864683258177429</c:v>
                </c:pt>
                <c:pt idx="415">
                  <c:v>-2.5436076475764451</c:v>
                </c:pt>
                <c:pt idx="416">
                  <c:v>-2.6002646705306165</c:v>
                </c:pt>
                <c:pt idx="417">
                  <c:v>-2.6562629203140311</c:v>
                </c:pt>
                <c:pt idx="418">
                  <c:v>-2.7114298724638526</c:v>
                </c:pt>
                <c:pt idx="419">
                  <c:v>-2.7655970109027015</c:v>
                </c:pt>
                <c:pt idx="420">
                  <c:v>-2.8185998466960376</c:v>
                </c:pt>
                <c:pt idx="421">
                  <c:v>-2.8702778977743586</c:v>
                </c:pt>
                <c:pt idx="422">
                  <c:v>-2.9204746311123024</c:v>
                </c:pt>
                <c:pt idx="423">
                  <c:v>-2.9690373694640009</c:v>
                </c:pt>
                <c:pt idx="424">
                  <c:v>-3.0158171651930781</c:v>
                </c:pt>
                <c:pt idx="425">
                  <c:v>-3.0606686440329316</c:v>
                </c:pt>
                <c:pt idx="426">
                  <c:v>-3.1034498217942996</c:v>
                </c:pt>
                <c:pt idx="427">
                  <c:v>-3.1440218971266165</c:v>
                </c:pt>
                <c:pt idx="428">
                  <c:v>-3.182249023460324</c:v>
                </c:pt>
                <c:pt idx="429">
                  <c:v>-3.217998063229508</c:v>
                </c:pt>
                <c:pt idx="430">
                  <c:v>-3.2511383274176353</c:v>
                </c:pt>
                <c:pt idx="431">
                  <c:v>-3.2815413034011804</c:v>
                </c:pt>
                <c:pt idx="432">
                  <c:v>-3.3090803740027614</c:v>
                </c:pt>
                <c:pt idx="433">
                  <c:v>-3.3336305306227505</c:v>
                </c:pt>
                <c:pt idx="434">
                  <c:v>-3.3550680833108499</c:v>
                </c:pt>
                <c:pt idx="435">
                  <c:v>-3.3732703706815932</c:v>
                </c:pt>
                <c:pt idx="436">
                  <c:v>-3.388115472686255</c:v>
                </c:pt>
                <c:pt idx="437">
                  <c:v>-3.3994819294440273</c:v>
                </c:pt>
                <c:pt idx="438">
                  <c:v>-3.407248469626794</c:v>
                </c:pt>
                <c:pt idx="439">
                  <c:v>-3.4112937523060016</c:v>
                </c:pt>
                <c:pt idx="440">
                  <c:v>-3.411496126732156</c:v>
                </c:pt>
                <c:pt idx="441">
                  <c:v>-3.4077334152581162</c:v>
                </c:pt>
                <c:pt idx="442">
                  <c:v>-3.3998827255733395</c:v>
                </c:pt>
                <c:pt idx="443">
                  <c:v>-3.3878202996336864</c:v>
                </c:pt>
                <c:pt idx="444">
                  <c:v>-3.3714214082048581</c:v>
                </c:pt>
                <c:pt idx="445">
                  <c:v>-3.3505603018564849</c:v>
                </c:pt>
                <c:pt idx="446">
                  <c:v>-3.3251102316317698</c:v>
                </c:pt>
                <c:pt idx="447">
                  <c:v>-3.294943555578898</c:v>
                </c:pt>
                <c:pt idx="448">
                  <c:v>-3.2599319509916524</c:v>
                </c:pt>
                <c:pt idx="449">
                  <c:v>-3.2199467567244988</c:v>
                </c:pt>
                <c:pt idx="450">
                  <c:v>-3.1748594755120307</c:v>
                </c:pt>
                <c:pt idx="451">
                  <c:v>-3.1245424730655773</c:v>
                </c:pt>
                <c:pt idx="452">
                  <c:v>-3.0688699191201301</c:v>
                </c:pt>
                <c:pt idx="453">
                  <c:v>-3.0077190258964621</c:v>
                </c:pt>
                <c:pt idx="454">
                  <c:v>-2.9409716520210551</c:v>
                </c:pt>
                <c:pt idx="455">
                  <c:v>-2.8685163552680164</c:v>
                </c:pt>
                <c:pt idx="456">
                  <c:v>-2.790250996071471</c:v>
                </c:pt>
                <c:pt idx="457">
                  <c:v>-2.706086016170695</c:v>
                </c:pt>
                <c:pt idx="458">
                  <c:v>-2.6159485435761258</c:v>
                </c:pt>
                <c:pt idx="459">
                  <c:v>-2.5197875068199083</c:v>
                </c:pt>
                <c:pt idx="460">
                  <c:v>-2.4175799785604872</c:v>
                </c:pt>
                <c:pt idx="461">
                  <c:v>-2.3093390110860721</c:v>
                </c:pt>
                <c:pt idx="462">
                  <c:v>-2.1951232734990436</c:v>
                </c:pt>
                <c:pt idx="463">
                  <c:v>-2.0750488506345222</c:v>
                </c:pt>
                <c:pt idx="464">
                  <c:v>-1.9493036134961335</c:v>
                </c:pt>
                <c:pt idx="465">
                  <c:v>-1.8181646136923373</c:v>
                </c:pt>
                <c:pt idx="466">
                  <c:v>-1.6820189791031486</c:v>
                </c:pt>
                <c:pt idx="467">
                  <c:v>-1.5413887773847699</c:v>
                </c:pt>
                <c:pt idx="468">
                  <c:v>-1.3969602414117328</c:v>
                </c:pt>
                <c:pt idx="469">
                  <c:v>-1.2496175778007166</c:v>
                </c:pt>
                <c:pt idx="470">
                  <c:v>-1.1004812530064048</c:v>
                </c:pt>
                <c:pt idx="471">
                  <c:v>-0.95095010234483035</c:v>
                </c:pt>
                <c:pt idx="472">
                  <c:v>-0.80274575512915103</c:v>
                </c:pt>
                <c:pt idx="473">
                  <c:v>-0.65795663467186916</c:v>
                </c:pt>
                <c:pt idx="474">
                  <c:v>-0.51907712643552306</c:v>
                </c:pt>
                <c:pt idx="475">
                  <c:v>-0.3890354453188532</c:v>
                </c:pt>
                <c:pt idx="476">
                  <c:v>-0.27120147084086299</c:v>
                </c:pt>
                <c:pt idx="477">
                  <c:v>-0.16936381381265597</c:v>
                </c:pt>
                <c:pt idx="478">
                  <c:v>-8.7664425098248233E-2</c:v>
                </c:pt>
                <c:pt idx="479">
                  <c:v>-3.0480270270114469E-2</c:v>
                </c:pt>
                <c:pt idx="480">
                  <c:v>-2.2461772227426843E-3</c:v>
                </c:pt>
                <c:pt idx="481">
                  <c:v>-7.2216812881303839E-3</c:v>
                </c:pt>
                <c:pt idx="482">
                  <c:v>-4.9217091592648726E-2</c:v>
                </c:pt>
                <c:pt idx="483">
                  <c:v>-0.1313077241159383</c:v>
                </c:pt>
                <c:pt idx="484">
                  <c:v>-0.25557603099119475</c:v>
                </c:pt>
                <c:pt idx="485">
                  <c:v>-0.42292428589377729</c:v>
                </c:pt>
                <c:pt idx="486">
                  <c:v>-0.6329923376767721</c:v>
                </c:pt>
                <c:pt idx="487">
                  <c:v>-0.88419645401193891</c:v>
                </c:pt>
                <c:pt idx="488">
                  <c:v>-1.1738816448866491</c:v>
                </c:pt>
                <c:pt idx="489">
                  <c:v>-1.4985586910206103</c:v>
                </c:pt>
                <c:pt idx="490">
                  <c:v>-1.8541848445904621</c:v>
                </c:pt>
                <c:pt idx="491">
                  <c:v>-2.2364462605266229</c:v>
                </c:pt>
                <c:pt idx="492">
                  <c:v>-2.6410086725789723</c:v>
                </c:pt>
                <c:pt idx="493">
                  <c:v>-3.063716047272862</c:v>
                </c:pt>
                <c:pt idx="494">
                  <c:v>-3.5007302154321258</c:v>
                </c:pt>
                <c:pt idx="495">
                  <c:v>-3.9486146840175906</c:v>
                </c:pt>
                <c:pt idx="496">
                  <c:v>-4.4043718804579806</c:v>
                </c:pt>
                <c:pt idx="497">
                  <c:v>-4.865445393694122</c:v>
                </c:pt>
                <c:pt idx="498">
                  <c:v>-5.3296984721327156</c:v>
                </c:pt>
                <c:pt idx="499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D9-4FE3-973D-C21E3E18E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演算処理部!$AG$33:$AG$529</c:f>
              <c:numCache>
                <c:formatCode>General</c:formatCode>
                <c:ptCount val="497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1.04</c:v>
                </c:pt>
                <c:pt idx="52">
                  <c:v>1.06</c:v>
                </c:pt>
                <c:pt idx="53">
                  <c:v>1.08</c:v>
                </c:pt>
                <c:pt idx="54">
                  <c:v>1.1000000000000001</c:v>
                </c:pt>
                <c:pt idx="55">
                  <c:v>1.1200000000000001</c:v>
                </c:pt>
                <c:pt idx="56">
                  <c:v>1.1399999999999999</c:v>
                </c:pt>
                <c:pt idx="57">
                  <c:v>1.1599999999999999</c:v>
                </c:pt>
                <c:pt idx="58">
                  <c:v>1.18</c:v>
                </c:pt>
                <c:pt idx="59">
                  <c:v>1.2</c:v>
                </c:pt>
                <c:pt idx="60">
                  <c:v>1.22</c:v>
                </c:pt>
                <c:pt idx="61">
                  <c:v>1.24</c:v>
                </c:pt>
                <c:pt idx="62">
                  <c:v>1.26</c:v>
                </c:pt>
                <c:pt idx="63">
                  <c:v>1.28</c:v>
                </c:pt>
                <c:pt idx="64">
                  <c:v>1.3</c:v>
                </c:pt>
                <c:pt idx="65">
                  <c:v>1.32</c:v>
                </c:pt>
                <c:pt idx="66">
                  <c:v>1.34</c:v>
                </c:pt>
                <c:pt idx="67">
                  <c:v>1.36</c:v>
                </c:pt>
                <c:pt idx="68">
                  <c:v>1.38</c:v>
                </c:pt>
                <c:pt idx="69">
                  <c:v>1.4</c:v>
                </c:pt>
                <c:pt idx="70">
                  <c:v>1.42</c:v>
                </c:pt>
                <c:pt idx="71">
                  <c:v>1.44</c:v>
                </c:pt>
                <c:pt idx="72">
                  <c:v>1.46</c:v>
                </c:pt>
                <c:pt idx="73">
                  <c:v>1.48</c:v>
                </c:pt>
                <c:pt idx="74">
                  <c:v>1.5</c:v>
                </c:pt>
                <c:pt idx="75">
                  <c:v>1.52</c:v>
                </c:pt>
                <c:pt idx="76">
                  <c:v>1.54</c:v>
                </c:pt>
                <c:pt idx="77">
                  <c:v>1.56</c:v>
                </c:pt>
                <c:pt idx="78">
                  <c:v>1.58</c:v>
                </c:pt>
                <c:pt idx="79">
                  <c:v>1.6</c:v>
                </c:pt>
                <c:pt idx="80">
                  <c:v>1.62</c:v>
                </c:pt>
                <c:pt idx="81">
                  <c:v>1.64</c:v>
                </c:pt>
                <c:pt idx="82">
                  <c:v>1.66</c:v>
                </c:pt>
                <c:pt idx="83">
                  <c:v>1.68</c:v>
                </c:pt>
                <c:pt idx="84">
                  <c:v>1.7</c:v>
                </c:pt>
                <c:pt idx="85">
                  <c:v>1.72</c:v>
                </c:pt>
                <c:pt idx="86">
                  <c:v>1.74</c:v>
                </c:pt>
                <c:pt idx="87">
                  <c:v>1.76</c:v>
                </c:pt>
                <c:pt idx="88">
                  <c:v>1.78</c:v>
                </c:pt>
                <c:pt idx="89">
                  <c:v>1.8</c:v>
                </c:pt>
                <c:pt idx="90">
                  <c:v>1.82</c:v>
                </c:pt>
                <c:pt idx="91">
                  <c:v>1.84</c:v>
                </c:pt>
                <c:pt idx="92">
                  <c:v>1.86</c:v>
                </c:pt>
                <c:pt idx="93">
                  <c:v>1.88</c:v>
                </c:pt>
                <c:pt idx="94">
                  <c:v>1.9</c:v>
                </c:pt>
                <c:pt idx="95">
                  <c:v>1.92</c:v>
                </c:pt>
                <c:pt idx="96">
                  <c:v>1.94</c:v>
                </c:pt>
                <c:pt idx="97">
                  <c:v>1.96</c:v>
                </c:pt>
                <c:pt idx="98">
                  <c:v>1.98</c:v>
                </c:pt>
                <c:pt idx="99">
                  <c:v>2</c:v>
                </c:pt>
                <c:pt idx="100">
                  <c:v>2.02</c:v>
                </c:pt>
                <c:pt idx="101">
                  <c:v>2.04</c:v>
                </c:pt>
                <c:pt idx="102">
                  <c:v>2.06</c:v>
                </c:pt>
                <c:pt idx="103">
                  <c:v>2.08</c:v>
                </c:pt>
                <c:pt idx="104">
                  <c:v>2.1</c:v>
                </c:pt>
                <c:pt idx="105">
                  <c:v>2.12</c:v>
                </c:pt>
                <c:pt idx="106">
                  <c:v>2.14</c:v>
                </c:pt>
                <c:pt idx="107">
                  <c:v>2.16</c:v>
                </c:pt>
                <c:pt idx="108">
                  <c:v>2.1800000000000002</c:v>
                </c:pt>
                <c:pt idx="109">
                  <c:v>2.2000000000000002</c:v>
                </c:pt>
                <c:pt idx="110">
                  <c:v>2.2200000000000002</c:v>
                </c:pt>
                <c:pt idx="111">
                  <c:v>2.2400000000000002</c:v>
                </c:pt>
                <c:pt idx="112">
                  <c:v>2.2599999999999998</c:v>
                </c:pt>
                <c:pt idx="113">
                  <c:v>2.2799999999999998</c:v>
                </c:pt>
                <c:pt idx="114">
                  <c:v>2.2999999999999998</c:v>
                </c:pt>
                <c:pt idx="115">
                  <c:v>2.3199999999999998</c:v>
                </c:pt>
                <c:pt idx="116">
                  <c:v>2.34</c:v>
                </c:pt>
                <c:pt idx="117">
                  <c:v>2.36</c:v>
                </c:pt>
                <c:pt idx="118">
                  <c:v>2.38</c:v>
                </c:pt>
                <c:pt idx="119">
                  <c:v>2.4</c:v>
                </c:pt>
                <c:pt idx="120">
                  <c:v>2.42</c:v>
                </c:pt>
                <c:pt idx="121">
                  <c:v>2.44</c:v>
                </c:pt>
                <c:pt idx="122">
                  <c:v>2.46</c:v>
                </c:pt>
                <c:pt idx="123">
                  <c:v>2.48</c:v>
                </c:pt>
                <c:pt idx="124">
                  <c:v>2.5</c:v>
                </c:pt>
                <c:pt idx="125">
                  <c:v>2.52</c:v>
                </c:pt>
                <c:pt idx="126">
                  <c:v>2.54</c:v>
                </c:pt>
                <c:pt idx="127">
                  <c:v>2.56</c:v>
                </c:pt>
                <c:pt idx="128">
                  <c:v>2.58</c:v>
                </c:pt>
                <c:pt idx="129">
                  <c:v>2.6</c:v>
                </c:pt>
                <c:pt idx="130">
                  <c:v>2.62</c:v>
                </c:pt>
                <c:pt idx="131">
                  <c:v>2.64</c:v>
                </c:pt>
                <c:pt idx="132">
                  <c:v>2.66</c:v>
                </c:pt>
                <c:pt idx="133">
                  <c:v>2.68</c:v>
                </c:pt>
                <c:pt idx="134">
                  <c:v>2.7</c:v>
                </c:pt>
                <c:pt idx="135">
                  <c:v>2.72</c:v>
                </c:pt>
                <c:pt idx="136">
                  <c:v>2.74</c:v>
                </c:pt>
                <c:pt idx="137">
                  <c:v>2.76</c:v>
                </c:pt>
                <c:pt idx="138">
                  <c:v>2.78</c:v>
                </c:pt>
                <c:pt idx="139">
                  <c:v>2.8</c:v>
                </c:pt>
                <c:pt idx="140">
                  <c:v>2.82</c:v>
                </c:pt>
                <c:pt idx="141">
                  <c:v>2.84</c:v>
                </c:pt>
                <c:pt idx="142">
                  <c:v>2.86</c:v>
                </c:pt>
                <c:pt idx="143">
                  <c:v>2.88</c:v>
                </c:pt>
                <c:pt idx="144">
                  <c:v>2.9</c:v>
                </c:pt>
                <c:pt idx="145">
                  <c:v>2.92</c:v>
                </c:pt>
                <c:pt idx="146">
                  <c:v>2.94</c:v>
                </c:pt>
                <c:pt idx="147">
                  <c:v>2.96</c:v>
                </c:pt>
                <c:pt idx="148">
                  <c:v>2.98</c:v>
                </c:pt>
                <c:pt idx="149">
                  <c:v>3</c:v>
                </c:pt>
                <c:pt idx="150">
                  <c:v>3.02</c:v>
                </c:pt>
                <c:pt idx="151">
                  <c:v>3.04</c:v>
                </c:pt>
                <c:pt idx="152">
                  <c:v>3.06</c:v>
                </c:pt>
                <c:pt idx="153">
                  <c:v>3.08</c:v>
                </c:pt>
                <c:pt idx="154">
                  <c:v>3.1</c:v>
                </c:pt>
                <c:pt idx="155">
                  <c:v>3.12</c:v>
                </c:pt>
                <c:pt idx="156">
                  <c:v>3.14</c:v>
                </c:pt>
                <c:pt idx="157">
                  <c:v>3.16</c:v>
                </c:pt>
                <c:pt idx="158">
                  <c:v>3.18</c:v>
                </c:pt>
                <c:pt idx="159">
                  <c:v>3.2</c:v>
                </c:pt>
                <c:pt idx="160">
                  <c:v>3.22</c:v>
                </c:pt>
                <c:pt idx="161">
                  <c:v>3.24</c:v>
                </c:pt>
                <c:pt idx="162">
                  <c:v>3.26</c:v>
                </c:pt>
                <c:pt idx="163">
                  <c:v>3.28</c:v>
                </c:pt>
                <c:pt idx="164">
                  <c:v>3.3</c:v>
                </c:pt>
                <c:pt idx="165">
                  <c:v>3.32</c:v>
                </c:pt>
                <c:pt idx="166">
                  <c:v>3.34</c:v>
                </c:pt>
                <c:pt idx="167">
                  <c:v>3.36</c:v>
                </c:pt>
                <c:pt idx="168">
                  <c:v>3.38</c:v>
                </c:pt>
                <c:pt idx="169">
                  <c:v>3.4</c:v>
                </c:pt>
                <c:pt idx="170">
                  <c:v>3.42</c:v>
                </c:pt>
                <c:pt idx="171">
                  <c:v>3.44</c:v>
                </c:pt>
                <c:pt idx="172">
                  <c:v>3.46</c:v>
                </c:pt>
                <c:pt idx="173">
                  <c:v>3.48</c:v>
                </c:pt>
                <c:pt idx="174">
                  <c:v>3.5</c:v>
                </c:pt>
                <c:pt idx="175">
                  <c:v>3.52</c:v>
                </c:pt>
                <c:pt idx="176">
                  <c:v>3.54</c:v>
                </c:pt>
                <c:pt idx="177">
                  <c:v>3.56</c:v>
                </c:pt>
                <c:pt idx="178">
                  <c:v>3.58</c:v>
                </c:pt>
                <c:pt idx="179">
                  <c:v>3.6</c:v>
                </c:pt>
                <c:pt idx="180">
                  <c:v>3.62</c:v>
                </c:pt>
                <c:pt idx="181">
                  <c:v>3.64</c:v>
                </c:pt>
                <c:pt idx="182">
                  <c:v>3.66</c:v>
                </c:pt>
                <c:pt idx="183">
                  <c:v>3.68</c:v>
                </c:pt>
                <c:pt idx="184">
                  <c:v>3.7</c:v>
                </c:pt>
                <c:pt idx="185">
                  <c:v>3.72</c:v>
                </c:pt>
                <c:pt idx="186">
                  <c:v>3.74</c:v>
                </c:pt>
                <c:pt idx="187">
                  <c:v>3.76</c:v>
                </c:pt>
                <c:pt idx="188">
                  <c:v>3.78</c:v>
                </c:pt>
                <c:pt idx="189">
                  <c:v>3.8</c:v>
                </c:pt>
                <c:pt idx="190">
                  <c:v>3.82</c:v>
                </c:pt>
                <c:pt idx="191">
                  <c:v>3.84</c:v>
                </c:pt>
                <c:pt idx="192">
                  <c:v>3.86</c:v>
                </c:pt>
                <c:pt idx="193">
                  <c:v>3.88</c:v>
                </c:pt>
                <c:pt idx="194">
                  <c:v>3.9</c:v>
                </c:pt>
                <c:pt idx="195">
                  <c:v>3.92</c:v>
                </c:pt>
                <c:pt idx="196">
                  <c:v>3.94</c:v>
                </c:pt>
                <c:pt idx="197">
                  <c:v>3.96</c:v>
                </c:pt>
                <c:pt idx="198">
                  <c:v>3.98</c:v>
                </c:pt>
                <c:pt idx="199">
                  <c:v>4</c:v>
                </c:pt>
                <c:pt idx="200">
                  <c:v>4.0199999999999996</c:v>
                </c:pt>
                <c:pt idx="201">
                  <c:v>4.04</c:v>
                </c:pt>
                <c:pt idx="202">
                  <c:v>4.0599999999999996</c:v>
                </c:pt>
                <c:pt idx="203">
                  <c:v>4.08</c:v>
                </c:pt>
                <c:pt idx="204">
                  <c:v>4.0999999999999996</c:v>
                </c:pt>
                <c:pt idx="205">
                  <c:v>4.12</c:v>
                </c:pt>
                <c:pt idx="206">
                  <c:v>4.1399999999999997</c:v>
                </c:pt>
                <c:pt idx="207">
                  <c:v>4.16</c:v>
                </c:pt>
                <c:pt idx="208">
                  <c:v>4.18</c:v>
                </c:pt>
                <c:pt idx="209">
                  <c:v>4.2</c:v>
                </c:pt>
                <c:pt idx="210">
                  <c:v>4.22</c:v>
                </c:pt>
                <c:pt idx="211">
                  <c:v>4.24</c:v>
                </c:pt>
                <c:pt idx="212">
                  <c:v>4.26</c:v>
                </c:pt>
                <c:pt idx="213">
                  <c:v>4.28</c:v>
                </c:pt>
                <c:pt idx="214">
                  <c:v>4.3</c:v>
                </c:pt>
                <c:pt idx="215">
                  <c:v>4.32</c:v>
                </c:pt>
                <c:pt idx="216">
                  <c:v>4.34</c:v>
                </c:pt>
                <c:pt idx="217">
                  <c:v>4.3600000000000003</c:v>
                </c:pt>
                <c:pt idx="218">
                  <c:v>4.38</c:v>
                </c:pt>
                <c:pt idx="219">
                  <c:v>4.4000000000000004</c:v>
                </c:pt>
                <c:pt idx="220">
                  <c:v>4.42</c:v>
                </c:pt>
                <c:pt idx="221">
                  <c:v>4.4400000000000004</c:v>
                </c:pt>
                <c:pt idx="222">
                  <c:v>4.46</c:v>
                </c:pt>
                <c:pt idx="223">
                  <c:v>4.4800000000000004</c:v>
                </c:pt>
                <c:pt idx="224">
                  <c:v>4.5</c:v>
                </c:pt>
                <c:pt idx="225">
                  <c:v>4.5199999999999996</c:v>
                </c:pt>
                <c:pt idx="226">
                  <c:v>4.54</c:v>
                </c:pt>
                <c:pt idx="227">
                  <c:v>4.5599999999999996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4.62</c:v>
                </c:pt>
                <c:pt idx="231">
                  <c:v>4.6399999999999997</c:v>
                </c:pt>
                <c:pt idx="232">
                  <c:v>4.66</c:v>
                </c:pt>
                <c:pt idx="233">
                  <c:v>4.68</c:v>
                </c:pt>
                <c:pt idx="234">
                  <c:v>4.7</c:v>
                </c:pt>
                <c:pt idx="235">
                  <c:v>4.72</c:v>
                </c:pt>
                <c:pt idx="236">
                  <c:v>4.74</c:v>
                </c:pt>
                <c:pt idx="237">
                  <c:v>4.76</c:v>
                </c:pt>
                <c:pt idx="238">
                  <c:v>4.78</c:v>
                </c:pt>
                <c:pt idx="239">
                  <c:v>4.8</c:v>
                </c:pt>
                <c:pt idx="240">
                  <c:v>4.82</c:v>
                </c:pt>
                <c:pt idx="241">
                  <c:v>4.84</c:v>
                </c:pt>
                <c:pt idx="242">
                  <c:v>4.8600000000000003</c:v>
                </c:pt>
                <c:pt idx="243">
                  <c:v>4.88</c:v>
                </c:pt>
                <c:pt idx="244">
                  <c:v>4.9000000000000004</c:v>
                </c:pt>
                <c:pt idx="245">
                  <c:v>4.92</c:v>
                </c:pt>
                <c:pt idx="246">
                  <c:v>4.9400000000000004</c:v>
                </c:pt>
                <c:pt idx="247">
                  <c:v>4.96</c:v>
                </c:pt>
                <c:pt idx="248">
                  <c:v>4.9800000000000004</c:v>
                </c:pt>
                <c:pt idx="249">
                  <c:v>5</c:v>
                </c:pt>
                <c:pt idx="250">
                  <c:v>5.0199999999999996</c:v>
                </c:pt>
                <c:pt idx="251">
                  <c:v>5.04</c:v>
                </c:pt>
                <c:pt idx="252">
                  <c:v>5.0599999999999996</c:v>
                </c:pt>
                <c:pt idx="253">
                  <c:v>5.08</c:v>
                </c:pt>
                <c:pt idx="254">
                  <c:v>5.0999999999999996</c:v>
                </c:pt>
                <c:pt idx="255">
                  <c:v>5.12</c:v>
                </c:pt>
                <c:pt idx="256">
                  <c:v>5.14</c:v>
                </c:pt>
                <c:pt idx="257">
                  <c:v>5.16</c:v>
                </c:pt>
                <c:pt idx="258">
                  <c:v>5.18</c:v>
                </c:pt>
                <c:pt idx="259">
                  <c:v>5.2</c:v>
                </c:pt>
                <c:pt idx="260">
                  <c:v>5.22</c:v>
                </c:pt>
                <c:pt idx="261">
                  <c:v>5.24</c:v>
                </c:pt>
                <c:pt idx="262">
                  <c:v>5.26</c:v>
                </c:pt>
                <c:pt idx="263">
                  <c:v>5.28</c:v>
                </c:pt>
                <c:pt idx="264">
                  <c:v>5.3</c:v>
                </c:pt>
                <c:pt idx="265">
                  <c:v>5.32</c:v>
                </c:pt>
                <c:pt idx="266">
                  <c:v>5.34</c:v>
                </c:pt>
                <c:pt idx="267">
                  <c:v>5.36</c:v>
                </c:pt>
                <c:pt idx="268">
                  <c:v>5.38</c:v>
                </c:pt>
                <c:pt idx="269">
                  <c:v>5.4</c:v>
                </c:pt>
                <c:pt idx="270">
                  <c:v>5.42</c:v>
                </c:pt>
                <c:pt idx="271">
                  <c:v>5.44</c:v>
                </c:pt>
                <c:pt idx="272">
                  <c:v>5.46</c:v>
                </c:pt>
                <c:pt idx="273">
                  <c:v>5.48</c:v>
                </c:pt>
                <c:pt idx="274">
                  <c:v>5.5</c:v>
                </c:pt>
                <c:pt idx="275">
                  <c:v>5.52</c:v>
                </c:pt>
                <c:pt idx="276">
                  <c:v>5.54</c:v>
                </c:pt>
                <c:pt idx="277">
                  <c:v>5.56</c:v>
                </c:pt>
                <c:pt idx="278">
                  <c:v>5.58</c:v>
                </c:pt>
                <c:pt idx="279">
                  <c:v>5.6</c:v>
                </c:pt>
                <c:pt idx="280">
                  <c:v>5.62</c:v>
                </c:pt>
                <c:pt idx="281">
                  <c:v>5.64</c:v>
                </c:pt>
                <c:pt idx="282">
                  <c:v>5.66</c:v>
                </c:pt>
                <c:pt idx="283">
                  <c:v>5.68</c:v>
                </c:pt>
                <c:pt idx="284">
                  <c:v>5.7</c:v>
                </c:pt>
                <c:pt idx="285">
                  <c:v>5.72</c:v>
                </c:pt>
                <c:pt idx="286">
                  <c:v>5.74</c:v>
                </c:pt>
                <c:pt idx="287">
                  <c:v>5.76</c:v>
                </c:pt>
                <c:pt idx="288">
                  <c:v>5.78</c:v>
                </c:pt>
                <c:pt idx="289">
                  <c:v>5.8</c:v>
                </c:pt>
                <c:pt idx="290">
                  <c:v>5.82</c:v>
                </c:pt>
                <c:pt idx="291">
                  <c:v>5.84</c:v>
                </c:pt>
                <c:pt idx="292">
                  <c:v>5.86</c:v>
                </c:pt>
                <c:pt idx="293">
                  <c:v>5.88</c:v>
                </c:pt>
                <c:pt idx="294">
                  <c:v>5.9</c:v>
                </c:pt>
                <c:pt idx="295">
                  <c:v>5.92</c:v>
                </c:pt>
                <c:pt idx="296">
                  <c:v>5.94</c:v>
                </c:pt>
                <c:pt idx="297">
                  <c:v>5.96</c:v>
                </c:pt>
                <c:pt idx="298">
                  <c:v>5.98</c:v>
                </c:pt>
                <c:pt idx="299">
                  <c:v>6</c:v>
                </c:pt>
                <c:pt idx="300">
                  <c:v>6.02</c:v>
                </c:pt>
                <c:pt idx="301">
                  <c:v>6.04</c:v>
                </c:pt>
                <c:pt idx="302">
                  <c:v>6.06</c:v>
                </c:pt>
                <c:pt idx="303">
                  <c:v>6.08</c:v>
                </c:pt>
                <c:pt idx="304">
                  <c:v>6.1</c:v>
                </c:pt>
                <c:pt idx="305">
                  <c:v>6.12</c:v>
                </c:pt>
                <c:pt idx="306">
                  <c:v>6.14</c:v>
                </c:pt>
                <c:pt idx="307">
                  <c:v>6.16</c:v>
                </c:pt>
                <c:pt idx="308">
                  <c:v>6.18</c:v>
                </c:pt>
                <c:pt idx="309">
                  <c:v>6.2</c:v>
                </c:pt>
                <c:pt idx="310">
                  <c:v>6.22</c:v>
                </c:pt>
                <c:pt idx="311">
                  <c:v>6.24</c:v>
                </c:pt>
                <c:pt idx="312">
                  <c:v>6.26</c:v>
                </c:pt>
                <c:pt idx="313">
                  <c:v>6.28</c:v>
                </c:pt>
                <c:pt idx="314">
                  <c:v>6.3</c:v>
                </c:pt>
                <c:pt idx="315">
                  <c:v>6.32</c:v>
                </c:pt>
                <c:pt idx="316">
                  <c:v>6.34</c:v>
                </c:pt>
                <c:pt idx="317">
                  <c:v>6.36</c:v>
                </c:pt>
                <c:pt idx="318">
                  <c:v>6.38</c:v>
                </c:pt>
                <c:pt idx="319">
                  <c:v>6.4</c:v>
                </c:pt>
                <c:pt idx="320">
                  <c:v>6.42</c:v>
                </c:pt>
                <c:pt idx="321">
                  <c:v>6.44</c:v>
                </c:pt>
                <c:pt idx="322">
                  <c:v>6.46</c:v>
                </c:pt>
                <c:pt idx="323">
                  <c:v>6.48</c:v>
                </c:pt>
                <c:pt idx="324">
                  <c:v>6.5</c:v>
                </c:pt>
                <c:pt idx="325">
                  <c:v>6.52</c:v>
                </c:pt>
                <c:pt idx="326">
                  <c:v>6.54</c:v>
                </c:pt>
                <c:pt idx="327">
                  <c:v>6.56</c:v>
                </c:pt>
                <c:pt idx="328">
                  <c:v>6.58</c:v>
                </c:pt>
                <c:pt idx="329">
                  <c:v>6.6</c:v>
                </c:pt>
                <c:pt idx="330">
                  <c:v>6.62</c:v>
                </c:pt>
                <c:pt idx="331">
                  <c:v>6.64</c:v>
                </c:pt>
                <c:pt idx="332">
                  <c:v>6.66</c:v>
                </c:pt>
                <c:pt idx="333">
                  <c:v>6.68</c:v>
                </c:pt>
                <c:pt idx="334">
                  <c:v>6.7</c:v>
                </c:pt>
                <c:pt idx="335">
                  <c:v>6.72</c:v>
                </c:pt>
                <c:pt idx="336">
                  <c:v>6.74</c:v>
                </c:pt>
                <c:pt idx="337">
                  <c:v>6.76</c:v>
                </c:pt>
                <c:pt idx="338">
                  <c:v>6.78</c:v>
                </c:pt>
                <c:pt idx="339">
                  <c:v>6.8</c:v>
                </c:pt>
                <c:pt idx="340">
                  <c:v>6.82</c:v>
                </c:pt>
                <c:pt idx="341">
                  <c:v>6.84</c:v>
                </c:pt>
                <c:pt idx="342">
                  <c:v>6.86</c:v>
                </c:pt>
                <c:pt idx="343">
                  <c:v>6.88</c:v>
                </c:pt>
                <c:pt idx="344">
                  <c:v>6.9</c:v>
                </c:pt>
                <c:pt idx="345">
                  <c:v>6.92</c:v>
                </c:pt>
                <c:pt idx="346">
                  <c:v>6.94</c:v>
                </c:pt>
                <c:pt idx="347">
                  <c:v>6.96</c:v>
                </c:pt>
                <c:pt idx="348">
                  <c:v>6.98</c:v>
                </c:pt>
                <c:pt idx="349">
                  <c:v>7</c:v>
                </c:pt>
                <c:pt idx="350">
                  <c:v>7.02</c:v>
                </c:pt>
                <c:pt idx="351">
                  <c:v>7.04</c:v>
                </c:pt>
                <c:pt idx="352">
                  <c:v>7.06</c:v>
                </c:pt>
                <c:pt idx="353">
                  <c:v>7.08</c:v>
                </c:pt>
                <c:pt idx="354">
                  <c:v>7.1</c:v>
                </c:pt>
                <c:pt idx="355">
                  <c:v>7.12</c:v>
                </c:pt>
                <c:pt idx="356">
                  <c:v>7.14</c:v>
                </c:pt>
                <c:pt idx="357">
                  <c:v>7.16</c:v>
                </c:pt>
                <c:pt idx="358">
                  <c:v>7.18</c:v>
                </c:pt>
                <c:pt idx="359">
                  <c:v>7.2</c:v>
                </c:pt>
                <c:pt idx="360">
                  <c:v>7.22</c:v>
                </c:pt>
                <c:pt idx="361">
                  <c:v>7.24</c:v>
                </c:pt>
                <c:pt idx="362">
                  <c:v>7.26</c:v>
                </c:pt>
                <c:pt idx="363">
                  <c:v>7.28</c:v>
                </c:pt>
                <c:pt idx="364">
                  <c:v>7.3</c:v>
                </c:pt>
                <c:pt idx="365">
                  <c:v>7.32</c:v>
                </c:pt>
                <c:pt idx="366">
                  <c:v>7.34</c:v>
                </c:pt>
                <c:pt idx="367">
                  <c:v>7.36</c:v>
                </c:pt>
                <c:pt idx="368">
                  <c:v>7.38</c:v>
                </c:pt>
                <c:pt idx="369">
                  <c:v>7.4</c:v>
                </c:pt>
                <c:pt idx="370">
                  <c:v>7.42</c:v>
                </c:pt>
                <c:pt idx="371">
                  <c:v>7.44</c:v>
                </c:pt>
                <c:pt idx="372">
                  <c:v>7.46</c:v>
                </c:pt>
                <c:pt idx="373">
                  <c:v>7.48</c:v>
                </c:pt>
                <c:pt idx="374">
                  <c:v>7.5</c:v>
                </c:pt>
                <c:pt idx="375">
                  <c:v>7.52</c:v>
                </c:pt>
                <c:pt idx="376">
                  <c:v>7.54</c:v>
                </c:pt>
                <c:pt idx="377">
                  <c:v>7.56</c:v>
                </c:pt>
                <c:pt idx="378">
                  <c:v>7.58</c:v>
                </c:pt>
                <c:pt idx="379">
                  <c:v>7.6</c:v>
                </c:pt>
                <c:pt idx="380">
                  <c:v>7.62</c:v>
                </c:pt>
                <c:pt idx="381">
                  <c:v>7.64</c:v>
                </c:pt>
                <c:pt idx="382">
                  <c:v>7.66</c:v>
                </c:pt>
                <c:pt idx="383">
                  <c:v>7.68</c:v>
                </c:pt>
                <c:pt idx="384">
                  <c:v>7.7</c:v>
                </c:pt>
                <c:pt idx="385">
                  <c:v>7.72</c:v>
                </c:pt>
                <c:pt idx="386">
                  <c:v>7.74</c:v>
                </c:pt>
                <c:pt idx="387">
                  <c:v>7.76</c:v>
                </c:pt>
                <c:pt idx="388">
                  <c:v>7.78</c:v>
                </c:pt>
                <c:pt idx="389">
                  <c:v>7.8</c:v>
                </c:pt>
                <c:pt idx="390">
                  <c:v>7.82</c:v>
                </c:pt>
                <c:pt idx="391">
                  <c:v>7.84</c:v>
                </c:pt>
                <c:pt idx="392">
                  <c:v>7.86</c:v>
                </c:pt>
                <c:pt idx="393">
                  <c:v>7.88</c:v>
                </c:pt>
                <c:pt idx="394">
                  <c:v>7.9</c:v>
                </c:pt>
                <c:pt idx="395">
                  <c:v>7.92</c:v>
                </c:pt>
                <c:pt idx="396">
                  <c:v>7.94</c:v>
                </c:pt>
                <c:pt idx="397">
                  <c:v>7.96</c:v>
                </c:pt>
                <c:pt idx="398">
                  <c:v>7.98</c:v>
                </c:pt>
                <c:pt idx="399">
                  <c:v>8</c:v>
                </c:pt>
                <c:pt idx="400">
                  <c:v>8.02</c:v>
                </c:pt>
                <c:pt idx="401">
                  <c:v>8.0399999999999991</c:v>
                </c:pt>
                <c:pt idx="402">
                  <c:v>8.06</c:v>
                </c:pt>
                <c:pt idx="403">
                  <c:v>8.08</c:v>
                </c:pt>
                <c:pt idx="404">
                  <c:v>8.1</c:v>
                </c:pt>
                <c:pt idx="405">
                  <c:v>8.1199999999999992</c:v>
                </c:pt>
                <c:pt idx="406">
                  <c:v>8.14</c:v>
                </c:pt>
                <c:pt idx="407">
                  <c:v>8.16</c:v>
                </c:pt>
                <c:pt idx="408">
                  <c:v>8.18</c:v>
                </c:pt>
                <c:pt idx="409">
                  <c:v>8.1999999999999993</c:v>
                </c:pt>
                <c:pt idx="410">
                  <c:v>8.2200000000000006</c:v>
                </c:pt>
                <c:pt idx="411">
                  <c:v>8.24</c:v>
                </c:pt>
                <c:pt idx="412">
                  <c:v>8.26</c:v>
                </c:pt>
                <c:pt idx="413">
                  <c:v>8.2799999999999994</c:v>
                </c:pt>
                <c:pt idx="414">
                  <c:v>8.3000000000000007</c:v>
                </c:pt>
                <c:pt idx="415">
                  <c:v>8.32</c:v>
                </c:pt>
                <c:pt idx="416">
                  <c:v>8.34</c:v>
                </c:pt>
                <c:pt idx="417">
                  <c:v>8.36</c:v>
                </c:pt>
                <c:pt idx="418">
                  <c:v>8.3800000000000008</c:v>
                </c:pt>
                <c:pt idx="419">
                  <c:v>8.4</c:v>
                </c:pt>
                <c:pt idx="420">
                  <c:v>8.42</c:v>
                </c:pt>
                <c:pt idx="421">
                  <c:v>8.44</c:v>
                </c:pt>
                <c:pt idx="422">
                  <c:v>8.4600000000000009</c:v>
                </c:pt>
                <c:pt idx="423">
                  <c:v>8.48</c:v>
                </c:pt>
                <c:pt idx="424">
                  <c:v>8.5</c:v>
                </c:pt>
                <c:pt idx="425">
                  <c:v>8.52</c:v>
                </c:pt>
                <c:pt idx="426">
                  <c:v>8.5399999999999991</c:v>
                </c:pt>
                <c:pt idx="427">
                  <c:v>8.56</c:v>
                </c:pt>
                <c:pt idx="428">
                  <c:v>8.58</c:v>
                </c:pt>
                <c:pt idx="429">
                  <c:v>8.6</c:v>
                </c:pt>
                <c:pt idx="430">
                  <c:v>8.6199999999999992</c:v>
                </c:pt>
                <c:pt idx="431">
                  <c:v>8.64</c:v>
                </c:pt>
                <c:pt idx="432">
                  <c:v>8.66</c:v>
                </c:pt>
                <c:pt idx="433">
                  <c:v>8.68</c:v>
                </c:pt>
                <c:pt idx="434">
                  <c:v>8.6999999999999993</c:v>
                </c:pt>
                <c:pt idx="435">
                  <c:v>8.7200000000000006</c:v>
                </c:pt>
                <c:pt idx="436">
                  <c:v>8.74</c:v>
                </c:pt>
                <c:pt idx="437">
                  <c:v>8.76</c:v>
                </c:pt>
                <c:pt idx="438">
                  <c:v>8.7799999999999994</c:v>
                </c:pt>
                <c:pt idx="439">
                  <c:v>8.8000000000000007</c:v>
                </c:pt>
                <c:pt idx="440">
                  <c:v>8.82</c:v>
                </c:pt>
                <c:pt idx="441">
                  <c:v>8.84</c:v>
                </c:pt>
                <c:pt idx="442">
                  <c:v>8.86</c:v>
                </c:pt>
                <c:pt idx="443">
                  <c:v>8.8800000000000008</c:v>
                </c:pt>
                <c:pt idx="444">
                  <c:v>8.9</c:v>
                </c:pt>
                <c:pt idx="445">
                  <c:v>8.92</c:v>
                </c:pt>
                <c:pt idx="446">
                  <c:v>8.94</c:v>
                </c:pt>
                <c:pt idx="447">
                  <c:v>8.9600000000000009</c:v>
                </c:pt>
                <c:pt idx="448">
                  <c:v>8.98</c:v>
                </c:pt>
                <c:pt idx="449">
                  <c:v>9</c:v>
                </c:pt>
                <c:pt idx="450">
                  <c:v>9.02</c:v>
                </c:pt>
                <c:pt idx="451">
                  <c:v>9.0399999999999991</c:v>
                </c:pt>
                <c:pt idx="452">
                  <c:v>9.06</c:v>
                </c:pt>
                <c:pt idx="453">
                  <c:v>9.08</c:v>
                </c:pt>
                <c:pt idx="454">
                  <c:v>9.1</c:v>
                </c:pt>
                <c:pt idx="455">
                  <c:v>9.1199999999999992</c:v>
                </c:pt>
                <c:pt idx="456">
                  <c:v>9.14</c:v>
                </c:pt>
                <c:pt idx="457">
                  <c:v>9.16</c:v>
                </c:pt>
                <c:pt idx="458">
                  <c:v>9.18</c:v>
                </c:pt>
                <c:pt idx="459">
                  <c:v>9.1999999999999993</c:v>
                </c:pt>
                <c:pt idx="460">
                  <c:v>9.2200000000000006</c:v>
                </c:pt>
                <c:pt idx="461">
                  <c:v>9.24</c:v>
                </c:pt>
                <c:pt idx="462">
                  <c:v>9.26</c:v>
                </c:pt>
                <c:pt idx="463">
                  <c:v>9.2799999999999994</c:v>
                </c:pt>
                <c:pt idx="464">
                  <c:v>9.3000000000000007</c:v>
                </c:pt>
                <c:pt idx="465">
                  <c:v>9.32</c:v>
                </c:pt>
                <c:pt idx="466">
                  <c:v>9.34</c:v>
                </c:pt>
                <c:pt idx="467">
                  <c:v>9.36</c:v>
                </c:pt>
                <c:pt idx="468">
                  <c:v>9.3800000000000008</c:v>
                </c:pt>
                <c:pt idx="469">
                  <c:v>9.4</c:v>
                </c:pt>
                <c:pt idx="470">
                  <c:v>9.42</c:v>
                </c:pt>
                <c:pt idx="471">
                  <c:v>9.44</c:v>
                </c:pt>
                <c:pt idx="472">
                  <c:v>9.4600000000000009</c:v>
                </c:pt>
                <c:pt idx="473">
                  <c:v>9.48</c:v>
                </c:pt>
                <c:pt idx="474">
                  <c:v>9.5</c:v>
                </c:pt>
                <c:pt idx="475">
                  <c:v>9.52</c:v>
                </c:pt>
                <c:pt idx="476">
                  <c:v>9.5399999999999991</c:v>
                </c:pt>
                <c:pt idx="477">
                  <c:v>9.56</c:v>
                </c:pt>
                <c:pt idx="478">
                  <c:v>9.58</c:v>
                </c:pt>
                <c:pt idx="479">
                  <c:v>9.6</c:v>
                </c:pt>
                <c:pt idx="480">
                  <c:v>9.6199999999999992</c:v>
                </c:pt>
                <c:pt idx="481">
                  <c:v>9.64</c:v>
                </c:pt>
                <c:pt idx="482">
                  <c:v>9.66</c:v>
                </c:pt>
                <c:pt idx="483">
                  <c:v>9.68</c:v>
                </c:pt>
                <c:pt idx="484">
                  <c:v>9.6999999999999993</c:v>
                </c:pt>
                <c:pt idx="485">
                  <c:v>9.7200000000000006</c:v>
                </c:pt>
                <c:pt idx="486">
                  <c:v>9.74</c:v>
                </c:pt>
                <c:pt idx="487">
                  <c:v>9.76</c:v>
                </c:pt>
                <c:pt idx="488">
                  <c:v>9.7799999999999994</c:v>
                </c:pt>
                <c:pt idx="489">
                  <c:v>9.8000000000000007</c:v>
                </c:pt>
                <c:pt idx="490">
                  <c:v>9.82</c:v>
                </c:pt>
                <c:pt idx="491">
                  <c:v>9.84</c:v>
                </c:pt>
                <c:pt idx="492">
                  <c:v>9.86</c:v>
                </c:pt>
                <c:pt idx="493">
                  <c:v>9.8800000000000008</c:v>
                </c:pt>
                <c:pt idx="494">
                  <c:v>9.9</c:v>
                </c:pt>
                <c:pt idx="495">
                  <c:v>9.92</c:v>
                </c:pt>
                <c:pt idx="496">
                  <c:v>9.94</c:v>
                </c:pt>
              </c:numCache>
            </c:numRef>
          </c:xVal>
          <c:yVal>
            <c:numRef>
              <c:f>演算処理部!$AJ$33:$AJ$331</c:f>
              <c:numCache>
                <c:formatCode>General</c:formatCode>
                <c:ptCount val="299"/>
                <c:pt idx="0">
                  <c:v>-6.7869711580596825E-4</c:v>
                </c:pt>
                <c:pt idx="1">
                  <c:v>-2.706343003362993E-3</c:v>
                </c:pt>
                <c:pt idx="2">
                  <c:v>-6.0576868605398447E-3</c:v>
                </c:pt>
                <c:pt idx="3">
                  <c:v>-1.0690927761019778E-2</c:v>
                </c:pt>
                <c:pt idx="4">
                  <c:v>-1.6548135041842955E-2</c:v>
                </c:pt>
                <c:pt idx="5">
                  <c:v>-2.3555826644229217E-2</c:v>
                </c:pt>
                <c:pt idx="6">
                  <c:v>-3.1625695787316527E-2</c:v>
                </c:pt>
                <c:pt idx="7">
                  <c:v>-4.065547440405292E-2</c:v>
                </c:pt>
                <c:pt idx="8">
                  <c:v>-5.0529920362726993E-2</c:v>
                </c:pt>
                <c:pt idx="9">
                  <c:v>-6.1121914703598436E-2</c:v>
                </c:pt>
                <c:pt idx="10">
                  <c:v>-7.229365497906623E-2</c:v>
                </c:pt>
                <c:pt idx="11">
                  <c:v>-8.3897931314736648E-2</c:v>
                </c:pt>
                <c:pt idx="12">
                  <c:v>-9.5779473002810311E-2</c:v>
                </c:pt>
                <c:pt idx="13">
                  <c:v>-0.10777635527494335</c:v>
                </c:pt>
                <c:pt idx="14">
                  <c:v>-0.11972145834373045</c:v>
                </c:pt>
                <c:pt idx="15">
                  <c:v>-0.13144397380611472</c:v>
                </c:pt>
                <c:pt idx="16">
                  <c:v>-0.14277095702313</c:v>
                </c:pt>
                <c:pt idx="17">
                  <c:v>-0.15352892808556245</c:v>
                </c:pt>
                <c:pt idx="18">
                  <c:v>-0.16354552840911651</c:v>
                </c:pt>
                <c:pt idx="19">
                  <c:v>-0.17265124485058203</c:v>
                </c:pt>
                <c:pt idx="20">
                  <c:v>-0.18068121848464591</c:v>
                </c:pt>
                <c:pt idx="21">
                  <c:v>-0.18747716082819557</c:v>
                </c:pt>
                <c:pt idx="22">
                  <c:v>-0.19288940635173416</c:v>
                </c:pt>
                <c:pt idx="23">
                  <c:v>-0.19677913658658169</c:v>
                </c:pt>
                <c:pt idx="24">
                  <c:v>-0.19902081802695312</c:v>
                </c:pt>
                <c:pt idx="25">
                  <c:v>-0.19950490332332732</c:v>
                </c:pt>
                <c:pt idx="26">
                  <c:v>-0.19814085291604711</c:v>
                </c:pt>
                <c:pt idx="27">
                  <c:v>-0.19486054214732468</c:v>
                </c:pt>
                <c:pt idx="28">
                  <c:v>-0.18962212679566534</c:v>
                </c:pt>
                <c:pt idx="29">
                  <c:v>-0.18241444752411001</c:v>
                </c:pt>
                <c:pt idx="30">
                  <c:v>-0.17326206032800953</c:v>
                </c:pt>
                <c:pt idx="31">
                  <c:v>-0.1622309848038411</c:v>
                </c:pt>
                <c:pt idx="32">
                  <c:v>-0.14943526361378526</c:v>
                </c:pt>
                <c:pt idx="33">
                  <c:v>-0.13504442300815364</c:v>
                </c:pt>
                <c:pt idx="34">
                  <c:v>-0.11929191309294146</c:v>
                </c:pt>
                <c:pt idx="35">
                  <c:v>-0.1024845842110429</c:v>
                </c:pt>
                <c:pt idx="36">
                  <c:v>-8.5013217826439974E-2</c:v>
                </c:pt>
                <c:pt idx="37">
                  <c:v>-6.736407102034539E-2</c:v>
                </c:pt>
                <c:pt idx="38">
                  <c:v>-5.0131306425013775E-2</c:v>
                </c:pt>
                <c:pt idx="39">
                  <c:v>-3.4030056716010032E-2</c:v>
                </c:pt>
                <c:pt idx="40">
                  <c:v>-1.9909707336709732E-2</c:v>
                </c:pt>
                <c:pt idx="41">
                  <c:v>-8.7667672538073692E-3</c:v>
                </c:pt>
                <c:pt idx="42">
                  <c:v>-1.756433718396989E-3</c:v>
                </c:pt>
                <c:pt idx="43">
                  <c:v>-2.0164962535489724E-4</c:v>
                </c:pt>
                <c:pt idx="44">
                  <c:v>-5.5981204013595409E-3</c:v>
                </c:pt>
                <c:pt idx="45">
                  <c:v>-1.9613439283439733E-2</c:v>
                </c:pt>
                <c:pt idx="46">
                  <c:v>-4.40782269703393E-2</c:v>
                </c:pt>
                <c:pt idx="47">
                  <c:v>-8.0967111253355387E-2</c:v>
                </c:pt>
                <c:pt idx="48">
                  <c:v>-0.1323675624831242</c:v>
                </c:pt>
                <c:pt idx="49">
                  <c:v>-0.20043517428635788</c:v>
                </c:pt>
                <c:pt idx="50">
                  <c:v>-0.28733502229345281</c:v>
                </c:pt>
                <c:pt idx="51">
                  <c:v>-0.39517026301500535</c:v>
                </c:pt>
                <c:pt idx="52">
                  <c:v>-0.52590104842851393</c:v>
                </c:pt>
                <c:pt idx="53">
                  <c:v>-0.68125887641285598</c:v>
                </c:pt>
                <c:pt idx="54">
                  <c:v>-0.8626632772157028</c:v>
                </c:pt>
                <c:pt idx="55">
                  <c:v>-1.0711487825829997</c:v>
                </c:pt>
                <c:pt idx="56">
                  <c:v>-1.3073100240959392</c:v>
                </c:pt>
                <c:pt idx="57">
                  <c:v>-1.5712713587161711</c:v>
                </c:pt>
                <c:pt idx="58">
                  <c:v>-1.8626847482063014</c:v>
                </c:pt>
                <c:pt idx="59">
                  <c:v>-2.1807561922897625</c:v>
                </c:pt>
                <c:pt idx="60">
                  <c:v>-2.5242975272977874</c:v>
                </c:pt>
                <c:pt idx="61">
                  <c:v>-2.8917975656705681</c:v>
                </c:pt>
                <c:pt idx="62">
                  <c:v>-3.281504883048993</c:v>
                </c:pt>
                <c:pt idx="63">
                  <c:v>-3.6915142434332515</c:v>
                </c:pt>
                <c:pt idx="64">
                  <c:v>-4.1198495352448532</c:v>
                </c:pt>
                <c:pt idx="65">
                  <c:v>-4.5645377835446341</c:v>
                </c:pt>
                <c:pt idx="66">
                  <c:v>-5.0236708361297087</c:v>
                </c:pt>
                <c:pt idx="67">
                  <c:v>-5.495453279403594</c:v>
                </c:pt>
                <c:pt idx="68">
                  <c:v>-5.9782367453123992</c:v>
                </c:pt>
                <c:pt idx="69">
                  <c:v>-6.4705418978779781</c:v>
                </c:pt>
                <c:pt idx="70">
                  <c:v>-6.9710700368907617</c:v>
                </c:pt>
                <c:pt idx="71">
                  <c:v>-7.4787065054189226</c:v>
                </c:pt>
                <c:pt idx="72">
                  <c:v>-7.9925180479314131</c:v>
                </c:pt>
                <c:pt idx="73">
                  <c:v>-8.5117460475168745</c:v>
                </c:pt>
                <c:pt idx="74">
                  <c:v>-9.0357972654200971</c:v>
                </c:pt>
                <c:pt idx="75">
                  <c:v>-9.5642333799721193</c:v>
                </c:pt>
                <c:pt idx="76">
                  <c:v>-10.096760316722662</c:v>
                </c:pt>
                <c:pt idx="77">
                  <c:v>-10.633218099503143</c:v>
                </c:pt>
                <c:pt idx="78">
                  <c:v>-11.173571741865684</c:v>
                </c:pt>
                <c:pt idx="79">
                  <c:v>-11.717903539955694</c:v>
                </c:pt>
                <c:pt idx="80">
                  <c:v>-12.266407016972284</c:v>
                </c:pt>
                <c:pt idx="81">
                  <c:v>-12.819382699823121</c:v>
                </c:pt>
                <c:pt idx="82">
                  <c:v>-13.377235874315579</c:v>
                </c:pt>
                <c:pt idx="83">
                  <c:v>-13.94047646128074</c:v>
                </c:pt>
                <c:pt idx="84">
                  <c:v>-14.509721179145567</c:v>
                </c:pt>
                <c:pt idx="85">
                  <c:v>-15.085698207481446</c:v>
                </c:pt>
                <c:pt idx="86">
                  <c:v>-15.669254642221491</c:v>
                </c:pt>
                <c:pt idx="87">
                  <c:v>-16.261367140696954</c:v>
                </c:pt>
                <c:pt idx="88">
                  <c:v>-16.863156301165784</c:v>
                </c:pt>
                <c:pt idx="89">
                  <c:v>-17.475905519726012</c:v>
                </c:pt>
                <c:pt idx="90">
                  <c:v>-18.10108533692442</c:v>
                </c:pt>
                <c:pt idx="91">
                  <c:v>-18.740384656634596</c:v>
                </c:pt>
                <c:pt idx="92">
                  <c:v>-19.395750736032266</c:v>
                </c:pt>
                <c:pt idx="93">
                  <c:v>-20.069440577208407</c:v>
                </c:pt>
                <c:pt idx="94">
                  <c:v>-20.764087406757028</c:v>
                </c:pt>
                <c:pt idx="95">
                  <c:v>-21.482787482780804</c:v>
                </c:pt>
                <c:pt idx="96">
                  <c:v>-22.229214801743087</c:v>
                </c:pt>
                <c:pt idx="97">
                  <c:v>-23.007774863315827</c:v>
                </c:pt>
                <c:pt idx="98">
                  <c:v>-23.823814304101543</c:v>
                </c:pt>
                <c:pt idx="99">
                  <c:v>-24.683912378910399</c:v>
                </c:pt>
                <c:pt idx="100">
                  <c:v>-25.596295621813582</c:v>
                </c:pt>
                <c:pt idx="101">
                  <c:v>-26.571443692786701</c:v>
                </c:pt>
                <c:pt idx="102">
                  <c:v>-27.623002763733922</c:v>
                </c:pt>
                <c:pt idx="103">
                  <c:v>-28.769214899739847</c:v>
                </c:pt>
                <c:pt idx="104">
                  <c:v>-30.03525804509675</c:v>
                </c:pt>
                <c:pt idx="105">
                  <c:v>-31.457295503299079</c:v>
                </c:pt>
                <c:pt idx="106">
                  <c:v>-33.089993880475618</c:v>
                </c:pt>
                <c:pt idx="107">
                  <c:v>-35.02182586911271</c:v>
                </c:pt>
                <c:pt idx="108">
                  <c:v>-37.410423883917439</c:v>
                </c:pt>
                <c:pt idx="109">
                  <c:v>-40.581127974859008</c:v>
                </c:pt>
                <c:pt idx="110">
                  <c:v>-45.404669740745796</c:v>
                </c:pt>
                <c:pt idx="111">
                  <c:v>-56.427241339366788</c:v>
                </c:pt>
                <c:pt idx="112">
                  <c:v>-53.030373011725835</c:v>
                </c:pt>
                <c:pt idx="113">
                  <c:v>-44.643189468694487</c:v>
                </c:pt>
                <c:pt idx="114">
                  <c:v>-40.552966367562448</c:v>
                </c:pt>
                <c:pt idx="115">
                  <c:v>-37.849322188357441</c:v>
                </c:pt>
                <c:pt idx="116">
                  <c:v>-35.839469734447846</c:v>
                </c:pt>
                <c:pt idx="117">
                  <c:v>-34.246523426708862</c:v>
                </c:pt>
                <c:pt idx="118">
                  <c:v>-32.931520943146715</c:v>
                </c:pt>
                <c:pt idx="119">
                  <c:v>-31.814743590467415</c:v>
                </c:pt>
                <c:pt idx="120">
                  <c:v>-30.846197956736319</c:v>
                </c:pt>
                <c:pt idx="121">
                  <c:v>-29.992461333172329</c:v>
                </c:pt>
                <c:pt idx="122">
                  <c:v>-29.2300839423803</c:v>
                </c:pt>
                <c:pt idx="123">
                  <c:v>-28.541979309722514</c:v>
                </c:pt>
                <c:pt idx="124">
                  <c:v>-27.915312829654908</c:v>
                </c:pt>
                <c:pt idx="125">
                  <c:v>-27.340199193215287</c:v>
                </c:pt>
                <c:pt idx="126">
                  <c:v>-26.808863159612187</c:v>
                </c:pt>
                <c:pt idx="127">
                  <c:v>-26.315078959599141</c:v>
                </c:pt>
                <c:pt idx="128">
                  <c:v>-25.853784199492985</c:v>
                </c:pt>
                <c:pt idx="129">
                  <c:v>-25.420806886487888</c:v>
                </c:pt>
                <c:pt idx="130">
                  <c:v>-25.01266799476798</c:v>
                </c:pt>
                <c:pt idx="131">
                  <c:v>-24.626435796128582</c:v>
                </c:pt>
                <c:pt idx="132">
                  <c:v>-24.259616475824686</c:v>
                </c:pt>
                <c:pt idx="133">
                  <c:v>-23.910070698941208</c:v>
                </c:pt>
                <c:pt idx="134">
                  <c:v>-23.575949071324974</c:v>
                </c:pt>
                <c:pt idx="135">
                  <c:v>-23.255641580414466</c:v>
                </c:pt>
                <c:pt idx="136">
                  <c:v>-22.947737530682915</c:v>
                </c:pt>
                <c:pt idx="137">
                  <c:v>-22.650993461559107</c:v>
                </c:pt>
                <c:pt idx="138">
                  <c:v>-22.364307210162512</c:v>
                </c:pt>
                <c:pt idx="139">
                  <c:v>-22.086696756313611</c:v>
                </c:pt>
                <c:pt idx="140">
                  <c:v>-21.817282826983032</c:v>
                </c:pt>
                <c:pt idx="141">
                  <c:v>-21.555274483558087</c:v>
                </c:pt>
                <c:pt idx="142">
                  <c:v>-21.299957096013372</c:v>
                </c:pt>
                <c:pt idx="143">
                  <c:v>-21.050682242250645</c:v>
                </c:pt>
                <c:pt idx="144">
                  <c:v>-20.80685917157847</c:v>
                </c:pt>
                <c:pt idx="145">
                  <c:v>-20.567947547643911</c:v>
                </c:pt>
                <c:pt idx="146">
                  <c:v>-20.333451244541656</c:v>
                </c:pt>
                <c:pt idx="147">
                  <c:v>-20.102913014910314</c:v>
                </c:pt>
                <c:pt idx="148">
                  <c:v>-19.875909883906282</c:v>
                </c:pt>
                <c:pt idx="149">
                  <c:v>-19.652049150450907</c:v>
                </c:pt>
                <c:pt idx="150">
                  <c:v>-19.430964898865163</c:v>
                </c:pt>
                <c:pt idx="151">
                  <c:v>-19.212314941272314</c:v>
                </c:pt>
                <c:pt idx="152">
                  <c:v>-18.995778124959777</c:v>
                </c:pt>
                <c:pt idx="153">
                  <c:v>-18.781051950004908</c:v>
                </c:pt>
                <c:pt idx="154">
                  <c:v>-18.567850451461467</c:v>
                </c:pt>
                <c:pt idx="155">
                  <c:v>-18.355902307715802</c:v>
                </c:pt>
                <c:pt idx="156">
                  <c:v>-18.144949142598421</c:v>
                </c:pt>
                <c:pt idx="157">
                  <c:v>-17.93474399374173</c:v>
                </c:pt>
                <c:pt idx="158">
                  <c:v>-17.725049923718331</c:v>
                </c:pt>
                <c:pt idx="159">
                  <c:v>-17.515638753840264</c:v>
                </c:pt>
                <c:pt idx="160">
                  <c:v>-17.306289903277623</c:v>
                </c:pt>
                <c:pt idx="161">
                  <c:v>-17.096789318469618</c:v>
                </c:pt>
                <c:pt idx="162">
                  <c:v>-16.886928479735349</c:v>
                </c:pt>
                <c:pt idx="163">
                  <c:v>-16.676503473612236</c:v>
                </c:pt>
                <c:pt idx="164">
                  <c:v>-16.465314120812781</c:v>
                </c:pt>
                <c:pt idx="165">
                  <c:v>-16.253163150838958</c:v>
                </c:pt>
                <c:pt idx="166">
                  <c:v>-16.039855415266338</c:v>
                </c:pt>
                <c:pt idx="167">
                  <c:v>-15.825197132537943</c:v>
                </c:pt>
                <c:pt idx="168">
                  <c:v>-15.608995157818137</c:v>
                </c:pt>
                <c:pt idx="169">
                  <c:v>-15.391056272073449</c:v>
                </c:pt>
                <c:pt idx="170">
                  <c:v>-15.171186485092223</c:v>
                </c:pt>
                <c:pt idx="171">
                  <c:v>-14.949190347649433</c:v>
                </c:pt>
                <c:pt idx="172">
                  <c:v>-14.724870268487669</c:v>
                </c:pt>
                <c:pt idx="173">
                  <c:v>-14.498025832243984</c:v>
                </c:pt>
                <c:pt idx="174">
                  <c:v>-14.268453114928317</c:v>
                </c:pt>
                <c:pt idx="175">
                  <c:v>-14.035943994083899</c:v>
                </c:pt>
                <c:pt idx="176">
                  <c:v>-13.80028545136771</c:v>
                </c:pt>
                <c:pt idx="177">
                  <c:v>-13.561258866024392</c:v>
                </c:pt>
                <c:pt idx="178">
                  <c:v>-13.318639298646307</c:v>
                </c:pt>
                <c:pt idx="179">
                  <c:v>-13.072194765787213</c:v>
                </c:pt>
                <c:pt idx="180">
                  <c:v>-12.821685507521575</c:v>
                </c:pt>
                <c:pt idx="181">
                  <c:v>-12.566863252037486</c:v>
                </c:pt>
                <c:pt idx="182">
                  <c:v>-12.307470483980174</c:v>
                </c:pt>
                <c:pt idx="183">
                  <c:v>-12.043239726737134</c:v>
                </c:pt>
                <c:pt idx="184">
                  <c:v>-11.773892853456399</c:v>
                </c:pt>
                <c:pt idx="185">
                  <c:v>-11.499140447691081</c:v>
                </c:pt>
                <c:pt idx="186">
                  <c:v>-11.218681242662381</c:v>
                </c:pt>
                <c:pt idx="187">
                  <c:v>-10.932201678896051</c:v>
                </c:pt>
                <c:pt idx="188">
                  <c:v>-10.639375634299025</c:v>
                </c:pt>
                <c:pt idx="189">
                  <c:v>-10.339864399793408</c:v>
                </c:pt>
                <c:pt idx="190">
                  <c:v>-10.033316999001139</c:v>
                </c:pt>
                <c:pt idx="191">
                  <c:v>-9.7193709843030849</c:v>
                </c:pt>
                <c:pt idx="192">
                  <c:v>-9.3976538867207093</c:v>
                </c:pt>
                <c:pt idx="193">
                  <c:v>-9.0677855572741812</c:v>
                </c:pt>
                <c:pt idx="194">
                  <c:v>-8.7293817177771977</c:v>
                </c:pt>
                <c:pt idx="195">
                  <c:v>-8.382059146037232</c:v>
                </c:pt>
                <c:pt idx="196">
                  <c:v>-8.0254430627177324</c:v>
                </c:pt>
                <c:pt idx="197">
                  <c:v>-7.6591774756110613</c:v>
                </c:pt>
                <c:pt idx="198">
                  <c:v>-7.2829394852679821</c:v>
                </c:pt>
                <c:pt idx="199">
                  <c:v>-6.8964588796788853</c:v>
                </c:pt>
                <c:pt idx="200">
                  <c:v>-6.4995447619268134</c:v>
                </c:pt>
                <c:pt idx="201">
                  <c:v>-6.0921214780029196</c:v>
                </c:pt>
                <c:pt idx="202">
                  <c:v>-5.674276746851282</c:v>
                </c:pt>
                <c:pt idx="203">
                  <c:v>-5.24632562034021</c:v>
                </c:pt>
                <c:pt idx="204">
                  <c:v>-4.8088946420068508</c:v>
                </c:pt>
                <c:pt idx="205">
                  <c:v>-4.3630311493313059</c:v>
                </c:pt>
                <c:pt idx="206">
                  <c:v>-3.9103427046158714</c:v>
                </c:pt>
                <c:pt idx="207">
                  <c:v>-3.4531704593453956</c:v>
                </c:pt>
                <c:pt idx="208">
                  <c:v>-2.9947967012127781</c:v>
                </c:pt>
                <c:pt idx="209">
                  <c:v>-2.5396791573598088</c:v>
                </c:pt>
                <c:pt idx="210">
                  <c:v>-2.0936906096369805</c:v>
                </c:pt>
                <c:pt idx="211">
                  <c:v>-1.6643200806677787</c:v>
                </c:pt>
                <c:pt idx="212">
                  <c:v>-1.2607616936166164</c:v>
                </c:pt>
                <c:pt idx="213">
                  <c:v>-0.8937859589802315</c:v>
                </c:pt>
                <c:pt idx="214">
                  <c:v>-0.57527331786609526</c:v>
                </c:pt>
                <c:pt idx="215">
                  <c:v>-0.31732057907370131</c:v>
                </c:pt>
                <c:pt idx="216">
                  <c:v>-0.13093598858741398</c:v>
                </c:pt>
                <c:pt idx="217">
                  <c:v>-2.4514660984378059E-2</c:v>
                </c:pt>
                <c:pt idx="218">
                  <c:v>-2.4645473989343271E-3</c:v>
                </c:pt>
                <c:pt idx="219">
                  <c:v>-6.4412402012769834E-2</c:v>
                </c:pt>
                <c:pt idx="220">
                  <c:v>-0.20527167443723351</c:v>
                </c:pt>
                <c:pt idx="221">
                  <c:v>-0.41614733983900809</c:v>
                </c:pt>
                <c:pt idx="222">
                  <c:v>-0.68576049428374586</c:v>
                </c:pt>
                <c:pt idx="223">
                  <c:v>-1.001959938445397</c:v>
                </c:pt>
                <c:pt idx="224">
                  <c:v>-1.3529728720249601</c:v>
                </c:pt>
                <c:pt idx="225">
                  <c:v>-1.7282319801601833</c:v>
                </c:pt>
                <c:pt idx="226">
                  <c:v>-2.1187841257097779</c:v>
                </c:pt>
                <c:pt idx="227">
                  <c:v>-2.5173788263678363</c:v>
                </c:pt>
                <c:pt idx="228">
                  <c:v>-2.9183565531820364</c:v>
                </c:pt>
                <c:pt idx="229">
                  <c:v>-3.3174378707985737</c:v>
                </c:pt>
                <c:pt idx="230">
                  <c:v>-3.71148245976415</c:v>
                </c:pt>
                <c:pt idx="231">
                  <c:v>-4.0982578652244577</c:v>
                </c:pt>
                <c:pt idx="232">
                  <c:v>-4.4762368246631432</c:v>
                </c:pt>
                <c:pt idx="233">
                  <c:v>-4.8444291048754815</c:v>
                </c:pt>
                <c:pt idx="234">
                  <c:v>-5.2022468536167663</c:v>
                </c:pt>
                <c:pt idx="235">
                  <c:v>-5.5493993675090749</c:v>
                </c:pt>
                <c:pt idx="236">
                  <c:v>-5.8858122406207825</c:v>
                </c:pt>
                <c:pt idx="237">
                  <c:v>-6.2115660128996364</c:v>
                </c:pt>
                <c:pt idx="238">
                  <c:v>-6.5268500560359453</c:v>
                </c:pt>
                <c:pt idx="239">
                  <c:v>-6.8319281813183066</c:v>
                </c:pt>
                <c:pt idx="240">
                  <c:v>-7.1271131690943772</c:v>
                </c:pt>
                <c:pt idx="241">
                  <c:v>-7.4127480380664714</c:v>
                </c:pt>
                <c:pt idx="242">
                  <c:v>-7.689192379223134</c:v>
                </c:pt>
                <c:pt idx="243">
                  <c:v>-7.9568124805289511</c:v>
                </c:pt>
                <c:pt idx="244">
                  <c:v>-8.2159742798427686</c:v>
                </c:pt>
                <c:pt idx="245">
                  <c:v>-8.4670384218180264</c:v>
                </c:pt>
                <c:pt idx="246">
                  <c:v>-8.7103568753015885</c:v>
                </c:pt>
                <c:pt idx="247">
                  <c:v>-8.9462707040999714</c:v>
                </c:pt>
                <c:pt idx="248">
                  <c:v>-9.1751086864807689</c:v>
                </c:pt>
                <c:pt idx="249">
                  <c:v>-9.3971865556739882</c:v>
                </c:pt>
                <c:pt idx="250">
                  <c:v>-9.6128066912766457</c:v>
                </c:pt>
                <c:pt idx="251">
                  <c:v>-9.8222581346555629</c:v>
                </c:pt>
                <c:pt idx="252">
                  <c:v>-10.025816833817052</c:v>
                </c:pt>
                <c:pt idx="253">
                  <c:v>-10.223746047487936</c:v>
                </c:pt>
                <c:pt idx="254">
                  <c:v>-10.416296856365362</c:v>
                </c:pt>
                <c:pt idx="255">
                  <c:v>-10.603708743165186</c:v>
                </c:pt>
                <c:pt idx="256">
                  <c:v>-10.786210213364342</c:v>
                </c:pt>
                <c:pt idx="257">
                  <c:v>-10.964019436243076</c:v>
                </c:pt>
                <c:pt idx="258">
                  <c:v>-11.137344891620826</c:v>
                </c:pt>
                <c:pt idx="259">
                  <c:v>-11.306386012023349</c:v>
                </c:pt>
                <c:pt idx="260">
                  <c:v>-11.471333813273199</c:v>
                </c:pt>
                <c:pt idx="261">
                  <c:v>-11.632371508931358</c:v>
                </c:pt>
                <c:pt idx="262">
                  <c:v>-11.789675105835126</c:v>
                </c:pt>
                <c:pt idx="263">
                  <c:v>-11.943413979330407</c:v>
                </c:pt>
                <c:pt idx="264">
                  <c:v>-12.093751427799361</c:v>
                </c:pt>
                <c:pt idx="265">
                  <c:v>-12.240845206825682</c:v>
                </c:pt>
                <c:pt idx="266">
                  <c:v>-12.384848043884384</c:v>
                </c:pt>
                <c:pt idx="267">
                  <c:v>-12.525908134843807</c:v>
                </c:pt>
                <c:pt idx="268">
                  <c:v>-12.664169623859813</c:v>
                </c:pt>
                <c:pt idx="269">
                  <c:v>-12.799773068459544</c:v>
                </c:pt>
                <c:pt idx="270">
                  <c:v>-12.932855891773231</c:v>
                </c:pt>
                <c:pt idx="271">
                  <c:v>-13.06355282399878</c:v>
                </c:pt>
                <c:pt idx="272">
                  <c:v>-13.191996335285923</c:v>
                </c:pt>
                <c:pt idx="273">
                  <c:v>-13.318317062318073</c:v>
                </c:pt>
                <c:pt idx="274">
                  <c:v>-13.442644230957775</c:v>
                </c:pt>
                <c:pt idx="275">
                  <c:v>-13.56510607741429</c:v>
                </c:pt>
                <c:pt idx="276">
                  <c:v>-13.685830270494844</c:v>
                </c:pt>
                <c:pt idx="277">
                  <c:v>-13.804944337621347</c:v>
                </c:pt>
                <c:pt idx="278">
                  <c:v>-13.922576097435854</c:v>
                </c:pt>
                <c:pt idx="279">
                  <c:v>-14.038854101987059</c:v>
                </c:pt>
                <c:pt idx="280">
                  <c:v>-14.153908091692163</c:v>
                </c:pt>
                <c:pt idx="281">
                  <c:v>-14.267869466508794</c:v>
                </c:pt>
                <c:pt idx="282">
                  <c:v>-14.380871777037827</c:v>
                </c:pt>
                <c:pt idx="283">
                  <c:v>-14.493051239616747</c:v>
                </c:pt>
                <c:pt idx="284">
                  <c:v>-14.604547279864269</c:v>
                </c:pt>
                <c:pt idx="285">
                  <c:v>-14.715503109609507</c:v>
                </c:pt>
                <c:pt idx="286">
                  <c:v>-14.82606634269699</c:v>
                </c:pt>
                <c:pt idx="287">
                  <c:v>-14.936389655814772</c:v>
                </c:pt>
                <c:pt idx="288">
                  <c:v>-15.046631501267161</c:v>
                </c:pt>
                <c:pt idx="289">
                  <c:v>-15.156956879524834</c:v>
                </c:pt>
                <c:pt idx="290">
                  <c:v>-15.267538180461601</c:v>
                </c:pt>
                <c:pt idx="291">
                  <c:v>-15.378556103458811</c:v>
                </c:pt>
                <c:pt idx="292">
                  <c:v>-15.490200668065395</c:v>
                </c:pt>
                <c:pt idx="293">
                  <c:v>-15.602672328689964</c:v>
                </c:pt>
                <c:pt idx="294">
                  <c:v>-15.716183208932256</c:v>
                </c:pt>
                <c:pt idx="295">
                  <c:v>-15.830958473704408</c:v>
                </c:pt>
                <c:pt idx="296">
                  <c:v>-15.947237860342149</c:v>
                </c:pt>
                <c:pt idx="297">
                  <c:v>-16.065277393573123</c:v>
                </c:pt>
                <c:pt idx="298">
                  <c:v>-16.185351313639188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D9-4FE3-973D-C21E3E18E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電気角　（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π/2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5801016757821561"/>
              <c:y val="0.91590869137134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  <c:majorUnit val="0.5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  <c:min val="-0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018263548004401"/>
          <c:y val="0.14485100972615736"/>
          <c:w val="0.28144481738687926"/>
          <c:h val="0.16741208428446686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200"/>
              <a:t>群遅延特性</a:t>
            </a:r>
            <a:endParaRPr lang="ja-JP" sz="1200"/>
          </a:p>
        </c:rich>
      </c:tx>
      <c:layout>
        <c:manualLayout>
          <c:xMode val="edge"/>
          <c:yMode val="edge"/>
          <c:x val="0.62222216877827352"/>
          <c:y val="2.3170787888768897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849395093715775"/>
          <c:y val="3.0597769766774256E-2"/>
          <c:w val="0.77675864488622204"/>
          <c:h val="0.80359050697298973"/>
        </c:manualLayout>
      </c:layou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演算処理部!$AL$41:$AL$931</c:f>
              <c:numCache>
                <c:formatCode>General</c:formatCode>
                <c:ptCount val="891"/>
                <c:pt idx="0">
                  <c:v>-1.757143617203073</c:v>
                </c:pt>
                <c:pt idx="1">
                  <c:v>-1.7543155817411591</c:v>
                </c:pt>
                <c:pt idx="2">
                  <c:v>-1.7515942828114308</c:v>
                </c:pt>
                <c:pt idx="3">
                  <c:v>-1.7490835874551141</c:v>
                </c:pt>
                <c:pt idx="4">
                  <c:v>-1.7468940198726854</c:v>
                </c:pt>
                <c:pt idx="5">
                  <c:v>-1.7451423485301161</c:v>
                </c:pt>
                <c:pt idx="6">
                  <c:v>-1.7439512388333722</c:v>
                </c:pt>
                <c:pt idx="7">
                  <c:v>-1.7434489812850944</c:v>
                </c:pt>
                <c:pt idx="8">
                  <c:v>-1.743769302023825</c:v>
                </c:pt>
                <c:pt idx="9">
                  <c:v>-1.7450512592990488</c:v>
                </c:pt>
                <c:pt idx="10">
                  <c:v>-1.7474392257458218</c:v>
                </c:pt>
                <c:pt idx="11">
                  <c:v>-1.7510829522439575</c:v>
                </c:pt>
                <c:pt idx="12">
                  <c:v>-1.7561377045775513</c:v>
                </c:pt>
                <c:pt idx="13">
                  <c:v>-1.7627644588928364</c:v>
                </c:pt>
                <c:pt idx="14">
                  <c:v>-1.7711301358643994</c:v>
                </c:pt>
                <c:pt idx="15">
                  <c:v>-1.7814078462258998</c:v>
                </c:pt>
                <c:pt idx="16">
                  <c:v>-1.7937771115311743</c:v>
                </c:pt>
                <c:pt idx="17">
                  <c:v>-1.8084240132324356</c:v>
                </c:pt>
                <c:pt idx="18">
                  <c:v>-1.8255412098618773</c:v>
                </c:pt>
                <c:pt idx="19">
                  <c:v>-1.8453277456803805</c:v>
                </c:pt>
                <c:pt idx="20">
                  <c:v>-1.8679885539624397</c:v>
                </c:pt>
                <c:pt idx="21">
                  <c:v>-1.8937335334755607</c:v>
                </c:pt>
                <c:pt idx="22">
                  <c:v>-1.9227760471346786</c:v>
                </c:pt>
                <c:pt idx="23">
                  <c:v>-1.95533065695331</c:v>
                </c:pt>
                <c:pt idx="24">
                  <c:v>-1.9916098694509365</c:v>
                </c:pt>
                <c:pt idx="25">
                  <c:v>-2.0318196216197539</c:v>
                </c:pt>
                <c:pt idx="26">
                  <c:v>-2.0761531918046567</c:v>
                </c:pt>
                <c:pt idx="27">
                  <c:v>-2.1247831769126657</c:v>
                </c:pt>
                <c:pt idx="28">
                  <c:v>-2.1778511448492983</c:v>
                </c:pt>
                <c:pt idx="29">
                  <c:v>-2.2354545608626535</c:v>
                </c:pt>
                <c:pt idx="30">
                  <c:v>-2.2976306160180719</c:v>
                </c:pt>
                <c:pt idx="31">
                  <c:v>-2.3643366794507323</c:v>
                </c:pt>
                <c:pt idx="32">
                  <c:v>-2.4374822790744659</c:v>
                </c:pt>
                <c:pt idx="33">
                  <c:v>-2.5106278786981999</c:v>
                </c:pt>
                <c:pt idx="34">
                  <c:v>-2.589506058045195</c:v>
                </c:pt>
                <c:pt idx="35">
                  <c:v>-2.6714416921523023</c:v>
                </c:pt>
                <c:pt idx="36">
                  <c:v>-2.7555982397584344</c:v>
                </c:pt>
                <c:pt idx="37">
                  <c:v>-2.8408986009278943</c:v>
                </c:pt>
                <c:pt idx="38">
                  <c:v>-2.9260099382518705</c:v>
                </c:pt>
                <c:pt idx="39">
                  <c:v>-3.0093427965306248</c:v>
                </c:pt>
                <c:pt idx="40">
                  <c:v>-3.0890702270111308</c:v>
                </c:pt>
                <c:pt idx="41">
                  <c:v>-3.1631720696752907</c:v>
                </c:pt>
                <c:pt idx="42">
                  <c:v>-3.2295076778020499</c:v>
                </c:pt>
                <c:pt idx="43">
                  <c:v>-3.2859169789696461</c:v>
                </c:pt>
                <c:pt idx="44">
                  <c:v>-3.3303450327876032</c:v>
                </c:pt>
                <c:pt idx="45">
                  <c:v>-3.3609798771679822</c:v>
                </c:pt>
                <c:pt idx="46">
                  <c:v>-3.376388683080346</c:v>
                </c:pt>
                <c:pt idx="47">
                  <c:v>-3.3756345527371669</c:v>
                </c:pt>
                <c:pt idx="48">
                  <c:v>-3.3583569465811145</c:v>
                </c:pt>
                <c:pt idx="49">
                  <c:v>-3.3248031510554061</c:v>
                </c:pt>
                <c:pt idx="50">
                  <c:v>-3.2758056861760907</c:v>
                </c:pt>
                <c:pt idx="51">
                  <c:v>-3.2127093340277764</c:v>
                </c:pt>
                <c:pt idx="52">
                  <c:v>-3.1372593139625349</c:v>
                </c:pt>
                <c:pt idx="53">
                  <c:v>-3.051467144371423</c:v>
                </c:pt>
                <c:pt idx="54">
                  <c:v>-2.9574720037788356</c:v>
                </c:pt>
                <c:pt idx="55">
                  <c:v>-2.8574131992611127</c:v>
                </c:pt>
                <c:pt idx="56">
                  <c:v>-2.7533248198020486</c:v>
                </c:pt>
                <c:pt idx="57">
                  <c:v>-2.6470582857296177</c:v>
                </c:pt>
                <c:pt idx="58">
                  <c:v>-2.5402336023407708</c:v>
                </c:pt>
                <c:pt idx="59">
                  <c:v>-2.4342164884362143</c:v>
                </c:pt>
                <c:pt idx="60">
                  <c:v>-2.3301164360987126</c:v>
                </c:pt>
                <c:pt idx="61">
                  <c:v>-2.2288000119007418</c:v>
                </c:pt>
                <c:pt idx="62">
                  <c:v>-2.130913961793635</c:v>
                </c:pt>
                <c:pt idx="63">
                  <c:v>-2.0369135188522596</c:v>
                </c:pt>
                <c:pt idx="64">
                  <c:v>-1.9470923854483497</c:v>
                </c:pt>
                <c:pt idx="65">
                  <c:v>-1.8616119268390323</c:v>
                </c:pt>
                <c:pt idx="66">
                  <c:v>-1.7805280344844747</c:v>
                </c:pt>
                <c:pt idx="67">
                  <c:v>-1.7038148393913837</c:v>
                </c:pt>
                <c:pt idx="68">
                  <c:v>-1.6313849763055588</c:v>
                </c:pt>
                <c:pt idx="69">
                  <c:v>-1.5631064449196699</c:v>
                </c:pt>
                <c:pt idx="70">
                  <c:v>-1.4988163215172767</c:v>
                </c:pt>
                <c:pt idx="71">
                  <c:v>-1.4383316809356983</c:v>
                </c:pt>
                <c:pt idx="72">
                  <c:v>-1.38145812660657</c:v>
                </c:pt>
                <c:pt idx="73">
                  <c:v>-1.3279963210119092</c:v>
                </c:pt>
                <c:pt idx="74">
                  <c:v>-1.2777468786828692</c:v>
                </c:pt>
                <c:pt idx="75">
                  <c:v>-1.2305139415807829</c:v>
                </c:pt>
                <c:pt idx="76">
                  <c:v>-1.1861077105829076</c:v>
                </c:pt>
                <c:pt idx="77">
                  <c:v>-1.144346161799124</c:v>
                </c:pt>
                <c:pt idx="78">
                  <c:v>-1.1050561352837251</c:v>
                </c:pt>
                <c:pt idx="79">
                  <c:v>-1.0680739475926719</c:v>
                </c:pt>
                <c:pt idx="80">
                  <c:v>-1.0332456488845161</c:v>
                </c:pt>
                <c:pt idx="81">
                  <c:v>-1.0004270196453819</c:v>
                </c:pt>
                <c:pt idx="82">
                  <c:v>-0.96948338114102306</c:v>
                </c:pt>
                <c:pt idx="83">
                  <c:v>-0.94028927675592955</c:v>
                </c:pt>
                <c:pt idx="84">
                  <c:v>-0.91272806785155336</c:v>
                </c:pt>
                <c:pt idx="85">
                  <c:v>-0.8866914770748644</c:v>
                </c:pt>
                <c:pt idx="86">
                  <c:v>-0.86207910366272145</c:v>
                </c:pt>
                <c:pt idx="87">
                  <c:v>-0.83879792876163717</c:v>
                </c:pt>
                <c:pt idx="88">
                  <c:v>-0.81676182374903794</c:v>
                </c:pt>
                <c:pt idx="89">
                  <c:v>-0.79589107068350007</c:v>
                </c:pt>
                <c:pt idx="90">
                  <c:v>-0.77611190108271511</c:v>
                </c:pt>
                <c:pt idx="91">
                  <c:v>-0.75735605702116859</c:v>
                </c:pt>
                <c:pt idx="92">
                  <c:v>-0.73956037689483611</c:v>
                </c:pt>
                <c:pt idx="93">
                  <c:v>-0.7226664069914488</c:v>
                </c:pt>
                <c:pt idx="94">
                  <c:v>-0.70662003912647964</c:v>
                </c:pt>
                <c:pt idx="95">
                  <c:v>-0.69137117398383729</c:v>
                </c:pt>
                <c:pt idx="96">
                  <c:v>-0.67687340936881657</c:v>
                </c:pt>
                <c:pt idx="97">
                  <c:v>-0.66308375229823235</c:v>
                </c:pt>
                <c:pt idx="98">
                  <c:v>-0.64996235367366806</c:v>
                </c:pt>
                <c:pt idx="99">
                  <c:v>-0.63747226418988456</c:v>
                </c:pt>
                <c:pt idx="100">
                  <c:v>-0.62557921008984052</c:v>
                </c:pt>
                <c:pt idx="101">
                  <c:v>-0.61425138738255736</c:v>
                </c:pt>
                <c:pt idx="102">
                  <c:v>-0.60345927317223558</c:v>
                </c:pt>
                <c:pt idx="103">
                  <c:v>-0.5931754527996026</c:v>
                </c:pt>
                <c:pt idx="104">
                  <c:v>-0.58337446156089368</c:v>
                </c:pt>
                <c:pt idx="105">
                  <c:v>-0.57403263984339203</c:v>
                </c:pt>
                <c:pt idx="106">
                  <c:v>-0.56512800059234025</c:v>
                </c:pt>
                <c:pt idx="107">
                  <c:v>-0.55664010810114584</c:v>
                </c:pt>
                <c:pt idx="108">
                  <c:v>-0.5485499671933094</c:v>
                </c:pt>
                <c:pt idx="109">
                  <c:v>-0.54083992193857422</c:v>
                </c:pt>
                <c:pt idx="110">
                  <c:v>-0.5334935631163269</c:v>
                </c:pt>
                <c:pt idx="111">
                  <c:v>-0.5264956437065289</c:v>
                </c:pt>
                <c:pt idx="112">
                  <c:v>-0.51983200175166877</c:v>
                </c:pt>
                <c:pt idx="113">
                  <c:v>-0.51348948999180855</c:v>
                </c:pt>
                <c:pt idx="114">
                  <c:v>-0.50745591173021642</c:v>
                </c:pt>
                <c:pt idx="115">
                  <c:v>-0.50171996243774208</c:v>
                </c:pt>
                <c:pt idx="116">
                  <c:v>-0.49627117665148535</c:v>
                </c:pt>
                <c:pt idx="117">
                  <c:v>-0.49109987976678598</c:v>
                </c:pt>
                <c:pt idx="118">
                  <c:v>-0.48619714436267381</c:v>
                </c:pt>
                <c:pt idx="119">
                  <c:v>-0.48155475073691906</c:v>
                </c:pt>
                <c:pt idx="120">
                  <c:v>-0.47716515136348026</c:v>
                </c:pt>
                <c:pt idx="121">
                  <c:v>-0.47302143901524629</c:v>
                </c:pt>
                <c:pt idx="122">
                  <c:v>-0.4691173183266914</c:v>
                </c:pt>
                <c:pt idx="123">
                  <c:v>-0.46544708059807094</c:v>
                </c:pt>
                <c:pt idx="124">
                  <c:v>-0.46200558166920225</c:v>
                </c:pt>
                <c:pt idx="125">
                  <c:v>-0.45878822271654413</c:v>
                </c:pt>
                <c:pt idx="126">
                  <c:v>-0.45579093384979802</c:v>
                </c:pt>
                <c:pt idx="127">
                  <c:v>-0.45301016040811298</c:v>
                </c:pt>
                <c:pt idx="128">
                  <c:v>-0.45044285187713096</c:v>
                </c:pt>
                <c:pt idx="129">
                  <c:v>-0.44808645337010583</c:v>
                </c:pt>
                <c:pt idx="130">
                  <c:v>-0.44593889963748734</c:v>
                </c:pt>
                <c:pt idx="131">
                  <c:v>-0.44399861159015197</c:v>
                </c:pt>
                <c:pt idx="132">
                  <c:v>-0.44226449534410489</c:v>
                </c:pt>
                <c:pt idx="133">
                  <c:v>-0.44073594381442316</c:v>
                </c:pt>
                <c:pt idx="134">
                  <c:v>-0.43941284091182192</c:v>
                </c:pt>
                <c:pt idx="135">
                  <c:v>-0.43829556841584461</c:v>
                </c:pt>
                <c:pt idx="136">
                  <c:v>-0.43738501562681542</c:v>
                </c:pt>
                <c:pt idx="137">
                  <c:v>-0.43668259192348019</c:v>
                </c:pt>
                <c:pt idx="138">
                  <c:v>-0.43619024238432968</c:v>
                </c:pt>
                <c:pt idx="139">
                  <c:v>-0.43591046666059496</c:v>
                </c:pt>
                <c:pt idx="140">
                  <c:v>-0.43584634132546723</c:v>
                </c:pt>
                <c:pt idx="141">
                  <c:v>-0.43600154596149421</c:v>
                </c:pt>
                <c:pt idx="142">
                  <c:v>-0.43638039329198142</c:v>
                </c:pt>
                <c:pt idx="143">
                  <c:v>-0.43698786370951354</c:v>
                </c:pt>
                <c:pt idx="144">
                  <c:v>-0.43782964460959961</c:v>
                </c:pt>
                <c:pt idx="145">
                  <c:v>-0.43891217499798724</c:v>
                </c:pt>
                <c:pt idx="146">
                  <c:v>-0.44024269590910708</c:v>
                </c:pt>
                <c:pt idx="147">
                  <c:v>-0.44182930725318281</c:v>
                </c:pt>
                <c:pt idx="148">
                  <c:v>-0.44368103179725676</c:v>
                </c:pt>
                <c:pt idx="149">
                  <c:v>-0.44580788709096603</c:v>
                </c:pt>
                <c:pt idx="150">
                  <c:v>-0.44822096626255459</c:v>
                </c:pt>
                <c:pt idx="151">
                  <c:v>-0.45093252875028161</c:v>
                </c:pt>
                <c:pt idx="152">
                  <c:v>-0.45395610218729465</c:v>
                </c:pt>
                <c:pt idx="153">
                  <c:v>-0.45730659684182451</c:v>
                </c:pt>
                <c:pt idx="154">
                  <c:v>-0.46100043422288717</c:v>
                </c:pt>
                <c:pt idx="155">
                  <c:v>-0.46505569170538319</c:v>
                </c:pt>
                <c:pt idx="156">
                  <c:v>-0.4694922653120871</c:v>
                </c:pt>
                <c:pt idx="157">
                  <c:v>-0.47433205311996046</c:v>
                </c:pt>
                <c:pt idx="158">
                  <c:v>-0.47982609756014699</c:v>
                </c:pt>
                <c:pt idx="159">
                  <c:v>-0.48532014200033358</c:v>
                </c:pt>
                <c:pt idx="160">
                  <c:v>-0.491524249190326</c:v>
                </c:pt>
                <c:pt idx="161">
                  <c:v>-0.4982437464462629</c:v>
                </c:pt>
                <c:pt idx="162">
                  <c:v>-0.5055142423384501</c:v>
                </c:pt>
                <c:pt idx="163">
                  <c:v>-0.51337507718328546</c:v>
                </c:pt>
                <c:pt idx="164">
                  <c:v>-0.52186976231926974</c:v>
                </c:pt>
                <c:pt idx="165">
                  <c:v>-0.53104648101924057</c:v>
                </c:pt>
                <c:pt idx="166">
                  <c:v>-0.54095866072982157</c:v>
                </c:pt>
                <c:pt idx="167">
                  <c:v>-0.55166562801907715</c:v>
                </c:pt>
                <c:pt idx="168">
                  <c:v>-0.56323335961593224</c:v>
                </c:pt>
                <c:pt idx="169">
                  <c:v>-0.5757353453045595</c:v>
                </c:pt>
                <c:pt idx="170">
                  <c:v>-0.58925358126502481</c:v>
                </c:pt>
                <c:pt idx="171">
                  <c:v>-0.60387971580987543</c:v>
                </c:pt>
                <c:pt idx="172">
                  <c:v>-0.6197163734569644</c:v>
                </c:pt>
                <c:pt idx="173">
                  <c:v>-0.63687868801155101</c:v>
                </c:pt>
                <c:pt idx="174">
                  <c:v>-0.65549608093293676</c:v>
                </c:pt>
                <c:pt idx="175">
                  <c:v>-0.67571432787058128</c:v>
                </c:pt>
                <c:pt idx="176">
                  <c:v>-0.69769796401352679</c:v>
                </c:pt>
                <c:pt idx="177">
                  <c:v>-0.72163308794176273</c:v>
                </c:pt>
                <c:pt idx="178">
                  <c:v>-0.74773063409489515</c:v>
                </c:pt>
                <c:pt idx="179">
                  <c:v>-0.77623019582060715</c:v>
                </c:pt>
                <c:pt idx="180">
                  <c:v>-0.80740449410981263</c:v>
                </c:pt>
                <c:pt idx="181">
                  <c:v>-0.84156460120198329</c:v>
                </c:pt>
                <c:pt idx="182">
                  <c:v>-0.87906604243565301</c:v>
                </c:pt>
                <c:pt idx="183">
                  <c:v>-0.92031591246309918</c:v>
                </c:pt>
                <c:pt idx="184">
                  <c:v>-0.96578115045902735</c:v>
                </c:pt>
                <c:pt idx="185">
                  <c:v>-1.015998118456698</c:v>
                </c:pt>
                <c:pt idx="186">
                  <c:v>-1.0715836094872653</c:v>
                </c:pt>
                <c:pt idx="187">
                  <c:v>-1.1332473647889409</c:v>
                </c:pt>
                <c:pt idx="188">
                  <c:v>-1.2018060811165963</c:v>
                </c:pt>
                <c:pt idx="189">
                  <c:v>-1.2781987070410663</c:v>
                </c:pt>
                <c:pt idx="190">
                  <c:v>-1.3635025094424926</c:v>
                </c:pt>
                <c:pt idx="191">
                  <c:v>-1.4589488589139228</c:v>
                </c:pt>
                <c:pt idx="192">
                  <c:v>-1.5659368164332312</c:v>
                </c:pt>
                <c:pt idx="193">
                  <c:v>-1.6860412299796792</c:v>
                </c:pt>
                <c:pt idx="194">
                  <c:v>-1.8210099273503237</c:v>
                </c:pt>
                <c:pt idx="195">
                  <c:v>-1.9727414091069404</c:v>
                </c:pt>
                <c:pt idx="196">
                  <c:v>-2.1432298576291946</c:v>
                </c:pt>
                <c:pt idx="197">
                  <c:v>-2.3344580310197816</c:v>
                </c:pt>
                <c:pt idx="198">
                  <c:v>-2.5482108631676019</c:v>
                </c:pt>
                <c:pt idx="199">
                  <c:v>-2.785774596845219</c:v>
                </c:pt>
                <c:pt idx="200">
                  <c:v>-3.0474816250330745</c:v>
                </c:pt>
                <c:pt idx="201">
                  <c:v>-3.3320676814998857</c:v>
                </c:pt>
                <c:pt idx="202">
                  <c:v>-3.635839345085746</c:v>
                </c:pt>
                <c:pt idx="203">
                  <c:v>-3.9517248801585918</c:v>
                </c:pt>
                <c:pt idx="204">
                  <c:v>-4.2684151486558344</c:v>
                </c:pt>
                <c:pt idx="205">
                  <c:v>-4.5699800106539401</c:v>
                </c:pt>
                <c:pt idx="206">
                  <c:v>-4.8364884662033987</c:v>
                </c:pt>
                <c:pt idx="207">
                  <c:v>-5.0461008504701423</c:v>
                </c:pt>
                <c:pt idx="208">
                  <c:v>-5.1786607203344843</c:v>
                </c:pt>
                <c:pt idx="209">
                  <c:v>-5.2200158416147424</c:v>
                </c:pt>
                <c:pt idx="210">
                  <c:v>-5.1655624755145642</c:v>
                </c:pt>
                <c:pt idx="211">
                  <c:v>-5.0214829630016995</c:v>
                </c:pt>
                <c:pt idx="212">
                  <c:v>-4.8030933198670098</c:v>
                </c:pt>
                <c:pt idx="213">
                  <c:v>-4.5310743393289226</c:v>
                </c:pt>
                <c:pt idx="214">
                  <c:v>-4.2271768563659373</c:v>
                </c:pt>
                <c:pt idx="215">
                  <c:v>-3.910827160098584</c:v>
                </c:pt>
                <c:pt idx="216">
                  <c:v>-3.5972726987087853</c:v>
                </c:pt>
                <c:pt idx="217">
                  <c:v>-3.2971471370003416</c:v>
                </c:pt>
                <c:pt idx="218">
                  <c:v>-3.0169566072543526</c:v>
                </c:pt>
                <c:pt idx="219">
                  <c:v>-2.7599722695341251</c:v>
                </c:pt>
                <c:pt idx="220">
                  <c:v>-2.5271712151367782</c:v>
                </c:pt>
                <c:pt idx="221">
                  <c:v>-2.3180427553024461</c:v>
                </c:pt>
                <c:pt idx="222">
                  <c:v>-2.1312018422763548</c:v>
                </c:pt>
                <c:pt idx="223">
                  <c:v>-1.964818644128268</c:v>
                </c:pt>
                <c:pt idx="224">
                  <c:v>-1.8168997743396602</c:v>
                </c:pt>
                <c:pt idx="225">
                  <c:v>-1.6854607617318234</c:v>
                </c:pt>
                <c:pt idx="226">
                  <c:v>-1.5686238248313369</c:v>
                </c:pt>
                <c:pt idx="227">
                  <c:v>-1.4646669041064873</c:v>
                </c:pt>
                <c:pt idx="228">
                  <c:v>-1.3720423404996038</c:v>
                </c:pt>
                <c:pt idx="229">
                  <c:v>-1.2893775953393594</c:v>
                </c:pt>
                <c:pt idx="230">
                  <c:v>-1.2154660500033536</c:v>
                </c:pt>
                <c:pt idx="231">
                  <c:v>-1.1492529220665528</c:v>
                </c:pt>
                <c:pt idx="232">
                  <c:v>-1.0898193426145222</c:v>
                </c:pt>
                <c:pt idx="233">
                  <c:v>-1.0363663552760156</c:v>
                </c:pt>
                <c:pt idx="234">
                  <c:v>-0.98819979071734676</c:v>
                </c:pt>
                <c:pt idx="235">
                  <c:v>-0.9447164764648851</c:v>
                </c:pt>
                <c:pt idx="236">
                  <c:v>-0.9053919487876142</c:v>
                </c:pt>
                <c:pt idx="237">
                  <c:v>-0.86976966654001431</c:v>
                </c:pt>
                <c:pt idx="238">
                  <c:v>-0.83745163798899513</c:v>
                </c:pt>
                <c:pt idx="239">
                  <c:v>-0.80809032982084661</c:v>
                </c:pt>
                <c:pt idx="240">
                  <c:v>-0.78138171328480466</c:v>
                </c:pt>
                <c:pt idx="241">
                  <c:v>-0.75705930369293151</c:v>
                </c:pt>
                <c:pt idx="242">
                  <c:v>-0.73488905888686118</c:v>
                </c:pt>
                <c:pt idx="243">
                  <c:v>-0.71554730702182545</c:v>
                </c:pt>
                <c:pt idx="244">
                  <c:v>-0.69620555515678972</c:v>
                </c:pt>
                <c:pt idx="245">
                  <c:v>-0.67935021001124907</c:v>
                </c:pt>
                <c:pt idx="246">
                  <c:v>-0.66395692342377033</c:v>
                </c:pt>
                <c:pt idx="247">
                  <c:v>-0.6498997014240715</c:v>
                </c:pt>
                <c:pt idx="248">
                  <c:v>-0.63706659425484358</c:v>
                </c:pt>
                <c:pt idx="249">
                  <c:v>-0.62535795942093675</c:v>
                </c:pt>
                <c:pt idx="250">
                  <c:v>-0.61468496430714792</c:v>
                </c:pt>
                <c:pt idx="251">
                  <c:v>-0.6049682929976945</c:v>
                </c:pt>
                <c:pt idx="252">
                  <c:v>-0.59613702739158236</c:v>
                </c:pt>
                <c:pt idx="253">
                  <c:v>-0.58812767732495275</c:v>
                </c:pt>
                <c:pt idx="254">
                  <c:v>-0.58088333829984518</c:v>
                </c:pt>
                <c:pt idx="255">
                  <c:v>-0.57435295869249958</c:v>
                </c:pt>
                <c:pt idx="256">
                  <c:v>-0.56849070107214639</c:v>
                </c:pt>
                <c:pt idx="257">
                  <c:v>-0.56325538457885893</c:v>
                </c:pt>
                <c:pt idx="258">
                  <c:v>-0.55860999726436722</c:v>
                </c:pt>
                <c:pt idx="259">
                  <c:v>-0.55452126894489362</c:v>
                </c:pt>
                <c:pt idx="260">
                  <c:v>-0.55095929650578124</c:v>
                </c:pt>
                <c:pt idx="261">
                  <c:v>-0.54789721477054598</c:v>
                </c:pt>
                <c:pt idx="262">
                  <c:v>-0.54531090704114282</c:v>
                </c:pt>
                <c:pt idx="263">
                  <c:v>-0.54317875025745777</c:v>
                </c:pt>
                <c:pt idx="264">
                  <c:v>-0.54148139043950039</c:v>
                </c:pt>
                <c:pt idx="265">
                  <c:v>-0.54020154468249448</c:v>
                </c:pt>
                <c:pt idx="266">
                  <c:v>-0.53932382649482635</c:v>
                </c:pt>
                <c:pt idx="267">
                  <c:v>-0.53883459170909176</c:v>
                </c:pt>
                <c:pt idx="268">
                  <c:v>-0.53872180257663305</c:v>
                </c:pt>
                <c:pt idx="269">
                  <c:v>-0.53897490797918723</c:v>
                </c:pt>
                <c:pt idx="270">
                  <c:v>-0.53958473797147988</c:v>
                </c:pt>
                <c:pt idx="271">
                  <c:v>-0.54054341110699156</c:v>
                </c:pt>
                <c:pt idx="272">
                  <c:v>-0.54184425320887797</c:v>
                </c:pt>
                <c:pt idx="273">
                  <c:v>-0.54348172642528825</c:v>
                </c:pt>
                <c:pt idx="274">
                  <c:v>-0.54545136756662649</c:v>
                </c:pt>
                <c:pt idx="275">
                  <c:v>-0.54774973485653311</c:v>
                </c:pt>
                <c:pt idx="276">
                  <c:v>-0.55037436234731163</c:v>
                </c:pt>
                <c:pt idx="277">
                  <c:v>-0.55332372135626517</c:v>
                </c:pt>
                <c:pt idx="278">
                  <c:v>-0.5565971883684695</c:v>
                </c:pt>
                <c:pt idx="279">
                  <c:v>-0.5601950189353071</c:v>
                </c:pt>
                <c:pt idx="280">
                  <c:v>-0.56411832716833843</c:v>
                </c:pt>
                <c:pt idx="281">
                  <c:v>-0.56836907049276086</c:v>
                </c:pt>
                <c:pt idx="282">
                  <c:v>-0.5729500393839001</c:v>
                </c:pt>
                <c:pt idx="283">
                  <c:v>-0.57786485186067571</c:v>
                </c:pt>
                <c:pt idx="284">
                  <c:v>-0.583117952558178</c:v>
                </c:pt>
                <c:pt idx="285">
                  <c:v>-0.58871461624579602</c:v>
                </c:pt>
                <c:pt idx="286">
                  <c:v>-0.59466095569725952</c:v>
                </c:pt>
                <c:pt idx="287">
                  <c:v>-0.60096393385490365</c:v>
                </c:pt>
                <c:pt idx="288">
                  <c:v>-0.60763138026853447</c:v>
                </c:pt>
                <c:pt idx="289">
                  <c:v>-0.61467201181912523</c:v>
                </c:pt>
                <c:pt idx="290">
                  <c:v>-0.62209545777123754</c:v>
                </c:pt>
                <c:pt idx="291">
                  <c:v>-0.6299122892268556</c:v>
                </c:pt>
                <c:pt idx="292">
                  <c:v>-0.6381340530821441</c:v>
                </c:pt>
                <c:pt idx="293">
                  <c:v>-0.6467733106160084</c:v>
                </c:pt>
                <c:pt idx="294">
                  <c:v>-0.65584368086548184</c:v>
                </c:pt>
                <c:pt idx="295">
                  <c:v>-0.66535988896817311</c:v>
                </c:pt>
                <c:pt idx="296">
                  <c:v>-0.67533781967408957</c:v>
                </c:pt>
                <c:pt idx="297">
                  <c:v>-0.68579457625270834</c:v>
                </c:pt>
                <c:pt idx="298">
                  <c:v>-0.69674854503795269</c:v>
                </c:pt>
                <c:pt idx="299">
                  <c:v>-0.70821946587211715</c:v>
                </c:pt>
                <c:pt idx="300">
                  <c:v>-0.72022850872000721</c:v>
                </c:pt>
                <c:pt idx="301">
                  <c:v>-0.73279835673353244</c:v>
                </c:pt>
                <c:pt idx="302">
                  <c:v>-0.74595329604627081</c:v>
                </c:pt>
                <c:pt idx="303">
                  <c:v>-0.75971931257007397</c:v>
                </c:pt>
                <c:pt idx="304">
                  <c:v>-0.77412419604578908</c:v>
                </c:pt>
                <c:pt idx="305">
                  <c:v>-0.7891976515685214</c:v>
                </c:pt>
                <c:pt idx="306">
                  <c:v>-0.8049714187539021</c:v>
                </c:pt>
                <c:pt idx="307">
                  <c:v>-0.82147939863859243</c:v>
                </c:pt>
                <c:pt idx="308">
                  <c:v>-0.83875778830293812</c:v>
                </c:pt>
                <c:pt idx="309">
                  <c:v>-0.85684522306361988</c:v>
                </c:pt>
                <c:pt idx="310">
                  <c:v>-0.8757829258948876</c:v>
                </c:pt>
                <c:pt idx="311">
                  <c:v>-0.89561486349128017</c:v>
                </c:pt>
                <c:pt idx="312">
                  <c:v>-0.91638790806608672</c:v>
                </c:pt>
                <c:pt idx="313">
                  <c:v>-0.93815200357082884</c:v>
                </c:pt>
                <c:pt idx="314">
                  <c:v>-0.96096033449881435</c:v>
                </c:pt>
                <c:pt idx="315">
                  <c:v>-0.98486949477815533</c:v>
                </c:pt>
                <c:pt idx="316">
                  <c:v>-1.0099396534301341</c:v>
                </c:pt>
                <c:pt idx="317">
                  <c:v>-1.0362347126341014</c:v>
                </c:pt>
                <c:pt idx="318">
                  <c:v>-1.0638224525509801</c:v>
                </c:pt>
                <c:pt idx="319">
                  <c:v>-1.0927746556649447</c:v>
                </c:pt>
                <c:pt idx="320">
                  <c:v>-1.1231672014412681</c:v>
                </c:pt>
                <c:pt idx="321">
                  <c:v>-1.1550801197020555</c:v>
                </c:pt>
                <c:pt idx="322">
                  <c:v>-1.1885975881999551</c:v>
                </c:pt>
                <c:pt idx="323">
                  <c:v>-1.2238078563528596</c:v>
                </c:pt>
                <c:pt idx="324">
                  <c:v>-1.2608030728740565</c:v>
                </c:pt>
                <c:pt idx="325">
                  <c:v>-1.2996789900249206</c:v>
                </c:pt>
                <c:pt idx="326">
                  <c:v>-1.3405345113224021</c:v>
                </c:pt>
                <c:pt idx="327">
                  <c:v>-1.3834710427118693</c:v>
                </c:pt>
                <c:pt idx="328">
                  <c:v>-1.4285915994307001</c:v>
                </c:pt>
                <c:pt idx="329">
                  <c:v>-1.4759996121104573</c:v>
                </c:pt>
                <c:pt idx="330">
                  <c:v>-1.5257973662527837</c:v>
                </c:pt>
                <c:pt idx="331">
                  <c:v>-1.5780839994224096</c:v>
                </c:pt>
                <c:pt idx="332">
                  <c:v>-1.6329529709236328</c:v>
                </c:pt>
                <c:pt idx="333">
                  <c:v>-1.69048891031029</c:v>
                </c:pt>
                <c:pt idx="334">
                  <c:v>-1.7507637452443074</c:v>
                </c:pt>
                <c:pt idx="335">
                  <c:v>-1.8138320079854273</c:v>
                </c:pt>
                <c:pt idx="336">
                  <c:v>-1.8797252259365833</c:v>
                </c:pt>
                <c:pt idx="337">
                  <c:v>-1.9484453188008597</c:v>
                </c:pt>
                <c:pt idx="338">
                  <c:v>-2.0199569575685832</c:v>
                </c:pt>
                <c:pt idx="339">
                  <c:v>-2.0941788940690507</c:v>
                </c:pt>
                <c:pt idx="340">
                  <c:v>-2.1709743499863459</c:v>
                </c:pt>
                <c:pt idx="341">
                  <c:v>-2.2501406665683508</c:v>
                </c:pt>
                <c:pt idx="342">
                  <c:v>-2.3313985647553159</c:v>
                </c:pt>
                <c:pt idx="343">
                  <c:v>-2.414381550691806</c:v>
                </c:pt>
                <c:pt idx="344">
                  <c:v>-2.498626218097971</c:v>
                </c:pt>
                <c:pt idx="345">
                  <c:v>-2.5835644322285782</c:v>
                </c:pt>
                <c:pt idx="346">
                  <c:v>-2.6685186033864694</c:v>
                </c:pt>
                <c:pt idx="347">
                  <c:v>-2.752701430272686</c:v>
                </c:pt>
                <c:pt idx="348">
                  <c:v>-2.835221560246556</c:v>
                </c:pt>
                <c:pt idx="349">
                  <c:v>-2.9150965115675018</c:v>
                </c:pt>
                <c:pt idx="350">
                  <c:v>-2.9912738708852631</c:v>
                </c:pt>
                <c:pt idx="351">
                  <c:v>-3.0626611763621598</c:v>
                </c:pt>
                <c:pt idx="352">
                  <c:v>-3.1281640229851106</c:v>
                </c:pt>
                <c:pt idx="353">
                  <c:v>-3.1867308441253637</c:v>
                </c:pt>
                <c:pt idx="354">
                  <c:v>-3.2374016675324229</c:v>
                </c:pt>
                <c:pt idx="355">
                  <c:v>-3.2793571148693315</c:v>
                </c:pt>
                <c:pt idx="356">
                  <c:v>-3.3119632433519364</c:v>
                </c:pt>
                <c:pt idx="357">
                  <c:v>-3.3348077232157216</c:v>
                </c:pt>
                <c:pt idx="358">
                  <c:v>-3.3477234233319577</c:v>
                </c:pt>
                <c:pt idx="359">
                  <c:v>-3.3507967159784982</c:v>
                </c:pt>
                <c:pt idx="360">
                  <c:v>-3.3443595312448458</c:v>
                </c:pt>
                <c:pt idx="361">
                  <c:v>-3.3289660900423623</c:v>
                </c:pt>
                <c:pt idx="362">
                  <c:v>-3.3053569732904484</c:v>
                </c:pt>
                <c:pt idx="363">
                  <c:v>-3.2744144393287287</c:v>
                </c:pt>
                <c:pt idx="364">
                  <c:v>-3.2371134986443724</c:v>
                </c:pt>
                <c:pt idx="365">
                  <c:v>-3.1923125786339765</c:v>
                </c:pt>
                <c:pt idx="366">
                  <c:v>-3.1475116586235807</c:v>
                </c:pt>
                <c:pt idx="367">
                  <c:v>-3.0972082595680566</c:v>
                </c:pt>
                <c:pt idx="368">
                  <c:v>-3.0444734596191534</c:v>
                </c:pt>
                <c:pt idx="369">
                  <c:v>-2.9901278382618157</c:v>
                </c:pt>
                <c:pt idx="370">
                  <c:v>-2.9348893126358284</c:v>
                </c:pt>
                <c:pt idx="371">
                  <c:v>-2.8793677447733073</c:v>
                </c:pt>
                <c:pt idx="372">
                  <c:v>-2.8240655634339564</c:v>
                </c:pt>
                <c:pt idx="373">
                  <c:v>-2.769382945873939</c:v>
                </c:pt>
                <c:pt idx="374">
                  <c:v>-2.7156261654838629</c:v>
                </c:pt>
                <c:pt idx="375">
                  <c:v>-2.6630178791682142</c:v>
                </c:pt>
                <c:pt idx="376">
                  <c:v>-2.6117083488367916</c:v>
                </c:pt>
                <c:pt idx="377">
                  <c:v>-2.5617868232000101</c:v>
                </c:pt>
                <c:pt idx="378">
                  <c:v>-2.5132925222283458</c:v>
                </c:pt>
                <c:pt idx="379">
                  <c:v>-2.4662248523671026</c:v>
                </c:pt>
                <c:pt idx="380">
                  <c:v>-2.4205526303168599</c:v>
                </c:pt>
                <c:pt idx="381">
                  <c:v>-2.3762222073547306</c:v>
                </c:pt>
                <c:pt idx="382">
                  <c:v>-2.3331644687277437</c:v>
                </c:pt>
                <c:pt idx="383">
                  <c:v>-2.2913007390414131</c:v>
                </c:pt>
                <c:pt idx="384">
                  <c:v>-2.2505476605168959</c:v>
                </c:pt>
                <c:pt idx="385">
                  <c:v>-2.2108211317256816</c:v>
                </c:pt>
                <c:pt idx="386">
                  <c:v>-2.1720394043403402</c:v>
                </c:pt>
                <c:pt idx="387">
                  <c:v>-2.1341254380511643</c:v>
                </c:pt>
                <c:pt idx="388">
                  <c:v>-2.0970086117038687</c:v>
                </c:pt>
                <c:pt idx="389">
                  <c:v>-2.0606258837769147</c:v>
                </c:pt>
                <c:pt idx="390">
                  <c:v>-2.0249224888290942</c:v>
                </c:pt>
                <c:pt idx="391">
                  <c:v>-1.9898522493178887</c:v>
                </c:pt>
                <c:pt idx="392">
                  <c:v>-1.9553775747426145</c:v>
                </c:pt>
                <c:pt idx="393">
                  <c:v>-1.9214692126718969</c:v>
                </c:pt>
                <c:pt idx="394">
                  <c:v>-1.8881058090533667</c:v>
                </c:pt>
                <c:pt idx="395">
                  <c:v>-1.8552733283242866</c:v>
                </c:pt>
                <c:pt idx="396">
                  <c:v>-1.8229643773030182</c:v>
                </c:pt>
                <c:pt idx="397">
                  <c:v>-1.7911774706418764</c:v>
                </c:pt>
                <c:pt idx="398">
                  <c:v>-1.7599162697977744</c:v>
                </c:pt>
                <c:pt idx="399">
                  <c:v>-1.7291888220291469</c:v>
                </c:pt>
                <c:pt idx="400">
                  <c:v>-1.6990068208953371</c:v>
                </c:pt>
                <c:pt idx="401">
                  <c:v>-1.6693849051223146</c:v>
                </c:pt>
                <c:pt idx="402">
                  <c:v>-1.6403400085480939</c:v>
                </c:pt>
                <c:pt idx="403">
                  <c:v>-1.6118907701665761</c:v>
                </c:pt>
                <c:pt idx="404">
                  <c:v>-1.5840570100769942</c:v>
                </c:pt>
                <c:pt idx="405">
                  <c:v>-1.5568592743999592</c:v>
                </c:pt>
                <c:pt idx="406">
                  <c:v>-1.5303184499391185</c:v>
                </c:pt>
                <c:pt idx="407">
                  <c:v>-1.5044554475221392</c:v>
                </c:pt>
                <c:pt idx="408">
                  <c:v>-1.4792909515226875</c:v>
                </c:pt>
                <c:pt idx="409">
                  <c:v>-1.4548452320010932</c:v>
                </c:pt>
                <c:pt idx="410">
                  <c:v>-1.4311380151778756</c:v>
                </c:pt>
                <c:pt idx="411">
                  <c:v>-1.4081884075150148</c:v>
                </c:pt>
                <c:pt idx="412">
                  <c:v>-1.3860148684954143</c:v>
                </c:pt>
                <c:pt idx="413">
                  <c:v>-1.3646352272042035</c:v>
                </c:pt>
                <c:pt idx="414">
                  <c:v>-1.3440667380027735</c:v>
                </c:pt>
                <c:pt idx="415">
                  <c:v>-1.3243261708975609</c:v>
                </c:pt>
                <c:pt idx="416">
                  <c:v>-1.3054299326197869</c:v>
                </c:pt>
                <c:pt idx="417">
                  <c:v>-1.2873942149133311</c:v>
                </c:pt>
                <c:pt idx="418">
                  <c:v>-1.2702351670595149</c:v>
                </c:pt>
                <c:pt idx="419">
                  <c:v>-1.2539690902288354</c:v>
                </c:pt>
                <c:pt idx="420">
                  <c:v>-1.238612651826261</c:v>
                </c:pt>
                <c:pt idx="421">
                  <c:v>-1.2241831185776497</c:v>
                </c:pt>
                <c:pt idx="422">
                  <c:v>-1.210698607687877</c:v>
                </c:pt>
                <c:pt idx="423">
                  <c:v>-1.1981783559790977</c:v>
                </c:pt>
                <c:pt idx="424">
                  <c:v>-1.186643007487695</c:v>
                </c:pt>
                <c:pt idx="425">
                  <c:v>-1.1761149205656702</c:v>
                </c:pt>
                <c:pt idx="426">
                  <c:v>-1.1666184961010222</c:v>
                </c:pt>
                <c:pt idx="427">
                  <c:v>-1.1581805290377962</c:v>
                </c:pt>
                <c:pt idx="428">
                  <c:v>-1.1508305859525594</c:v>
                </c:pt>
                <c:pt idx="429">
                  <c:v>-1.1446014120346011</c:v>
                </c:pt>
                <c:pt idx="430">
                  <c:v>-1.1395293714215615</c:v>
                </c:pt>
                <c:pt idx="431">
                  <c:v>-1.1356549254734023</c:v>
                </c:pt>
                <c:pt idx="432">
                  <c:v>-1.1330231542203495</c:v>
                </c:pt>
                <c:pt idx="433">
                  <c:v>-1.1316843269008023</c:v>
                </c:pt>
                <c:pt idx="434">
                  <c:v>-1.1316945282096367</c:v>
                </c:pt>
                <c:pt idx="435">
                  <c:v>-1.133116347591234</c:v>
                </c:pt>
                <c:pt idx="436">
                  <c:v>-1.1360196396266442</c:v>
                </c:pt>
                <c:pt idx="437">
                  <c:v>-1.1404823642409709</c:v>
                </c:pt>
                <c:pt idx="438">
                  <c:v>-1.1465915160605038</c:v>
                </c:pt>
                <c:pt idx="439">
                  <c:v>-1.1544441526955314</c:v>
                </c:pt>
                <c:pt idx="440">
                  <c:v>-1.1641485319232741</c:v>
                </c:pt>
                <c:pt idx="441">
                  <c:v>-1.1758253675332142</c:v>
                </c:pt>
                <c:pt idx="442">
                  <c:v>-1.1896092127663254</c:v>
                </c:pt>
                <c:pt idx="443">
                  <c:v>-1.2056499785113106</c:v>
                </c:pt>
                <c:pt idx="444">
                  <c:v>-1.2241145902954931</c:v>
                </c:pt>
                <c:pt idx="445">
                  <c:v>-1.2451887830035306</c:v>
                </c:pt>
                <c:pt idx="446">
                  <c:v>-1.2690790243530137</c:v>
                </c:pt>
                <c:pt idx="447">
                  <c:v>-1.2960145462833166</c:v>
                </c:pt>
                <c:pt idx="448">
                  <c:v>-1.3262494460141723</c:v>
                </c:pt>
                <c:pt idx="449">
                  <c:v>-1.3600647934686747</c:v>
                </c:pt>
                <c:pt idx="450">
                  <c:v>-1.3977706461996426</c:v>
                </c:pt>
                <c:pt idx="451">
                  <c:v>-1.4397078231630116</c:v>
                </c:pt>
                <c:pt idx="452">
                  <c:v>-1.4862492198185686</c:v>
                </c:pt>
                <c:pt idx="453">
                  <c:v>-1.5378003530129638</c:v>
                </c:pt>
                <c:pt idx="454">
                  <c:v>-1.5947986975358832</c:v>
                </c:pt>
                <c:pt idx="455">
                  <c:v>-1.6577112086761099</c:v>
                </c:pt>
                <c:pt idx="456">
                  <c:v>-1.7304853712868002</c:v>
                </c:pt>
                <c:pt idx="457">
                  <c:v>-1.8032595338974911</c:v>
                </c:pt>
                <c:pt idx="458">
                  <c:v>-1.8869105301050895</c:v>
                </c:pt>
                <c:pt idx="459">
                  <c:v>-1.9784710520082724</c:v>
                </c:pt>
                <c:pt idx="460">
                  <c:v>-2.078380280837699</c:v>
                </c:pt>
                <c:pt idx="461">
                  <c:v>-2.1869857736530616</c:v>
                </c:pt>
                <c:pt idx="462">
                  <c:v>-2.3044870098022425</c:v>
                </c:pt>
                <c:pt idx="463">
                  <c:v>-2.4308619190983904</c:v>
                </c:pt>
                <c:pt idx="464">
                  <c:v>-2.5657748338471755</c:v>
                </c:pt>
                <c:pt idx="465">
                  <c:v>-2.708466446412646</c:v>
                </c:pt>
                <c:pt idx="466">
                  <c:v>-2.8576301982253236</c:v>
                </c:pt>
                <c:pt idx="467">
                  <c:v>-3.0112855061928041</c:v>
                </c:pt>
                <c:pt idx="468">
                  <c:v>-3.1666663568716906</c:v>
                </c:pt>
                <c:pt idx="469">
                  <c:v>-3.32015312849461</c:v>
                </c:pt>
                <c:pt idx="470">
                  <c:v>-3.4672835481801068</c:v>
                </c:pt>
                <c:pt idx="471">
                  <c:v>-3.6028811191252008</c:v>
                </c:pt>
                <c:pt idx="472">
                  <c:v>-3.7213306412794198</c:v>
                </c:pt>
                <c:pt idx="473">
                  <c:v>-3.8170062015759894</c:v>
                </c:pt>
                <c:pt idx="474">
                  <c:v>-3.8848177765594087</c:v>
                </c:pt>
                <c:pt idx="475">
                  <c:v>-3.9207973990505378</c:v>
                </c:pt>
                <c:pt idx="476">
                  <c:v>-3.9226119982741903</c:v>
                </c:pt>
                <c:pt idx="477">
                  <c:v>-3.8898864858129873</c:v>
                </c:pt>
                <c:pt idx="478">
                  <c:v>-3.8242567311242199</c:v>
                </c:pt>
                <c:pt idx="479">
                  <c:v>-3.7291387809522285</c:v>
                </c:pt>
                <c:pt idx="480">
                  <c:v>-3.6092728106148653</c:v>
                </c:pt>
                <c:pt idx="481">
                  <c:v>-3.4701496215615184</c:v>
                </c:pt>
                <c:pt idx="482">
                  <c:v>-3.3174381969295061</c:v>
                </c:pt>
                <c:pt idx="483">
                  <c:v>-3.1565080969718013</c:v>
                </c:pt>
                <c:pt idx="484">
                  <c:v>-2.9920971220631745</c:v>
                </c:pt>
                <c:pt idx="485">
                  <c:v>-2.8281317173537923</c:v>
                </c:pt>
                <c:pt idx="486">
                  <c:v>-2.6676774220235022</c:v>
                </c:pt>
                <c:pt idx="487">
                  <c:v>-2.512982626355551</c:v>
                </c:pt>
                <c:pt idx="488">
                  <c:v>-2.3655779117017044</c:v>
                </c:pt>
                <c:pt idx="489">
                  <c:v>-2.2263998386201922</c:v>
                </c:pt>
                <c:pt idx="490">
                  <c:v>-2.0959172958922503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2C-4248-BC51-1F65D54BF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325599"/>
        <c:axId val="1838318527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演算処理部!$AH$41:$AH$931</c:f>
              <c:numCache>
                <c:formatCode>General</c:formatCode>
                <c:ptCount val="891"/>
                <c:pt idx="0">
                  <c:v>-5.0529920362726993E-2</c:v>
                </c:pt>
                <c:pt idx="1">
                  <c:v>-6.1121914703598436E-2</c:v>
                </c:pt>
                <c:pt idx="2">
                  <c:v>-7.229365497906623E-2</c:v>
                </c:pt>
                <c:pt idx="3">
                  <c:v>-8.3897931314736648E-2</c:v>
                </c:pt>
                <c:pt idx="4">
                  <c:v>-9.5779473002810311E-2</c:v>
                </c:pt>
                <c:pt idx="5">
                  <c:v>-0.10777635527494335</c:v>
                </c:pt>
                <c:pt idx="6">
                  <c:v>-0.11972145834373045</c:v>
                </c:pt>
                <c:pt idx="7">
                  <c:v>-0.13144397380611472</c:v>
                </c:pt>
                <c:pt idx="8">
                  <c:v>-0.14277095702313</c:v>
                </c:pt>
                <c:pt idx="9">
                  <c:v>-0.15352892808556245</c:v>
                </c:pt>
                <c:pt idx="10">
                  <c:v>-0.16354552840911651</c:v>
                </c:pt>
                <c:pt idx="11">
                  <c:v>-0.17265124485058203</c:v>
                </c:pt>
                <c:pt idx="12">
                  <c:v>-0.18068121848464591</c:v>
                </c:pt>
                <c:pt idx="13">
                  <c:v>-0.18747716082819557</c:v>
                </c:pt>
                <c:pt idx="14">
                  <c:v>-0.19288940635173416</c:v>
                </c:pt>
                <c:pt idx="15">
                  <c:v>-0.19677913658658169</c:v>
                </c:pt>
                <c:pt idx="16">
                  <c:v>-0.19902081802695312</c:v>
                </c:pt>
                <c:pt idx="17">
                  <c:v>-0.19950490332332732</c:v>
                </c:pt>
                <c:pt idx="18">
                  <c:v>-0.19814085291604711</c:v>
                </c:pt>
                <c:pt idx="19">
                  <c:v>-0.19486054214732468</c:v>
                </c:pt>
                <c:pt idx="20">
                  <c:v>-0.18962212679566534</c:v>
                </c:pt>
                <c:pt idx="21">
                  <c:v>-0.18241444752411001</c:v>
                </c:pt>
                <c:pt idx="22">
                  <c:v>-0.17326206032800953</c:v>
                </c:pt>
                <c:pt idx="23">
                  <c:v>-0.1622309848038411</c:v>
                </c:pt>
                <c:pt idx="24">
                  <c:v>-0.14943526361378526</c:v>
                </c:pt>
                <c:pt idx="25">
                  <c:v>-0.13504442300815364</c:v>
                </c:pt>
                <c:pt idx="26">
                  <c:v>-0.11929191309294146</c:v>
                </c:pt>
                <c:pt idx="27">
                  <c:v>-0.1024845842110429</c:v>
                </c:pt>
                <c:pt idx="28">
                  <c:v>-8.5013217826439974E-2</c:v>
                </c:pt>
                <c:pt idx="29">
                  <c:v>-6.736407102034539E-2</c:v>
                </c:pt>
                <c:pt idx="30">
                  <c:v>-5.0131306425013775E-2</c:v>
                </c:pt>
                <c:pt idx="31">
                  <c:v>-3.4030056716010032E-2</c:v>
                </c:pt>
                <c:pt idx="32">
                  <c:v>-1.9909707336709732E-2</c:v>
                </c:pt>
                <c:pt idx="33">
                  <c:v>-8.7667672538073692E-3</c:v>
                </c:pt>
                <c:pt idx="34">
                  <c:v>-1.756433718396989E-3</c:v>
                </c:pt>
                <c:pt idx="35">
                  <c:v>-2.0164962535489724E-4</c:v>
                </c:pt>
                <c:pt idx="36">
                  <c:v>-5.5981204013595409E-3</c:v>
                </c:pt>
                <c:pt idx="37">
                  <c:v>-1.9613439283439733E-2</c:v>
                </c:pt>
                <c:pt idx="38">
                  <c:v>-4.40782269703393E-2</c:v>
                </c:pt>
                <c:pt idx="39">
                  <c:v>-8.0967111253355387E-2</c:v>
                </c:pt>
                <c:pt idx="40">
                  <c:v>-0.1323675624831242</c:v>
                </c:pt>
                <c:pt idx="41">
                  <c:v>-0.20043517428635788</c:v>
                </c:pt>
                <c:pt idx="42">
                  <c:v>-0.28733502229345281</c:v>
                </c:pt>
                <c:pt idx="43">
                  <c:v>-0.39517026301500535</c:v>
                </c:pt>
                <c:pt idx="44">
                  <c:v>-0.52590104842851393</c:v>
                </c:pt>
                <c:pt idx="45">
                  <c:v>-0.68125887641285598</c:v>
                </c:pt>
                <c:pt idx="46">
                  <c:v>-0.8626632772157028</c:v>
                </c:pt>
                <c:pt idx="47">
                  <c:v>-1.0711487825829997</c:v>
                </c:pt>
                <c:pt idx="48">
                  <c:v>-1.3073100240959392</c:v>
                </c:pt>
                <c:pt idx="49">
                  <c:v>-1.5712713587161711</c:v>
                </c:pt>
                <c:pt idx="50">
                  <c:v>-1.8626847482063014</c:v>
                </c:pt>
                <c:pt idx="51">
                  <c:v>-2.1807561922897625</c:v>
                </c:pt>
                <c:pt idx="52">
                  <c:v>-2.5242975272977874</c:v>
                </c:pt>
                <c:pt idx="53">
                  <c:v>-2.8917975656705681</c:v>
                </c:pt>
                <c:pt idx="54">
                  <c:v>-3.281504883048993</c:v>
                </c:pt>
                <c:pt idx="55">
                  <c:v>-3.6915142434332515</c:v>
                </c:pt>
                <c:pt idx="56">
                  <c:v>-4.1198495352448532</c:v>
                </c:pt>
                <c:pt idx="57">
                  <c:v>-4.5645377835446341</c:v>
                </c:pt>
                <c:pt idx="58">
                  <c:v>-5.0236708361297087</c:v>
                </c:pt>
                <c:pt idx="59">
                  <c:v>-5.495453279403594</c:v>
                </c:pt>
                <c:pt idx="60">
                  <c:v>-5.9782367453123992</c:v>
                </c:pt>
                <c:pt idx="61">
                  <c:v>-6.4705418978779781</c:v>
                </c:pt>
                <c:pt idx="62">
                  <c:v>-6.9710700368907617</c:v>
                </c:pt>
                <c:pt idx="63">
                  <c:v>-7.4787065054189226</c:v>
                </c:pt>
                <c:pt idx="64">
                  <c:v>-7.9925180479314131</c:v>
                </c:pt>
                <c:pt idx="65">
                  <c:v>-8.5117460475168745</c:v>
                </c:pt>
                <c:pt idx="66">
                  <c:v>-9.0357972654200971</c:v>
                </c:pt>
                <c:pt idx="67">
                  <c:v>-9.5642333799721193</c:v>
                </c:pt>
                <c:pt idx="68">
                  <c:v>-10.096760316722662</c:v>
                </c:pt>
                <c:pt idx="69">
                  <c:v>-10.633218099503143</c:v>
                </c:pt>
                <c:pt idx="70">
                  <c:v>-11.173571741865684</c:v>
                </c:pt>
                <c:pt idx="71">
                  <c:v>-11.717903539955694</c:v>
                </c:pt>
                <c:pt idx="72">
                  <c:v>-12.266407016972284</c:v>
                </c:pt>
                <c:pt idx="73">
                  <c:v>-12.819382699823121</c:v>
                </c:pt>
                <c:pt idx="74">
                  <c:v>-13.377235874315579</c:v>
                </c:pt>
                <c:pt idx="75">
                  <c:v>-13.94047646128074</c:v>
                </c:pt>
                <c:pt idx="76">
                  <c:v>-14.509721179145567</c:v>
                </c:pt>
                <c:pt idx="77">
                  <c:v>-15.085698207481446</c:v>
                </c:pt>
                <c:pt idx="78">
                  <c:v>-15.669254642221491</c:v>
                </c:pt>
                <c:pt idx="79">
                  <c:v>-16.261367140696954</c:v>
                </c:pt>
                <c:pt idx="80">
                  <c:v>-16.863156301165784</c:v>
                </c:pt>
                <c:pt idx="81">
                  <c:v>-17.475905519726012</c:v>
                </c:pt>
                <c:pt idx="82">
                  <c:v>-18.10108533692442</c:v>
                </c:pt>
                <c:pt idx="83">
                  <c:v>-18.740384656634596</c:v>
                </c:pt>
                <c:pt idx="84">
                  <c:v>-19.395750736032266</c:v>
                </c:pt>
                <c:pt idx="85">
                  <c:v>-20.069440577208407</c:v>
                </c:pt>
                <c:pt idx="86">
                  <c:v>-20.764087406757028</c:v>
                </c:pt>
                <c:pt idx="87">
                  <c:v>-21.482787482780804</c:v>
                </c:pt>
                <c:pt idx="88">
                  <c:v>-22.229214801743087</c:v>
                </c:pt>
                <c:pt idx="89">
                  <c:v>-23.007774863315827</c:v>
                </c:pt>
                <c:pt idx="90">
                  <c:v>-23.823814304101543</c:v>
                </c:pt>
                <c:pt idx="91">
                  <c:v>-24.683912378910399</c:v>
                </c:pt>
                <c:pt idx="92">
                  <c:v>-25.596295621813582</c:v>
                </c:pt>
                <c:pt idx="93">
                  <c:v>-26.571443692786701</c:v>
                </c:pt>
                <c:pt idx="94">
                  <c:v>-27.623002763733922</c:v>
                </c:pt>
                <c:pt idx="95">
                  <c:v>-28.769214899739847</c:v>
                </c:pt>
                <c:pt idx="96">
                  <c:v>-30.03525804509675</c:v>
                </c:pt>
                <c:pt idx="97">
                  <c:v>-31.457295503299079</c:v>
                </c:pt>
                <c:pt idx="98">
                  <c:v>-33.089993880475618</c:v>
                </c:pt>
                <c:pt idx="99">
                  <c:v>-35.02182586911271</c:v>
                </c:pt>
                <c:pt idx="100">
                  <c:v>-37.410423883917439</c:v>
                </c:pt>
                <c:pt idx="101">
                  <c:v>-40.581127974859008</c:v>
                </c:pt>
                <c:pt idx="102">
                  <c:v>-45.404669740745796</c:v>
                </c:pt>
                <c:pt idx="103">
                  <c:v>-56.427241339366788</c:v>
                </c:pt>
                <c:pt idx="104">
                  <c:v>-53.030373011725835</c:v>
                </c:pt>
                <c:pt idx="105">
                  <c:v>-44.643189468694487</c:v>
                </c:pt>
                <c:pt idx="106">
                  <c:v>-40.552966367562448</c:v>
                </c:pt>
                <c:pt idx="107">
                  <c:v>-37.849322188357441</c:v>
                </c:pt>
                <c:pt idx="108">
                  <c:v>-35.839469734447846</c:v>
                </c:pt>
                <c:pt idx="109">
                  <c:v>-34.246523426708862</c:v>
                </c:pt>
                <c:pt idx="110">
                  <c:v>-32.931520943146715</c:v>
                </c:pt>
                <c:pt idx="111">
                  <c:v>-31.814743590467415</c:v>
                </c:pt>
                <c:pt idx="112">
                  <c:v>-30.846197956736319</c:v>
                </c:pt>
                <c:pt idx="113">
                  <c:v>-29.992461333172329</c:v>
                </c:pt>
                <c:pt idx="114">
                  <c:v>-29.2300839423803</c:v>
                </c:pt>
                <c:pt idx="115">
                  <c:v>-28.541979309722514</c:v>
                </c:pt>
                <c:pt idx="116">
                  <c:v>-27.915312829654908</c:v>
                </c:pt>
                <c:pt idx="117">
                  <c:v>-27.340199193215287</c:v>
                </c:pt>
                <c:pt idx="118">
                  <c:v>-26.808863159612187</c:v>
                </c:pt>
                <c:pt idx="119">
                  <c:v>-26.315078959599141</c:v>
                </c:pt>
                <c:pt idx="120">
                  <c:v>-25.853784199492985</c:v>
                </c:pt>
                <c:pt idx="121">
                  <c:v>-25.420806886487888</c:v>
                </c:pt>
                <c:pt idx="122">
                  <c:v>-25.01266799476798</c:v>
                </c:pt>
                <c:pt idx="123">
                  <c:v>-24.626435796128582</c:v>
                </c:pt>
                <c:pt idx="124">
                  <c:v>-24.259616475824686</c:v>
                </c:pt>
                <c:pt idx="125">
                  <c:v>-23.910070698941208</c:v>
                </c:pt>
                <c:pt idx="126">
                  <c:v>-23.575949071324974</c:v>
                </c:pt>
                <c:pt idx="127">
                  <c:v>-23.255641580414466</c:v>
                </c:pt>
                <c:pt idx="128">
                  <c:v>-22.947737530682915</c:v>
                </c:pt>
                <c:pt idx="129">
                  <c:v>-22.650993461559107</c:v>
                </c:pt>
                <c:pt idx="130">
                  <c:v>-22.364307210162512</c:v>
                </c:pt>
                <c:pt idx="131">
                  <c:v>-22.086696756313611</c:v>
                </c:pt>
                <c:pt idx="132">
                  <c:v>-21.817282826983032</c:v>
                </c:pt>
                <c:pt idx="133">
                  <c:v>-21.555274483558087</c:v>
                </c:pt>
                <c:pt idx="134">
                  <c:v>-21.299957096013372</c:v>
                </c:pt>
                <c:pt idx="135">
                  <c:v>-21.050682242250645</c:v>
                </c:pt>
                <c:pt idx="136">
                  <c:v>-20.80685917157847</c:v>
                </c:pt>
                <c:pt idx="137">
                  <c:v>-20.567947547643911</c:v>
                </c:pt>
                <c:pt idx="138">
                  <c:v>-20.333451244541656</c:v>
                </c:pt>
                <c:pt idx="139">
                  <c:v>-20.102913014910314</c:v>
                </c:pt>
                <c:pt idx="140">
                  <c:v>-19.875909883906282</c:v>
                </c:pt>
                <c:pt idx="141">
                  <c:v>-19.652049150450907</c:v>
                </c:pt>
                <c:pt idx="142">
                  <c:v>-19.430964898865163</c:v>
                </c:pt>
                <c:pt idx="143">
                  <c:v>-19.212314941272314</c:v>
                </c:pt>
                <c:pt idx="144">
                  <c:v>-18.995778124959777</c:v>
                </c:pt>
                <c:pt idx="145">
                  <c:v>-18.781051950004908</c:v>
                </c:pt>
                <c:pt idx="146">
                  <c:v>-18.567850451461467</c:v>
                </c:pt>
                <c:pt idx="147">
                  <c:v>-18.355902307715802</c:v>
                </c:pt>
                <c:pt idx="148">
                  <c:v>-18.144949142598421</c:v>
                </c:pt>
                <c:pt idx="149">
                  <c:v>-17.93474399374173</c:v>
                </c:pt>
                <c:pt idx="150">
                  <c:v>-17.725049923718331</c:v>
                </c:pt>
                <c:pt idx="151">
                  <c:v>-17.515638753840264</c:v>
                </c:pt>
                <c:pt idx="152">
                  <c:v>-17.306289903277623</c:v>
                </c:pt>
                <c:pt idx="153">
                  <c:v>-17.096789318469618</c:v>
                </c:pt>
                <c:pt idx="154">
                  <c:v>-16.886928479735349</c:v>
                </c:pt>
                <c:pt idx="155">
                  <c:v>-16.676503473612236</c:v>
                </c:pt>
                <c:pt idx="156">
                  <c:v>-16.465314120812781</c:v>
                </c:pt>
                <c:pt idx="157">
                  <c:v>-16.253163150838958</c:v>
                </c:pt>
                <c:pt idx="158">
                  <c:v>-16.039855415266338</c:v>
                </c:pt>
                <c:pt idx="159">
                  <c:v>-15.825197132537943</c:v>
                </c:pt>
                <c:pt idx="160">
                  <c:v>-15.608995157818137</c:v>
                </c:pt>
                <c:pt idx="161">
                  <c:v>-15.391056272073449</c:v>
                </c:pt>
                <c:pt idx="162">
                  <c:v>-15.171186485092223</c:v>
                </c:pt>
                <c:pt idx="163">
                  <c:v>-14.949190347649433</c:v>
                </c:pt>
                <c:pt idx="164">
                  <c:v>-14.724870268487669</c:v>
                </c:pt>
                <c:pt idx="165">
                  <c:v>-14.498025832243984</c:v>
                </c:pt>
                <c:pt idx="166">
                  <c:v>-14.268453114928317</c:v>
                </c:pt>
                <c:pt idx="167">
                  <c:v>-14.035943994083899</c:v>
                </c:pt>
                <c:pt idx="168">
                  <c:v>-13.80028545136771</c:v>
                </c:pt>
                <c:pt idx="169">
                  <c:v>-13.561258866024392</c:v>
                </c:pt>
                <c:pt idx="170">
                  <c:v>-13.318639298646307</c:v>
                </c:pt>
                <c:pt idx="171">
                  <c:v>-13.072194765787213</c:v>
                </c:pt>
                <c:pt idx="172">
                  <c:v>-12.821685507521575</c:v>
                </c:pt>
                <c:pt idx="173">
                  <c:v>-12.566863252037486</c:v>
                </c:pt>
                <c:pt idx="174">
                  <c:v>-12.307470483980174</c:v>
                </c:pt>
                <c:pt idx="175">
                  <c:v>-12.043239726737134</c:v>
                </c:pt>
                <c:pt idx="176">
                  <c:v>-11.773892853456399</c:v>
                </c:pt>
                <c:pt idx="177">
                  <c:v>-11.499140447691081</c:v>
                </c:pt>
                <c:pt idx="178">
                  <c:v>-11.218681242662381</c:v>
                </c:pt>
                <c:pt idx="179">
                  <c:v>-10.932201678896051</c:v>
                </c:pt>
                <c:pt idx="180">
                  <c:v>-10.639375634299025</c:v>
                </c:pt>
                <c:pt idx="181">
                  <c:v>-10.339864399793408</c:v>
                </c:pt>
                <c:pt idx="182">
                  <c:v>-10.033316999001139</c:v>
                </c:pt>
                <c:pt idx="183">
                  <c:v>-9.7193709843030849</c:v>
                </c:pt>
                <c:pt idx="184">
                  <c:v>-9.3976538867207093</c:v>
                </c:pt>
                <c:pt idx="185">
                  <c:v>-9.0677855572741812</c:v>
                </c:pt>
                <c:pt idx="186">
                  <c:v>-8.7293817177771977</c:v>
                </c:pt>
                <c:pt idx="187">
                  <c:v>-8.382059146037232</c:v>
                </c:pt>
                <c:pt idx="188">
                  <c:v>-8.0254430627177324</c:v>
                </c:pt>
                <c:pt idx="189">
                  <c:v>-7.6591774756110613</c:v>
                </c:pt>
                <c:pt idx="190">
                  <c:v>-7.2829394852679821</c:v>
                </c:pt>
                <c:pt idx="191">
                  <c:v>-6.8964588796788853</c:v>
                </c:pt>
                <c:pt idx="192">
                  <c:v>-6.4995447619268134</c:v>
                </c:pt>
                <c:pt idx="193">
                  <c:v>-6.0921214780029196</c:v>
                </c:pt>
                <c:pt idx="194">
                  <c:v>-5.674276746851282</c:v>
                </c:pt>
                <c:pt idx="195">
                  <c:v>-5.24632562034021</c:v>
                </c:pt>
                <c:pt idx="196">
                  <c:v>-4.8088946420068508</c:v>
                </c:pt>
                <c:pt idx="197">
                  <c:v>-4.3630311493313059</c:v>
                </c:pt>
                <c:pt idx="198">
                  <c:v>-3.9103427046158714</c:v>
                </c:pt>
                <c:pt idx="199">
                  <c:v>-3.4531704593453956</c:v>
                </c:pt>
                <c:pt idx="200">
                  <c:v>-2.9947967012127781</c:v>
                </c:pt>
                <c:pt idx="201">
                  <c:v>-2.5396791573598088</c:v>
                </c:pt>
                <c:pt idx="202">
                  <c:v>-2.0936906096369805</c:v>
                </c:pt>
                <c:pt idx="203">
                  <c:v>-1.6643200806677787</c:v>
                </c:pt>
                <c:pt idx="204">
                  <c:v>-1.2607616936166164</c:v>
                </c:pt>
                <c:pt idx="205">
                  <c:v>-0.8937859589802315</c:v>
                </c:pt>
                <c:pt idx="206">
                  <c:v>-0.57527331786609526</c:v>
                </c:pt>
                <c:pt idx="207">
                  <c:v>-0.31732057907370131</c:v>
                </c:pt>
                <c:pt idx="208">
                  <c:v>-0.13093598858741398</c:v>
                </c:pt>
                <c:pt idx="209">
                  <c:v>-2.4514660984378059E-2</c:v>
                </c:pt>
                <c:pt idx="210">
                  <c:v>-2.4645473989343271E-3</c:v>
                </c:pt>
                <c:pt idx="211">
                  <c:v>-6.4412402012769834E-2</c:v>
                </c:pt>
                <c:pt idx="212">
                  <c:v>-0.20527167443723351</c:v>
                </c:pt>
                <c:pt idx="213">
                  <c:v>-0.41614733983900809</c:v>
                </c:pt>
                <c:pt idx="214">
                  <c:v>-0.68576049428374586</c:v>
                </c:pt>
                <c:pt idx="215">
                  <c:v>-1.001959938445397</c:v>
                </c:pt>
                <c:pt idx="216">
                  <c:v>-1.3529728720249601</c:v>
                </c:pt>
                <c:pt idx="217">
                  <c:v>-1.7282319801601833</c:v>
                </c:pt>
                <c:pt idx="218">
                  <c:v>-2.1187841257097779</c:v>
                </c:pt>
                <c:pt idx="219">
                  <c:v>-2.5173788263678363</c:v>
                </c:pt>
                <c:pt idx="220">
                  <c:v>-2.9183565531820364</c:v>
                </c:pt>
                <c:pt idx="221">
                  <c:v>-3.3174378707985737</c:v>
                </c:pt>
                <c:pt idx="222">
                  <c:v>-3.71148245976415</c:v>
                </c:pt>
                <c:pt idx="223">
                  <c:v>-4.0982578652244577</c:v>
                </c:pt>
                <c:pt idx="224">
                  <c:v>-4.4762368246631432</c:v>
                </c:pt>
                <c:pt idx="225">
                  <c:v>-4.8444291048754815</c:v>
                </c:pt>
                <c:pt idx="226">
                  <c:v>-5.2022468536167663</c:v>
                </c:pt>
                <c:pt idx="227">
                  <c:v>-5.5493993675090749</c:v>
                </c:pt>
                <c:pt idx="228">
                  <c:v>-5.8858122406207825</c:v>
                </c:pt>
                <c:pt idx="229">
                  <c:v>-6.2115660128996364</c:v>
                </c:pt>
                <c:pt idx="230">
                  <c:v>-6.5268500560359453</c:v>
                </c:pt>
                <c:pt idx="231">
                  <c:v>-6.8319281813183066</c:v>
                </c:pt>
                <c:pt idx="232">
                  <c:v>-7.1271131690943772</c:v>
                </c:pt>
                <c:pt idx="233">
                  <c:v>-7.4127480380664714</c:v>
                </c:pt>
                <c:pt idx="234">
                  <c:v>-7.689192379223134</c:v>
                </c:pt>
                <c:pt idx="235">
                  <c:v>-7.9568124805289511</c:v>
                </c:pt>
                <c:pt idx="236">
                  <c:v>-8.2159742798427686</c:v>
                </c:pt>
                <c:pt idx="237">
                  <c:v>-8.4670384218180264</c:v>
                </c:pt>
                <c:pt idx="238">
                  <c:v>-8.7103568753015885</c:v>
                </c:pt>
                <c:pt idx="239">
                  <c:v>-8.9462707040999714</c:v>
                </c:pt>
                <c:pt idx="240">
                  <c:v>-9.1751086864807689</c:v>
                </c:pt>
                <c:pt idx="241">
                  <c:v>-9.3971865556739882</c:v>
                </c:pt>
                <c:pt idx="242">
                  <c:v>-9.6128066912766457</c:v>
                </c:pt>
                <c:pt idx="243">
                  <c:v>-9.8222581346555629</c:v>
                </c:pt>
                <c:pt idx="244">
                  <c:v>-10.025816833817052</c:v>
                </c:pt>
                <c:pt idx="245">
                  <c:v>-10.223746047487936</c:v>
                </c:pt>
                <c:pt idx="246">
                  <c:v>-10.416296856365362</c:v>
                </c:pt>
                <c:pt idx="247">
                  <c:v>-10.603708743165186</c:v>
                </c:pt>
                <c:pt idx="248">
                  <c:v>-10.786210213364342</c:v>
                </c:pt>
                <c:pt idx="249">
                  <c:v>-10.964019436243076</c:v>
                </c:pt>
                <c:pt idx="250">
                  <c:v>-11.137344891620826</c:v>
                </c:pt>
                <c:pt idx="251">
                  <c:v>-11.306386012023349</c:v>
                </c:pt>
                <c:pt idx="252">
                  <c:v>-11.471333813273199</c:v>
                </c:pt>
                <c:pt idx="253">
                  <c:v>-11.632371508931358</c:v>
                </c:pt>
                <c:pt idx="254">
                  <c:v>-11.789675105835126</c:v>
                </c:pt>
                <c:pt idx="255">
                  <c:v>-11.943413979330407</c:v>
                </c:pt>
                <c:pt idx="256">
                  <c:v>-12.093751427799361</c:v>
                </c:pt>
                <c:pt idx="257">
                  <c:v>-12.240845206825682</c:v>
                </c:pt>
                <c:pt idx="258">
                  <c:v>-12.384848043884384</c:v>
                </c:pt>
                <c:pt idx="259">
                  <c:v>-12.525908134843807</c:v>
                </c:pt>
                <c:pt idx="260">
                  <c:v>-12.664169623859813</c:v>
                </c:pt>
                <c:pt idx="261">
                  <c:v>-12.799773068459544</c:v>
                </c:pt>
                <c:pt idx="262">
                  <c:v>-12.932855891773231</c:v>
                </c:pt>
                <c:pt idx="263">
                  <c:v>-13.06355282399878</c:v>
                </c:pt>
                <c:pt idx="264">
                  <c:v>-13.191996335285923</c:v>
                </c:pt>
                <c:pt idx="265">
                  <c:v>-13.318317062318073</c:v>
                </c:pt>
                <c:pt idx="266">
                  <c:v>-13.442644230957775</c:v>
                </c:pt>
                <c:pt idx="267">
                  <c:v>-13.56510607741429</c:v>
                </c:pt>
                <c:pt idx="268">
                  <c:v>-13.685830270494844</c:v>
                </c:pt>
                <c:pt idx="269">
                  <c:v>-13.804944337621347</c:v>
                </c:pt>
                <c:pt idx="270">
                  <c:v>-13.922576097435854</c:v>
                </c:pt>
                <c:pt idx="271">
                  <c:v>-14.038854101987059</c:v>
                </c:pt>
                <c:pt idx="272">
                  <c:v>-14.153908091692163</c:v>
                </c:pt>
                <c:pt idx="273">
                  <c:v>-14.267869466508794</c:v>
                </c:pt>
                <c:pt idx="274">
                  <c:v>-14.380871777037827</c:v>
                </c:pt>
                <c:pt idx="275">
                  <c:v>-14.493051239616747</c:v>
                </c:pt>
                <c:pt idx="276">
                  <c:v>-14.604547279864269</c:v>
                </c:pt>
                <c:pt idx="277">
                  <c:v>-14.715503109609507</c:v>
                </c:pt>
                <c:pt idx="278">
                  <c:v>-14.82606634269699</c:v>
                </c:pt>
                <c:pt idx="279">
                  <c:v>-14.936389655814772</c:v>
                </c:pt>
                <c:pt idx="280">
                  <c:v>-15.046631501267161</c:v>
                </c:pt>
                <c:pt idx="281">
                  <c:v>-15.156956879524834</c:v>
                </c:pt>
                <c:pt idx="282">
                  <c:v>-15.267538180461601</c:v>
                </c:pt>
                <c:pt idx="283">
                  <c:v>-15.378556103458811</c:v>
                </c:pt>
                <c:pt idx="284">
                  <c:v>-15.490200668065395</c:v>
                </c:pt>
                <c:pt idx="285">
                  <c:v>-15.602672328689964</c:v>
                </c:pt>
                <c:pt idx="286">
                  <c:v>-15.716183208932256</c:v>
                </c:pt>
                <c:pt idx="287">
                  <c:v>-15.830958473704408</c:v>
                </c:pt>
                <c:pt idx="288">
                  <c:v>-15.947237860342149</c:v>
                </c:pt>
                <c:pt idx="289">
                  <c:v>-16.065277393573123</c:v>
                </c:pt>
                <c:pt idx="290">
                  <c:v>-16.185351313639188</c:v>
                </c:pt>
                <c:pt idx="291">
                  <c:v>-16.307754252241114</c:v>
                </c:pt>
                <c:pt idx="292">
                  <c:v>-16.43280369751982</c:v>
                </c:pt>
                <c:pt idx="293">
                  <c:v>-16.560842797301653</c:v>
                </c:pt>
                <c:pt idx="294">
                  <c:v>-16.692243559696941</c:v>
                </c:pt>
                <c:pt idx="295">
                  <c:v>-16.827410522343303</c:v>
                </c:pt>
                <c:pt idx="296">
                  <c:v>-16.966784976772256</c:v>
                </c:pt>
                <c:pt idx="297">
                  <c:v>-17.110849853394399</c:v>
                </c:pt>
                <c:pt idx="298">
                  <c:v>-17.260135396567886</c:v>
                </c:pt>
                <c:pt idx="299">
                  <c:v>-17.415225789636587</c:v>
                </c:pt>
                <c:pt idx="300">
                  <c:v>-17.576766928720435</c:v>
                </c:pt>
                <c:pt idx="301">
                  <c:v>-17.745475594164866</c:v>
                </c:pt>
                <c:pt idx="302">
                  <c:v>-17.922150333691903</c:v>
                </c:pt>
                <c:pt idx="303">
                  <c:v>-18.107684456704821</c:v>
                </c:pt>
                <c:pt idx="304">
                  <c:v>-18.303081652265675</c:v>
                </c:pt>
                <c:pt idx="305">
                  <c:v>-18.50947489450698</c:v>
                </c:pt>
                <c:pt idx="306">
                  <c:v>-18.728149503798697</c:v>
                </c:pt>
                <c:pt idx="307">
                  <c:v>-18.960571512009665</c:v>
                </c:pt>
                <c:pt idx="308">
                  <c:v>-19.208422868527009</c:v>
                </c:pt>
                <c:pt idx="309">
                  <c:v>-19.473645569884173</c:v>
                </c:pt>
                <c:pt idx="310">
                  <c:v>-19.758497576006441</c:v>
                </c:pt>
                <c:pt idx="311">
                  <c:v>-20.065624509421198</c:v>
                </c:pt>
                <c:pt idx="312">
                  <c:v>-20.39815281107094</c:v>
                </c:pt>
                <c:pt idx="313">
                  <c:v>-20.75981256024917</c:v>
                </c:pt>
                <c:pt idx="314">
                  <c:v>-21.15510208266349</c:v>
                </c:pt>
                <c:pt idx="315">
                  <c:v>-21.589512681106253</c:v>
                </c:pt>
                <c:pt idx="316">
                  <c:v>-22.069841959757881</c:v>
                </c:pt>
                <c:pt idx="317">
                  <c:v>-22.604641309639067</c:v>
                </c:pt>
                <c:pt idx="318">
                  <c:v>-23.20487306475836</c:v>
                </c:pt>
                <c:pt idx="319">
                  <c:v>-23.884907620668251</c:v>
                </c:pt>
                <c:pt idx="320">
                  <c:v>-24.664096324244099</c:v>
                </c:pt>
                <c:pt idx="321">
                  <c:v>-25.569372060129215</c:v>
                </c:pt>
                <c:pt idx="322">
                  <c:v>-26.639806532410507</c:v>
                </c:pt>
                <c:pt idx="323">
                  <c:v>-27.935209824199504</c:v>
                </c:pt>
                <c:pt idx="324">
                  <c:v>-29.554023473752324</c:v>
                </c:pt>
                <c:pt idx="325">
                  <c:v>-31.675977842750175</c:v>
                </c:pt>
                <c:pt idx="326">
                  <c:v>-34.687040165386222</c:v>
                </c:pt>
                <c:pt idx="327">
                  <c:v>-39.706083328443007</c:v>
                </c:pt>
                <c:pt idx="328">
                  <c:v>-55.043554331313175</c:v>
                </c:pt>
                <c:pt idx="329">
                  <c:v>-42.707486266175998</c:v>
                </c:pt>
                <c:pt idx="330">
                  <c:v>-35.409361683155296</c:v>
                </c:pt>
                <c:pt idx="331">
                  <c:v>-31.31081742599719</c:v>
                </c:pt>
                <c:pt idx="332">
                  <c:v>-28.393790580755727</c:v>
                </c:pt>
                <c:pt idx="333">
                  <c:v>-26.097100805747388</c:v>
                </c:pt>
                <c:pt idx="334">
                  <c:v>-24.183225938720749</c:v>
                </c:pt>
                <c:pt idx="335">
                  <c:v>-22.529255367667837</c:v>
                </c:pt>
                <c:pt idx="336">
                  <c:v>-21.063392435062021</c:v>
                </c:pt>
                <c:pt idx="337">
                  <c:v>-19.740146548250038</c:v>
                </c:pt>
                <c:pt idx="338">
                  <c:v>-18.528977968474301</c:v>
                </c:pt>
                <c:pt idx="339">
                  <c:v>-17.408493363371335</c:v>
                </c:pt>
                <c:pt idx="340">
                  <c:v>-16.363225299226077</c:v>
                </c:pt>
                <c:pt idx="341">
                  <c:v>-15.381728145664777</c:v>
                </c:pt>
                <c:pt idx="342">
                  <c:v>-14.455393324686289</c:v>
                </c:pt>
                <c:pt idx="343">
                  <c:v>-13.57768014790183</c:v>
                </c:pt>
                <c:pt idx="344">
                  <c:v>-12.743597696182265</c:v>
                </c:pt>
                <c:pt idx="345">
                  <c:v>-11.949343789584059</c:v>
                </c:pt>
                <c:pt idx="346">
                  <c:v>-11.19204492884251</c:v>
                </c:pt>
                <c:pt idx="347">
                  <c:v>-10.469562359885106</c:v>
                </c:pt>
                <c:pt idx="348">
                  <c:v>-9.7803419073502482</c:v>
                </c:pt>
                <c:pt idx="349">
                  <c:v>-9.1232928915671785</c:v>
                </c:pt>
                <c:pt idx="350">
                  <c:v>-8.4976863812283003</c:v>
                </c:pt>
                <c:pt idx="351">
                  <c:v>-7.9030663914178092</c:v>
                </c:pt>
                <c:pt idx="352">
                  <c:v>-7.3391700551834385</c:v>
                </c:pt>
                <c:pt idx="353">
                  <c:v>-6.8058546270010503</c:v>
                </c:pt>
                <c:pt idx="354">
                  <c:v>-6.3030305931918127</c:v>
                </c:pt>
                <c:pt idx="355">
                  <c:v>-5.8306012342083156</c:v>
                </c:pt>
                <c:pt idx="356">
                  <c:v>-5.3884097115850569</c:v>
                </c:pt>
                <c:pt idx="357">
                  <c:v>-4.9761951193272926</c:v>
                </c:pt>
                <c:pt idx="358">
                  <c:v>-4.5935589355269189</c:v>
                </c:pt>
                <c:pt idx="359">
                  <c:v>-4.2399429587422102</c:v>
                </c:pt>
                <c:pt idx="360">
                  <c:v>-3.9146191853001606</c:v>
                </c:pt>
                <c:pt idx="361">
                  <c:v>-3.6166912917346563</c:v>
                </c:pt>
                <c:pt idx="362">
                  <c:v>-3.3451065700310729</c:v>
                </c:pt>
                <c:pt idx="363">
                  <c:v>-3.0986764591078186</c:v>
                </c:pt>
                <c:pt idx="364">
                  <c:v>-2.876103330880718</c:v>
                </c:pt>
                <c:pt idx="365">
                  <c:v>-2.6760109804717649</c:v>
                </c:pt>
                <c:pt idx="366">
                  <c:v>-2.4969763392135511</c:v>
                </c:pt>
                <c:pt idx="367">
                  <c:v>-2.3375602301103235</c:v>
                </c:pt>
                <c:pt idx="368">
                  <c:v>-2.1963354425243513</c:v>
                </c:pt>
                <c:pt idx="369">
                  <c:v>-2.0719109310219093</c:v>
                </c:pt>
                <c:pt idx="370">
                  <c:v>-1.9629514660000296</c:v>
                </c:pt>
                <c:pt idx="371">
                  <c:v>-1.8681925240982633</c:v>
                </c:pt>
                <c:pt idx="372">
                  <c:v>-1.786450571345723</c:v>
                </c:pt>
                <c:pt idx="373">
                  <c:v>-1.7166291502369755</c:v>
                </c:pt>
                <c:pt idx="374">
                  <c:v>-1.6577213388242253</c:v>
                </c:pt>
                <c:pt idx="375">
                  <c:v>-1.6088092210934812</c:v>
                </c:pt>
                <c:pt idx="376">
                  <c:v>-1.5690610135221503</c:v>
                </c:pt>
                <c:pt idx="377">
                  <c:v>-1.5377264531723749</c:v>
                </c:pt>
                <c:pt idx="378">
                  <c:v>-1.514130985881617</c:v>
                </c:pt>
                <c:pt idx="379">
                  <c:v>-1.497669213287018</c:v>
                </c:pt>
                <c:pt idx="380">
                  <c:v>-1.4877979748494219</c:v>
                </c:pt>
                <c:pt idx="381">
                  <c:v>-1.4840293624750502</c:v>
                </c:pt>
                <c:pt idx="382">
                  <c:v>-1.4859238946593116</c:v>
                </c:pt>
                <c:pt idx="383">
                  <c:v>-1.4930840160801653</c:v>
                </c:pt>
                <c:pt idx="384">
                  <c:v>-1.5051480375963833</c:v>
                </c:pt>
                <c:pt idx="385">
                  <c:v>-1.5217845901279521</c:v>
                </c:pt>
                <c:pt idx="386">
                  <c:v>-1.5426876329081209</c:v>
                </c:pt>
                <c:pt idx="387">
                  <c:v>-1.5675720309125882</c:v>
                </c:pt>
                <c:pt idx="388">
                  <c:v>-1.5961696966941417</c:v>
                </c:pt>
                <c:pt idx="389">
                  <c:v>-1.6282262772814693</c:v>
                </c:pt>
                <c:pt idx="390">
                  <c:v>-1.6634983562808716</c:v>
                </c:pt>
                <c:pt idx="391">
                  <c:v>-1.7017511340465559</c:v>
                </c:pt>
                <c:pt idx="392">
                  <c:v>-1.7427565441025972</c:v>
                </c:pt>
                <c:pt idx="393">
                  <c:v>-1.7862917613787468</c:v>
                </c:pt>
                <c:pt idx="394">
                  <c:v>-1.8321380568384447</c:v>
                </c:pt>
                <c:pt idx="395">
                  <c:v>-1.8800799533889956</c:v>
                </c:pt>
                <c:pt idx="396">
                  <c:v>-1.9299046392920531</c:v>
                </c:pt>
                <c:pt idx="397">
                  <c:v>-1.9814015974058758</c:v>
                </c:pt>
                <c:pt idx="398">
                  <c:v>-2.0343624112937797</c:v>
                </c:pt>
                <c:pt idx="399">
                  <c:v>-2.0885807123574107</c:v>
                </c:pt>
                <c:pt idx="400">
                  <c:v>-2.143852235553136</c:v>
                </c:pt>
                <c:pt idx="401">
                  <c:v>-2.1999749547977783</c:v>
                </c:pt>
                <c:pt idx="402">
                  <c:v>-2.2567492727570908</c:v>
                </c:pt>
                <c:pt idx="403">
                  <c:v>-2.3139782432429743</c:v>
                </c:pt>
                <c:pt idx="404">
                  <c:v>-2.3714678078475089</c:v>
                </c:pt>
                <c:pt idx="405">
                  <c:v>-2.4290270316516507</c:v>
                </c:pt>
                <c:pt idx="406">
                  <c:v>-2.4864683258177429</c:v>
                </c:pt>
                <c:pt idx="407">
                  <c:v>-2.5436076475764451</c:v>
                </c:pt>
                <c:pt idx="408">
                  <c:v>-2.6002646705306165</c:v>
                </c:pt>
                <c:pt idx="409">
                  <c:v>-2.6562629203140311</c:v>
                </c:pt>
                <c:pt idx="410">
                  <c:v>-2.7114298724638526</c:v>
                </c:pt>
                <c:pt idx="411">
                  <c:v>-2.7655970109027015</c:v>
                </c:pt>
                <c:pt idx="412">
                  <c:v>-2.8185998466960376</c:v>
                </c:pt>
                <c:pt idx="413">
                  <c:v>-2.8702778977743586</c:v>
                </c:pt>
                <c:pt idx="414">
                  <c:v>-2.9204746311123024</c:v>
                </c:pt>
                <c:pt idx="415">
                  <c:v>-2.9690373694640009</c:v>
                </c:pt>
                <c:pt idx="416">
                  <c:v>-3.0158171651930781</c:v>
                </c:pt>
                <c:pt idx="417">
                  <c:v>-3.0606686440329316</c:v>
                </c:pt>
                <c:pt idx="418">
                  <c:v>-3.1034498217942996</c:v>
                </c:pt>
                <c:pt idx="419">
                  <c:v>-3.1440218971266165</c:v>
                </c:pt>
                <c:pt idx="420">
                  <c:v>-3.182249023460324</c:v>
                </c:pt>
                <c:pt idx="421">
                  <c:v>-3.217998063229508</c:v>
                </c:pt>
                <c:pt idx="422">
                  <c:v>-3.2511383274176353</c:v>
                </c:pt>
                <c:pt idx="423">
                  <c:v>-3.2815413034011804</c:v>
                </c:pt>
                <c:pt idx="424">
                  <c:v>-3.3090803740027614</c:v>
                </c:pt>
                <c:pt idx="425">
                  <c:v>-3.3336305306227505</c:v>
                </c:pt>
                <c:pt idx="426">
                  <c:v>-3.3550680833108499</c:v>
                </c:pt>
                <c:pt idx="427">
                  <c:v>-3.3732703706815932</c:v>
                </c:pt>
                <c:pt idx="428">
                  <c:v>-3.388115472686255</c:v>
                </c:pt>
                <c:pt idx="429">
                  <c:v>-3.3994819294440273</c:v>
                </c:pt>
                <c:pt idx="430">
                  <c:v>-3.407248469626794</c:v>
                </c:pt>
                <c:pt idx="431">
                  <c:v>-3.4112937523060016</c:v>
                </c:pt>
                <c:pt idx="432">
                  <c:v>-3.411496126732156</c:v>
                </c:pt>
                <c:pt idx="433">
                  <c:v>-3.4077334152581162</c:v>
                </c:pt>
                <c:pt idx="434">
                  <c:v>-3.3998827255733395</c:v>
                </c:pt>
                <c:pt idx="435">
                  <c:v>-3.3878202996336864</c:v>
                </c:pt>
                <c:pt idx="436">
                  <c:v>-3.3714214082048581</c:v>
                </c:pt>
                <c:pt idx="437">
                  <c:v>-3.3505603018564849</c:v>
                </c:pt>
                <c:pt idx="438">
                  <c:v>-3.3251102316317698</c:v>
                </c:pt>
                <c:pt idx="439">
                  <c:v>-3.294943555578898</c:v>
                </c:pt>
                <c:pt idx="440">
                  <c:v>-3.2599319509916524</c:v>
                </c:pt>
                <c:pt idx="441">
                  <c:v>-3.2199467567244988</c:v>
                </c:pt>
                <c:pt idx="442">
                  <c:v>-3.1748594755120307</c:v>
                </c:pt>
                <c:pt idx="443">
                  <c:v>-3.1245424730655773</c:v>
                </c:pt>
                <c:pt idx="444">
                  <c:v>-3.0688699191201301</c:v>
                </c:pt>
                <c:pt idx="445">
                  <c:v>-3.0077190258964621</c:v>
                </c:pt>
                <c:pt idx="446">
                  <c:v>-2.9409716520210551</c:v>
                </c:pt>
                <c:pt idx="447">
                  <c:v>-2.8685163552680164</c:v>
                </c:pt>
                <c:pt idx="448">
                  <c:v>-2.790250996071471</c:v>
                </c:pt>
                <c:pt idx="449">
                  <c:v>-2.706086016170695</c:v>
                </c:pt>
                <c:pt idx="450">
                  <c:v>-2.6159485435761258</c:v>
                </c:pt>
                <c:pt idx="451">
                  <c:v>-2.5197875068199083</c:v>
                </c:pt>
                <c:pt idx="452">
                  <c:v>-2.4175799785604872</c:v>
                </c:pt>
                <c:pt idx="453">
                  <c:v>-2.3093390110860721</c:v>
                </c:pt>
                <c:pt idx="454">
                  <c:v>-2.1951232734990436</c:v>
                </c:pt>
                <c:pt idx="455">
                  <c:v>-2.0750488506345222</c:v>
                </c:pt>
                <c:pt idx="456">
                  <c:v>-1.9493036134961335</c:v>
                </c:pt>
                <c:pt idx="457">
                  <c:v>-1.8181646136923373</c:v>
                </c:pt>
                <c:pt idx="458">
                  <c:v>-1.6820189791031486</c:v>
                </c:pt>
                <c:pt idx="459">
                  <c:v>-1.5413887773847699</c:v>
                </c:pt>
                <c:pt idx="460">
                  <c:v>-1.3969602414117328</c:v>
                </c:pt>
                <c:pt idx="461">
                  <c:v>-1.2496175778007166</c:v>
                </c:pt>
                <c:pt idx="462">
                  <c:v>-1.1004812530064048</c:v>
                </c:pt>
                <c:pt idx="463">
                  <c:v>-0.95095010234483035</c:v>
                </c:pt>
                <c:pt idx="464">
                  <c:v>-0.80274575512915103</c:v>
                </c:pt>
                <c:pt idx="465">
                  <c:v>-0.65795663467186916</c:v>
                </c:pt>
                <c:pt idx="466">
                  <c:v>-0.51907712643552306</c:v>
                </c:pt>
                <c:pt idx="467">
                  <c:v>-0.3890354453188532</c:v>
                </c:pt>
                <c:pt idx="468">
                  <c:v>-0.27120147084086299</c:v>
                </c:pt>
                <c:pt idx="469">
                  <c:v>-0.16936381381265597</c:v>
                </c:pt>
                <c:pt idx="470">
                  <c:v>-8.7664425098248233E-2</c:v>
                </c:pt>
                <c:pt idx="471">
                  <c:v>-3.0480270270114469E-2</c:v>
                </c:pt>
                <c:pt idx="472">
                  <c:v>-2.2461772227426843E-3</c:v>
                </c:pt>
                <c:pt idx="473">
                  <c:v>-7.2216812881303839E-3</c:v>
                </c:pt>
                <c:pt idx="474">
                  <c:v>-4.9217091592648726E-2</c:v>
                </c:pt>
                <c:pt idx="475">
                  <c:v>-0.1313077241159383</c:v>
                </c:pt>
                <c:pt idx="476">
                  <c:v>-0.25557603099119475</c:v>
                </c:pt>
                <c:pt idx="477">
                  <c:v>-0.42292428589377729</c:v>
                </c:pt>
                <c:pt idx="478">
                  <c:v>-0.6329923376767721</c:v>
                </c:pt>
                <c:pt idx="479">
                  <c:v>-0.88419645401193891</c:v>
                </c:pt>
                <c:pt idx="480">
                  <c:v>-1.1738816448866491</c:v>
                </c:pt>
                <c:pt idx="481">
                  <c:v>-1.4985586910206103</c:v>
                </c:pt>
                <c:pt idx="482">
                  <c:v>-1.8541848445904621</c:v>
                </c:pt>
                <c:pt idx="483">
                  <c:v>-2.2364462605266229</c:v>
                </c:pt>
                <c:pt idx="484">
                  <c:v>-2.6410086725789723</c:v>
                </c:pt>
                <c:pt idx="485">
                  <c:v>-3.063716047272862</c:v>
                </c:pt>
                <c:pt idx="486">
                  <c:v>-3.5007302154321258</c:v>
                </c:pt>
                <c:pt idx="487">
                  <c:v>-3.9486146840175906</c:v>
                </c:pt>
                <c:pt idx="488">
                  <c:v>-4.4043718804579806</c:v>
                </c:pt>
                <c:pt idx="489">
                  <c:v>-4.865445393694122</c:v>
                </c:pt>
                <c:pt idx="490">
                  <c:v>-5.3296984721327156</c:v>
                </c:pt>
                <c:pt idx="491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2C-4248-BC51-1F65D54BF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9024"/>
        <c:axId val="134680464"/>
      </c:scatterChart>
      <c:valAx>
        <c:axId val="1838325599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電気角　（</a:t>
                </a:r>
                <a:r>
                  <a:rPr lang="en-US" altLang="ja-JP"/>
                  <a:t>π/2</a:t>
                </a:r>
                <a:r>
                  <a:rPr lang="ja-JP" altLang="en-US"/>
                  <a:t>基準）</a:t>
                </a:r>
              </a:p>
            </c:rich>
          </c:tx>
          <c:layout>
            <c:manualLayout>
              <c:xMode val="edge"/>
              <c:yMode val="edge"/>
              <c:x val="0.65654710356511703"/>
              <c:y val="0.90908306057828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18527"/>
        <c:crossesAt val="-50"/>
        <c:crossBetween val="midCat"/>
        <c:majorUnit val="0.5"/>
      </c:valAx>
      <c:valAx>
        <c:axId val="1838318527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31576911660009"/>
              <c:y val="0.130748837285262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38325599"/>
        <c:crossesAt val="-10"/>
        <c:crossBetween val="midCat"/>
      </c:valAx>
      <c:valAx>
        <c:axId val="134680464"/>
        <c:scaling>
          <c:orientation val="minMax"/>
          <c:max val="0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群遅延　</a:t>
                </a:r>
                <a:r>
                  <a:rPr lang="en-US" altLang="ja-JP"/>
                  <a:t>(sec/Hz)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5.9520400165254637E-4"/>
              <c:y val="0.294119013357383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4679024"/>
        <c:crosses val="max"/>
        <c:crossBetween val="midCat"/>
      </c:valAx>
      <c:valAx>
        <c:axId val="13467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680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225525908496722"/>
          <c:y val="0.34306194946435054"/>
          <c:w val="0.23833781448050695"/>
          <c:h val="0.13834799619333454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3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次分布定数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  <a:p>
            <a:pPr>
              <a:defRPr/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</a:rPr>
              <a:t>LPF</a:t>
            </a:r>
            <a:endParaRPr lang="ja-JP" sz="120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endParaRPr>
          </a:p>
        </c:rich>
      </c:tx>
      <c:layout>
        <c:manualLayout>
          <c:xMode val="edge"/>
          <c:yMode val="edge"/>
          <c:x val="0.6645833333333333"/>
          <c:y val="2.3148148148148147E-2"/>
        </c:manualLayout>
      </c:layout>
      <c:overlay val="0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14877643206242"/>
          <c:y val="4.2984460727771109E-2"/>
          <c:w val="0.75916308834511059"/>
          <c:h val="0.8093351808677546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8-4139-8C29-81EF1323D896}"/>
              </c:ext>
            </c:extLst>
          </c:dPt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演算処理部!$AI$42:$AI$43</c:f>
              <c:numCache>
                <c:formatCode>General</c:formatCode>
                <c:ptCount val="2"/>
                <c:pt idx="0">
                  <c:v>-20.253991246385386</c:v>
                </c:pt>
                <c:pt idx="1">
                  <c:v>-22.264288821741509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68-4139-8C29-81EF1323D896}"/>
            </c:ext>
          </c:extLst>
        </c:ser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演算処理部!$AI$41:$AI$931</c:f>
              <c:numCache>
                <c:formatCode>General</c:formatCode>
                <c:ptCount val="891"/>
                <c:pt idx="0">
                  <c:v>-18.24045298110364</c:v>
                </c:pt>
                <c:pt idx="1">
                  <c:v>-20.253991246385386</c:v>
                </c:pt>
                <c:pt idx="2">
                  <c:v>-22.264288821741509</c:v>
                </c:pt>
                <c:pt idx="3">
                  <c:v>-24.271468018228294</c:v>
                </c:pt>
                <c:pt idx="4">
                  <c:v>-26.275770169763881</c:v>
                </c:pt>
                <c:pt idx="5">
                  <c:v>-28.277563261670831</c:v>
                </c:pt>
                <c:pt idx="6">
                  <c:v>-30.277349086077312</c:v>
                </c:pt>
                <c:pt idx="7">
                  <c:v>-32.275769999312587</c:v>
                </c:pt>
                <c:pt idx="8">
                  <c:v>-34.273615367792964</c:v>
                </c:pt>
                <c:pt idx="9">
                  <c:v>-36.27182779680173</c:v>
                </c:pt>
                <c:pt idx="10">
                  <c:v>-38.271509240638231</c:v>
                </c:pt>
                <c:pt idx="11">
                  <c:v>-40.273927092455111</c:v>
                </c:pt>
                <c:pt idx="12">
                  <c:v>-42.280520347272848</c:v>
                </c:pt>
                <c:pt idx="13">
                  <c:v>-44.292905921594567</c:v>
                </c:pt>
                <c:pt idx="14">
                  <c:v>-46.312885196999005</c:v>
                </c:pt>
                <c:pt idx="15">
                  <c:v>-48.342450832068245</c:v>
                </c:pt>
                <c:pt idx="16">
                  <c:v>-50.383793855672927</c:v>
                </c:pt>
                <c:pt idx="17">
                  <c:v>-52.439311013231006</c:v>
                </c:pt>
                <c:pt idx="18">
                  <c:v>-54.511612283797589</c:v>
                </c:pt>
                <c:pt idx="19">
                  <c:v>-56.603528416843425</c:v>
                </c:pt>
                <c:pt idx="20">
                  <c:v>-58.718118249760941</c:v>
                </c:pt>
                <c:pt idx="21">
                  <c:v>-60.858675456176812</c:v>
                </c:pt>
                <c:pt idx="22">
                  <c:v>-63.028734235987734</c:v>
                </c:pt>
                <c:pt idx="23">
                  <c:v>-65.232073284981027</c:v>
                </c:pt>
                <c:pt idx="24">
                  <c:v>-67.472717168900374</c:v>
                </c:pt>
                <c:pt idx="25">
                  <c:v>-69.754933968023167</c:v>
                </c:pt>
                <c:pt idx="26">
                  <c:v>-72.083227749036752</c:v>
                </c:pt>
                <c:pt idx="27">
                  <c:v>-74.462324059297188</c:v>
                </c:pt>
                <c:pt idx="28">
                  <c:v>-76.897146227647085</c:v>
                </c:pt>
                <c:pt idx="29">
                  <c:v>-79.392779807799073</c:v>
                </c:pt>
                <c:pt idx="30">
                  <c:v>-81.954422040413093</c:v>
                </c:pt>
                <c:pt idx="31">
                  <c:v>-84.587312783970674</c:v>
                </c:pt>
                <c:pt idx="32">
                  <c:v>-87.296643045580709</c:v>
                </c:pt>
                <c:pt idx="33">
                  <c:v>89.912562860200211</c:v>
                </c:pt>
                <c:pt idx="34">
                  <c:v>87.035595232654416</c:v>
                </c:pt>
                <c:pt idx="35">
                  <c:v>84.068239869663444</c:v>
                </c:pt>
                <c:pt idx="36">
                  <c:v>81.006993186151163</c:v>
                </c:pt>
                <c:pt idx="37">
                  <c:v>77.84931020271442</c:v>
                </c:pt>
                <c:pt idx="38">
                  <c:v>74.593880205558662</c:v>
                </c:pt>
                <c:pt idx="39">
                  <c:v>71.240919800055323</c:v>
                </c:pt>
                <c:pt idx="40">
                  <c:v>67.792466973069295</c:v>
                </c:pt>
                <c:pt idx="41">
                  <c:v>64.252653240524154</c:v>
                </c:pt>
                <c:pt idx="42">
                  <c:v>60.627925051203036</c:v>
                </c:pt>
                <c:pt idx="43">
                  <c:v>56.927181854339977</c:v>
                </c:pt>
                <c:pt idx="44">
                  <c:v>53.161798359833206</c:v>
                </c:pt>
                <c:pt idx="45">
                  <c:v>49.345504065811454</c:v>
                </c:pt>
                <c:pt idx="46">
                  <c:v>45.494104826008986</c:v>
                </c:pt>
                <c:pt idx="47">
                  <c:v>41.625048395284225</c:v>
                </c:pt>
                <c:pt idx="48">
                  <c:v>37.756856134276845</c:v>
                </c:pt>
                <c:pt idx="49">
                  <c:v>33.908462551526043</c:v>
                </c:pt>
                <c:pt idx="50">
                  <c:v>30.098518786180602</c:v>
                </c:pt>
                <c:pt idx="51">
                  <c:v>26.344721979723666</c:v>
                </c:pt>
                <c:pt idx="52">
                  <c:v>22.663228266882122</c:v>
                </c:pt>
                <c:pt idx="53">
                  <c:v>19.068193908318893</c:v>
                </c:pt>
                <c:pt idx="54">
                  <c:v>15.57147013441249</c:v>
                </c:pt>
                <c:pt idx="55">
                  <c:v>12.182456857519968</c:v>
                </c:pt>
                <c:pt idx="56">
                  <c:v>8.9081025246672478</c:v>
                </c:pt>
                <c:pt idx="57">
                  <c:v>5.7530246886017391</c:v>
                </c:pt>
                <c:pt idx="58">
                  <c:v>2.7197193306529002</c:v>
                </c:pt>
                <c:pt idx="59">
                  <c:v>-0.19117395717589544</c:v>
                </c:pt>
                <c:pt idx="60">
                  <c:v>-2.9805805813468838</c:v>
                </c:pt>
                <c:pt idx="61">
                  <c:v>-5.6506973325973062</c:v>
                </c:pt>
                <c:pt idx="62">
                  <c:v>-8.2047140138097117</c:v>
                </c:pt>
                <c:pt idx="63">
                  <c:v>-10.646561544135251</c:v>
                </c:pt>
                <c:pt idx="64">
                  <c:v>-12.980692501402768</c:v>
                </c:pt>
                <c:pt idx="65">
                  <c:v>-15.211896021567773</c:v>
                </c:pt>
                <c:pt idx="66">
                  <c:v>-17.345146151549645</c:v>
                </c:pt>
                <c:pt idx="67">
                  <c:v>-19.385480985163333</c:v>
                </c:pt>
                <c:pt idx="68">
                  <c:v>-21.337908972541065</c:v>
                </c:pt>
                <c:pt idx="69">
                  <c:v>-23.207338450608233</c:v>
                </c:pt>
                <c:pt idx="70">
                  <c:v>-24.998526495080142</c:v>
                </c:pt>
                <c:pt idx="71">
                  <c:v>-26.716043484845404</c:v>
                </c:pt>
                <c:pt idx="72">
                  <c:v>-28.364250181996862</c:v>
                </c:pt>
                <c:pt idx="73">
                  <c:v>-29.947284586568962</c:v>
                </c:pt>
                <c:pt idx="74">
                  <c:v>-31.46905627462662</c:v>
                </c:pt>
                <c:pt idx="75">
                  <c:v>-32.933246343317478</c:v>
                </c:pt>
                <c:pt idx="76">
                  <c:v>-34.343311453009207</c:v>
                </c:pt>
                <c:pt idx="77">
                  <c:v>-35.702490770295711</c:v>
                </c:pt>
                <c:pt idx="78">
                  <c:v>-37.013814877757405</c:v>
                </c:pt>
                <c:pt idx="79">
                  <c:v>-38.280115931293309</c:v>
                </c:pt>
                <c:pt idx="80">
                  <c:v>-39.504038519392054</c:v>
                </c:pt>
                <c:pt idx="81">
                  <c:v>-40.688050817018834</c:v>
                </c:pt>
                <c:pt idx="82">
                  <c:v>-41.834455735749472</c:v>
                </c:pt>
                <c:pt idx="83">
                  <c:v>-42.945401856698545</c:v>
                </c:pt>
                <c:pt idx="84">
                  <c:v>-44.022893998289014</c:v>
                </c:pt>
                <c:pt idx="85">
                  <c:v>-45.068803320909488</c:v>
                </c:pt>
                <c:pt idx="86">
                  <c:v>-46.084876908241704</c:v>
                </c:pt>
                <c:pt idx="87">
                  <c:v>-47.072746793167603</c:v>
                </c:pt>
                <c:pt idx="88">
                  <c:v>-48.033938416814742</c:v>
                </c:pt>
                <c:pt idx="89">
                  <c:v>-48.9698785241793</c:v>
                </c:pt>
                <c:pt idx="90">
                  <c:v>-49.881902510225558</c:v>
                </c:pt>
                <c:pt idx="91">
                  <c:v>-50.771261237463847</c:v>
                </c:pt>
                <c:pt idx="92">
                  <c:v>-51.639127350583493</c:v>
                </c:pt>
                <c:pt idx="93">
                  <c:v>-52.486601116407066</c:v>
                </c:pt>
                <c:pt idx="94">
                  <c:v>-53.314715818736936</c:v>
                </c:pt>
                <c:pt idx="95">
                  <c:v>-54.124442737963264</c:v>
                </c:pt>
                <c:pt idx="96">
                  <c:v>-54.916695744888841</c:v>
                </c:pt>
                <c:pt idx="97">
                  <c:v>-55.692335537318122</c:v>
                </c:pt>
                <c:pt idx="98">
                  <c:v>-56.452173546725859</c:v>
                </c:pt>
                <c:pt idx="99">
                  <c:v>-57.19697554088367</c:v>
                </c:pt>
                <c:pt idx="100">
                  <c:v>-57.927464946778251</c:v>
                </c:pt>
                <c:pt idx="101">
                  <c:v>-58.644325916563766</c:v>
                </c:pt>
                <c:pt idx="102">
                  <c:v>-59.348206157705285</c:v>
                </c:pt>
                <c:pt idx="103">
                  <c:v>-60.039719546921312</c:v>
                </c:pt>
                <c:pt idx="104">
                  <c:v>-60.719448546044873</c:v>
                </c:pt>
                <c:pt idx="105">
                  <c:v>-61.387946436507995</c:v>
                </c:pt>
                <c:pt idx="106">
                  <c:v>-62.045739387823588</c:v>
                </c:pt>
                <c:pt idx="107">
                  <c:v>-62.693328374195744</c:v>
                </c:pt>
                <c:pt idx="108">
                  <c:v>-63.331190952233776</c:v>
                </c:pt>
                <c:pt idx="109">
                  <c:v>-63.959782911678104</c:v>
                </c:pt>
                <c:pt idx="110">
                  <c:v>-64.579539810063409</c:v>
                </c:pt>
                <c:pt idx="111">
                  <c:v>-65.190878401342644</c:v>
                </c:pt>
                <c:pt idx="112">
                  <c:v>-65.794197967670797</c:v>
                </c:pt>
                <c:pt idx="113">
                  <c:v>-66.389881562794955</c:v>
                </c:pt>
                <c:pt idx="114">
                  <c:v>-66.97829717481207</c:v>
                </c:pt>
                <c:pt idx="115">
                  <c:v>-67.559798815434164</c:v>
                </c:pt>
                <c:pt idx="116">
                  <c:v>-68.13472754233706</c:v>
                </c:pt>
                <c:pt idx="117">
                  <c:v>-68.70341242065949</c:v>
                </c:pt>
                <c:pt idx="118">
                  <c:v>-69.26617142925987</c:v>
                </c:pt>
                <c:pt idx="119">
                  <c:v>-69.823312316925751</c:v>
                </c:pt>
                <c:pt idx="120">
                  <c:v>-70.375133413359748</c:v>
                </c:pt>
                <c:pt idx="121">
                  <c:v>-70.921924399436719</c:v>
                </c:pt>
                <c:pt idx="122">
                  <c:v>-71.463967040932289</c:v>
                </c:pt>
                <c:pt idx="123">
                  <c:v>-72.001535889664581</c:v>
                </c:pt>
                <c:pt idx="124">
                  <c:v>-72.53489895576368</c:v>
                </c:pt>
                <c:pt idx="125">
                  <c:v>-73.06431835458632</c:v>
                </c:pt>
                <c:pt idx="126">
                  <c:v>-73.59005093162564</c:v>
                </c:pt>
                <c:pt idx="127">
                  <c:v>-74.112348868624039</c:v>
                </c:pt>
                <c:pt idx="128">
                  <c:v>-74.631460273982626</c:v>
                </c:pt>
                <c:pt idx="129">
                  <c:v>-75.147629760470537</c:v>
                </c:pt>
                <c:pt idx="130">
                  <c:v>-75.66109901317239</c:v>
                </c:pt>
                <c:pt idx="131">
                  <c:v>-76.17210735057111</c:v>
                </c:pt>
                <c:pt idx="132">
                  <c:v>-76.680892281646791</c:v>
                </c:pt>
                <c:pt idx="133">
                  <c:v>-77.187690061880801</c:v>
                </c:pt>
                <c:pt idx="134">
                  <c:v>-77.69273625108643</c:v>
                </c:pt>
                <c:pt idx="135">
                  <c:v>-78.196266276048448</c:v>
                </c:pt>
                <c:pt idx="136">
                  <c:v>-78.698516001038755</c:v>
                </c:pt>
                <c:pt idx="137">
                  <c:v>-79.199722309392357</c:v>
                </c:pt>
                <c:pt idx="138">
                  <c:v>-79.700123699473338</c:v>
                </c:pt>
                <c:pt idx="139">
                  <c:v>-80.199960898541548</c:v>
                </c:pt>
                <c:pt idx="140">
                  <c:v>-80.699477498246154</c:v>
                </c:pt>
                <c:pt idx="141">
                  <c:v>-81.198920615729506</c:v>
                </c:pt>
                <c:pt idx="142">
                  <c:v>-81.698541584624962</c:v>
                </c:pt>
                <c:pt idx="143">
                  <c:v>-82.198596680582753</c:v>
                </c:pt>
                <c:pt idx="144">
                  <c:v>-82.699347886362617</c:v>
                </c:pt>
                <c:pt idx="145">
                  <c:v>-83.201063701999473</c:v>
                </c:pt>
                <c:pt idx="146">
                  <c:v>-83.704020006085315</c:v>
                </c:pt>
                <c:pt idx="147">
                  <c:v>-84.208500974826379</c:v>
                </c:pt>
                <c:pt idx="148">
                  <c:v>-84.714800066242304</c:v>
                </c:pt>
                <c:pt idx="149">
                  <c:v>-85.223221077682155</c:v>
                </c:pt>
                <c:pt idx="150">
                  <c:v>-85.734079285761297</c:v>
                </c:pt>
                <c:pt idx="151">
                  <c:v>-86.247702678883698</c:v>
                </c:pt>
                <c:pt idx="152">
                  <c:v>-86.764433293734754</c:v>
                </c:pt>
                <c:pt idx="153">
                  <c:v>-87.284628668525585</c:v>
                </c:pt>
                <c:pt idx="154">
                  <c:v>-87.808663427376118</c:v>
                </c:pt>
                <c:pt idx="155">
                  <c:v>-88.336931012069513</c:v>
                </c:pt>
                <c:pt idx="156">
                  <c:v>-88.869845579534626</c:v>
                </c:pt>
                <c:pt idx="157">
                  <c:v>-89.407844085863005</c:v>
                </c:pt>
                <c:pt idx="158">
                  <c:v>-89.951388580493983</c:v>
                </c:pt>
                <c:pt idx="159">
                  <c:v>89.499031262529243</c:v>
                </c:pt>
                <c:pt idx="160">
                  <c:v>88.942895345543064</c:v>
                </c:pt>
                <c:pt idx="161">
                  <c:v>88.379650045404219</c:v>
                </c:pt>
                <c:pt idx="162">
                  <c:v>87.808704768601075</c:v>
                </c:pt>
                <c:pt idx="163">
                  <c:v>87.22942811720614</c:v>
                </c:pt>
                <c:pt idx="164">
                  <c:v>86.641143612610037</c:v>
                </c:pt>
                <c:pt idx="165">
                  <c:v>86.043124915882245</c:v>
                </c:pt>
                <c:pt idx="166">
                  <c:v>85.434590474128711</c:v>
                </c:pt>
                <c:pt idx="167">
                  <c:v>84.814697511111348</c:v>
                </c:pt>
                <c:pt idx="168">
                  <c:v>84.182535267352804</c:v>
                </c:pt>
                <c:pt idx="169">
                  <c:v>83.537117379613463</c:v>
                </c:pt>
                <c:pt idx="170">
                  <c:v>82.877373271564295</c:v>
                </c:pt>
                <c:pt idx="171">
                  <c:v>82.202138406175195</c:v>
                </c:pt>
                <c:pt idx="172">
                  <c:v>81.510143225185885</c:v>
                </c:pt>
                <c:pt idx="173">
                  <c:v>80.80000057130114</c:v>
                </c:pt>
                <c:pt idx="174">
                  <c:v>80.07019135360332</c:v>
                </c:pt>
                <c:pt idx="175">
                  <c:v>79.319048175106857</c:v>
                </c:pt>
                <c:pt idx="176">
                  <c:v>78.544736592236788</c:v>
                </c:pt>
                <c:pt idx="177">
                  <c:v>77.745233617979878</c:v>
                </c:pt>
                <c:pt idx="178">
                  <c:v>76.918303012058757</c:v>
                </c:pt>
                <c:pt idx="179">
                  <c:v>76.061466821133209</c:v>
                </c:pt>
                <c:pt idx="180">
                  <c:v>75.171972538110523</c:v>
                </c:pt>
                <c:pt idx="181">
                  <c:v>74.246755140662771</c:v>
                </c:pt>
                <c:pt idx="182">
                  <c:v>73.282393143933092</c:v>
                </c:pt>
                <c:pt idx="183">
                  <c:v>72.27505766103647</c:v>
                </c:pt>
                <c:pt idx="184">
                  <c:v>71.220453308979131</c:v>
                </c:pt>
                <c:pt idx="185">
                  <c:v>70.113749631887302</c:v>
                </c:pt>
                <c:pt idx="186">
                  <c:v>68.949501548271272</c:v>
                </c:pt>
                <c:pt idx="187">
                  <c:v>67.721557183890965</c:v>
                </c:pt>
                <c:pt idx="188">
                  <c:v>66.42295136095639</c:v>
                </c:pt>
                <c:pt idx="189">
                  <c:v>65.045783036133628</c:v>
                </c:pt>
                <c:pt idx="190">
                  <c:v>63.581075210282989</c:v>
                </c:pt>
                <c:pt idx="191">
                  <c:v>62.018616427351958</c:v>
                </c:pt>
                <c:pt idx="192">
                  <c:v>60.34678418452809</c:v>
                </c:pt>
                <c:pt idx="193">
                  <c:v>58.552352773212519</c:v>
                </c:pt>
                <c:pt idx="194">
                  <c:v>56.620291841954923</c:v>
                </c:pt>
                <c:pt idx="195">
                  <c:v>54.533568176182911</c:v>
                </c:pt>
                <c:pt idx="196">
                  <c:v>52.272973039932587</c:v>
                </c:pt>
                <c:pt idx="197">
                  <c:v>49.817012532560987</c:v>
                </c:pt>
                <c:pt idx="198">
                  <c:v>47.14192068000397</c:v>
                </c:pt>
                <c:pt idx="199">
                  <c:v>44.22188612462606</c:v>
                </c:pt>
                <c:pt idx="200">
                  <c:v>41.029623583146339</c:v>
                </c:pt>
                <c:pt idx="201">
                  <c:v>37.537466877984961</c:v>
                </c:pt>
                <c:pt idx="202">
                  <c:v>33.719198573947345</c:v>
                </c:pt>
                <c:pt idx="203">
                  <c:v>29.552833584726798</c:v>
                </c:pt>
                <c:pt idx="204">
                  <c:v>25.024490436128328</c:v>
                </c:pt>
                <c:pt idx="205">
                  <c:v>20.133246971574511</c:v>
                </c:pt>
                <c:pt idx="206">
                  <c:v>14.896435630182188</c:v>
                </c:pt>
                <c:pt idx="207">
                  <c:v>9.3542280946389464</c:v>
                </c:pt>
                <c:pt idx="208">
                  <c:v>3.5718224600527804</c:v>
                </c:pt>
                <c:pt idx="209">
                  <c:v>-2.3624855960542503</c:v>
                </c:pt>
                <c:pt idx="210">
                  <c:v>-8.3441831303732261</c:v>
                </c:pt>
                <c:pt idx="211">
                  <c:v>-14.263481703536046</c:v>
                </c:pt>
                <c:pt idx="212">
                  <c:v>-20.017677317072817</c:v>
                </c:pt>
                <c:pt idx="213">
                  <c:v>-25.521616833790119</c:v>
                </c:pt>
                <c:pt idx="214">
                  <c:v>-30.713845559861511</c:v>
                </c:pt>
                <c:pt idx="215">
                  <c:v>-35.557833422364567</c:v>
                </c:pt>
                <c:pt idx="216">
                  <c:v>-40.039311235940119</c:v>
                </c:pt>
                <c:pt idx="217">
                  <c:v>-44.161482103813015</c:v>
                </c:pt>
                <c:pt idx="218">
                  <c:v>-47.939734411488345</c:v>
                </c:pt>
                <c:pt idx="219">
                  <c:v>-51.396912022883917</c:v>
                </c:pt>
                <c:pt idx="220">
                  <c:v>-54.559607275232963</c:v>
                </c:pt>
                <c:pt idx="221">
                  <c:v>-57.455532169918605</c:v>
                </c:pt>
                <c:pt idx="222">
                  <c:v>-60.111813502112803</c:v>
                </c:pt>
                <c:pt idx="223">
                  <c:v>-62.553990919171568</c:v>
                </c:pt>
                <c:pt idx="224">
                  <c:v>-64.805507235514952</c:v>
                </c:pt>
                <c:pt idx="225">
                  <c:v>-66.887521012873592</c:v>
                </c:pt>
                <c:pt idx="226">
                  <c:v>-68.818916776516403</c:v>
                </c:pt>
                <c:pt idx="227">
                  <c:v>-70.616427272646447</c:v>
                </c:pt>
                <c:pt idx="228">
                  <c:v>-72.29481191260237</c:v>
                </c:pt>
                <c:pt idx="229">
                  <c:v>-73.867056621079911</c:v>
                </c:pt>
                <c:pt idx="230">
                  <c:v>-75.344574509313389</c:v>
                </c:pt>
                <c:pt idx="231">
                  <c:v>-76.737396005445945</c:v>
                </c:pt>
                <c:pt idx="232">
                  <c:v>-78.054342845995791</c:v>
                </c:pt>
                <c:pt idx="233">
                  <c:v>-79.303183821266444</c:v>
                </c:pt>
                <c:pt idx="234">
                  <c:v>-80.490772184999898</c:v>
                </c:pt>
                <c:pt idx="235">
                  <c:v>-81.623165731476178</c:v>
                </c:pt>
                <c:pt idx="236">
                  <c:v>-82.705731070234364</c:v>
                </c:pt>
                <c:pt idx="237">
                  <c:v>-83.743233819647443</c:v>
                </c:pt>
                <c:pt idx="238">
                  <c:v>-84.739916440472342</c:v>
                </c:pt>
                <c:pt idx="239">
                  <c:v>-85.699565328534064</c:v>
                </c:pt>
                <c:pt idx="240">
                  <c:v>-86.625568635815469</c:v>
                </c:pt>
                <c:pt idx="241">
                  <c:v>-87.520966123013864</c:v>
                </c:pt>
                <c:pt idx="242">
                  <c:v>-88.388492181868202</c:v>
                </c:pt>
                <c:pt idx="243">
                  <c:v>-89.230613011559385</c:v>
                </c:pt>
                <c:pt idx="244">
                  <c:v>89.950441205499018</c:v>
                </c:pt>
                <c:pt idx="245">
                  <c:v>89.15264840581807</c:v>
                </c:pt>
                <c:pt idx="246">
                  <c:v>88.374170408918673</c:v>
                </c:pt>
                <c:pt idx="247">
                  <c:v>87.613331819105198</c:v>
                </c:pt>
                <c:pt idx="248">
                  <c:v>86.868601619136982</c:v>
                </c:pt>
                <c:pt idx="249">
                  <c:v>86.138577076745449</c:v>
                </c:pt>
                <c:pt idx="250">
                  <c:v>85.421969641550803</c:v>
                </c:pt>
                <c:pt idx="251">
                  <c:v>84.717592557851802</c:v>
                </c:pt>
                <c:pt idx="252">
                  <c:v>84.024349959291783</c:v>
                </c:pt>
                <c:pt idx="253">
                  <c:v>83.341227245671519</c:v>
                </c:pt>
                <c:pt idx="254">
                  <c:v>82.667282571160499</c:v>
                </c:pt>
                <c:pt idx="255">
                  <c:v>82.001639297679461</c:v>
                </c:pt>
                <c:pt idx="256">
                  <c:v>81.343479288000836</c:v>
                </c:pt>
                <c:pt idx="257">
                  <c:v>80.692036930723475</c:v>
                </c:pt>
                <c:pt idx="258">
                  <c:v>80.046593804235755</c:v>
                </c:pt>
                <c:pt idx="259">
                  <c:v>79.406473899494486</c:v>
                </c:pt>
                <c:pt idx="260">
                  <c:v>78.771039332278875</c:v>
                </c:pt>
                <c:pt idx="261">
                  <c:v>78.139686484813296</c:v>
                </c:pt>
                <c:pt idx="262">
                  <c:v>77.511842524546807</c:v>
                </c:pt>
                <c:pt idx="263">
                  <c:v>76.886962254628628</c:v>
                </c:pt>
                <c:pt idx="264">
                  <c:v>76.264525256409783</c:v>
                </c:pt>
                <c:pt idx="265">
                  <c:v>75.644033289268592</c:v>
                </c:pt>
                <c:pt idx="266">
                  <c:v>75.025007917333511</c:v>
                </c:pt>
                <c:pt idx="267">
                  <c:v>74.406988336353535</c:v>
                </c:pt>
                <c:pt idx="268">
                  <c:v>73.789529377141804</c:v>
                </c:pt>
                <c:pt idx="269">
                  <c:v>73.172199664755396</c:v>
                </c:pt>
                <c:pt idx="270">
                  <c:v>72.554579914942195</c:v>
                </c:pt>
                <c:pt idx="271">
                  <c:v>71.936261351433444</c:v>
                </c:pt>
                <c:pt idx="272">
                  <c:v>71.316844229432718</c:v>
                </c:pt>
                <c:pt idx="273">
                  <c:v>70.695936452186999</c:v>
                </c:pt>
                <c:pt idx="274">
                  <c:v>70.073152268853931</c:v>
                </c:pt>
                <c:pt idx="275">
                  <c:v>69.448111043029812</c:v>
                </c:pt>
                <c:pt idx="276">
                  <c:v>68.820436082296013</c:v>
                </c:pt>
                <c:pt idx="277">
                  <c:v>68.189753520001929</c:v>
                </c:pt>
                <c:pt idx="278">
                  <c:v>67.555691241238179</c:v>
                </c:pt>
                <c:pt idx="279">
                  <c:v>66.917877845590965</c:v>
                </c:pt>
                <c:pt idx="280">
                  <c:v>66.275941639806064</c:v>
                </c:pt>
                <c:pt idx="281">
                  <c:v>65.629509653951558</c:v>
                </c:pt>
                <c:pt idx="282">
                  <c:v>64.978206675051368</c:v>
                </c:pt>
                <c:pt idx="283">
                  <c:v>64.321654292480346</c:v>
                </c:pt>
                <c:pt idx="284">
                  <c:v>63.659469949668946</c:v>
                </c:pt>
                <c:pt idx="285">
                  <c:v>62.991265996871093</c:v>
                </c:pt>
                <c:pt idx="286">
                  <c:v>62.316648739900117</c:v>
                </c:pt>
                <c:pt idx="287">
                  <c:v>61.635217479846752</c:v>
                </c:pt>
                <c:pt idx="288">
                  <c:v>60.946563538857433</c:v>
                </c:pt>
                <c:pt idx="289">
                  <c:v>60.250269267075531</c:v>
                </c:pt>
                <c:pt idx="290">
                  <c:v>59.545907025834488</c:v>
                </c:pt>
                <c:pt idx="291">
                  <c:v>58.833038142143486</c:v>
                </c:pt>
                <c:pt idx="292">
                  <c:v>58.111211829421045</c:v>
                </c:pt>
                <c:pt idx="293">
                  <c:v>57.379964069317346</c:v>
                </c:pt>
                <c:pt idx="294">
                  <c:v>56.638816449317339</c:v>
                </c:pt>
                <c:pt idx="295">
                  <c:v>55.887274950638982</c:v>
                </c:pt>
                <c:pt idx="296">
                  <c:v>55.124828680735611</c:v>
                </c:pt>
                <c:pt idx="297">
                  <c:v>54.350948544477745</c:v>
                </c:pt>
                <c:pt idx="298">
                  <c:v>53.565085847832904</c:v>
                </c:pt>
                <c:pt idx="299">
                  <c:v>52.766670827581777</c:v>
                </c:pt>
                <c:pt idx="300">
                  <c:v>51.955111100312159</c:v>
                </c:pt>
                <c:pt idx="301">
                  <c:v>51.129790023618988</c:v>
                </c:pt>
                <c:pt idx="302">
                  <c:v>50.290064962119935</c:v>
                </c:pt>
                <c:pt idx="303">
                  <c:v>49.435265450573432</c:v>
                </c:pt>
                <c:pt idx="304">
                  <c:v>48.564691246076542</c:v>
                </c:pt>
                <c:pt idx="305">
                  <c:v>47.677610261028889</c:v>
                </c:pt>
                <c:pt idx="306">
                  <c:v>46.773256368298661</c:v>
                </c:pt>
                <c:pt idx="307">
                  <c:v>45.850827069833507</c:v>
                </c:pt>
                <c:pt idx="308">
                  <c:v>44.909481019854802</c:v>
                </c:pt>
                <c:pt idx="309">
                  <c:v>43.948335393785065</c:v>
                </c:pt>
                <c:pt idx="310">
                  <c:v>42.966463094235266</c:v>
                </c:pt>
                <c:pt idx="311">
                  <c:v>41.962889785767331</c:v>
                </c:pt>
                <c:pt idx="312">
                  <c:v>40.936590750822639</c:v>
                </c:pt>
                <c:pt idx="313">
                  <c:v>39.886487560242429</c:v>
                </c:pt>
                <c:pt idx="314">
                  <c:v>38.81144455331544</c:v>
                </c:pt>
                <c:pt idx="315">
                  <c:v>37.710265124390176</c:v>
                </c:pt>
                <c:pt idx="316">
                  <c:v>36.581687815950801</c:v>
                </c:pt>
                <c:pt idx="317">
                  <c:v>35.424382221861791</c:v>
                </c:pt>
                <c:pt idx="318">
                  <c:v>34.23694470948405</c:v>
                </c:pt>
                <c:pt idx="319">
                  <c:v>33.017893975835527</c:v>
                </c:pt>
                <c:pt idx="320">
                  <c:v>31.765666461266235</c:v>
                </c:pt>
                <c:pt idx="321">
                  <c:v>30.478611654664171</c:v>
                </c:pt>
                <c:pt idx="322">
                  <c:v>29.154987337496266</c:v>
                </c:pt>
                <c:pt idx="323">
                  <c:v>27.792954830630574</c:v>
                </c:pt>
                <c:pt idx="324">
                  <c:v>26.390574328551114</c:v>
                </c:pt>
                <c:pt idx="325">
                  <c:v>24.945800431094973</c:v>
                </c:pt>
                <c:pt idx="326">
                  <c:v>23.456478014089871</c:v>
                </c:pt>
                <c:pt idx="327">
                  <c:v>21.920338618281786</c:v>
                </c:pt>
                <c:pt idx="328">
                  <c:v>20.334997581762682</c:v>
                </c:pt>
                <c:pt idx="329">
                  <c:v>18.697952195858257</c:v>
                </c:pt>
                <c:pt idx="330">
                  <c:v>17.006581229120702</c:v>
                </c:pt>
                <c:pt idx="331">
                  <c:v>15.258146239551515</c:v>
                </c:pt>
                <c:pt idx="332">
                  <c:v>13.449795181870883</c:v>
                </c:pt>
                <c:pt idx="333">
                  <c:v>11.578568914325459</c:v>
                </c:pt>
                <c:pt idx="334">
                  <c:v>9.6414113168364306</c:v>
                </c:pt>
                <c:pt idx="335">
                  <c:v>7.6351838462961519</c:v>
                </c:pt>
                <c:pt idx="336">
                  <c:v>5.5566854702300157</c:v>
                </c:pt>
                <c:pt idx="337">
                  <c:v>3.4026790284212352</c:v>
                </c:pt>
                <c:pt idx="338">
                  <c:v>1.1699251608349546</c:v>
                </c:pt>
                <c:pt idx="339">
                  <c:v>-1.1447750085003185</c:v>
                </c:pt>
                <c:pt idx="340">
                  <c:v>-3.5445272520109921</c:v>
                </c:pt>
                <c:pt idx="341">
                  <c:v>-6.0322806057184373</c:v>
                </c:pt>
                <c:pt idx="342">
                  <c:v>-8.6107518758207888</c:v>
                </c:pt>
                <c:pt idx="343">
                  <c:v>-11.282337838287594</c:v>
                </c:pt>
                <c:pt idx="344">
                  <c:v>-14.049015298065365</c:v>
                </c:pt>
                <c:pt idx="345">
                  <c:v>-16.912230035620393</c:v>
                </c:pt>
                <c:pt idx="346">
                  <c:v>-19.872776796956536</c:v>
                </c:pt>
                <c:pt idx="347">
                  <c:v>-22.930673867480397</c:v>
                </c:pt>
                <c:pt idx="348">
                  <c:v>-26.085037351765333</c:v>
                </c:pt>
                <c:pt idx="349">
                  <c:v>-29.333961939497886</c:v>
                </c:pt>
                <c:pt idx="350">
                  <c:v>-32.674416479220355</c:v>
                </c:pt>
                <c:pt idx="351">
                  <c:v>-36.10216384261016</c:v>
                </c:pt>
                <c:pt idx="352">
                  <c:v>-39.611715032292558</c:v>
                </c:pt>
                <c:pt idx="353">
                  <c:v>-43.196326955126871</c:v>
                </c:pt>
                <c:pt idx="354">
                  <c:v>-46.848051511377705</c:v>
                </c:pt>
                <c:pt idx="355">
                  <c:v>-50.557840554142246</c:v>
                </c:pt>
                <c:pt idx="356">
                  <c:v>-54.315706998106386</c:v>
                </c:pt>
                <c:pt idx="357">
                  <c:v>-58.110937313036985</c:v>
                </c:pt>
                <c:pt idx="358">
                  <c:v>-61.932345473594744</c:v>
                </c:pt>
                <c:pt idx="359">
                  <c:v>-65.768553936275012</c:v>
                </c:pt>
                <c:pt idx="360">
                  <c:v>-69.608284132912218</c:v>
                </c:pt>
                <c:pt idx="361">
                  <c:v>-73.440637859205907</c:v>
                </c:pt>
                <c:pt idx="362">
                  <c:v>-77.255352001237725</c:v>
                </c:pt>
                <c:pt idx="363">
                  <c:v>-81.043012088311386</c:v>
                </c:pt>
                <c:pt idx="364">
                  <c:v>-84.795214643315944</c:v>
                </c:pt>
                <c:pt idx="365">
                  <c:v>-88.504673468859039</c:v>
                </c:pt>
                <c:pt idx="366">
                  <c:v>87.834729926498468</c:v>
                </c:pt>
                <c:pt idx="367">
                  <c:v>84.227947246351491</c:v>
                </c:pt>
                <c:pt idx="368">
                  <c:v>80.678808015425233</c:v>
                </c:pt>
                <c:pt idx="369">
                  <c:v>77.190098413909908</c:v>
                </c:pt>
                <c:pt idx="370">
                  <c:v>73.763664307170259</c:v>
                </c:pt>
                <c:pt idx="371">
                  <c:v>70.400528888128648</c:v>
                </c:pt>
                <c:pt idx="372">
                  <c:v>67.101016499296321</c:v>
                </c:pt>
                <c:pt idx="373">
                  <c:v>63.864875742236379</c:v>
                </c:pt>
                <c:pt idx="374">
                  <c:v>60.691396649154633</c:v>
                </c:pt>
                <c:pt idx="375">
                  <c:v>57.579518288804287</c:v>
                </c:pt>
                <c:pt idx="376">
                  <c:v>54.527924583919855</c:v>
                </c:pt>
                <c:pt idx="377">
                  <c:v>51.535127269771337</c:v>
                </c:pt>
                <c:pt idx="378">
                  <c:v>48.599535810139521</c:v>
                </c:pt>
                <c:pt idx="379">
                  <c:v>45.719514726030106</c:v>
                </c:pt>
                <c:pt idx="380">
                  <c:v>42.89342921861185</c:v>
                </c:pt>
                <c:pt idx="381">
                  <c:v>40.119680222482984</c:v>
                </c:pt>
                <c:pt idx="382">
                  <c:v>37.396730149149192</c:v>
                </c:pt>
                <c:pt idx="383">
                  <c:v>34.723120609789596</c:v>
                </c:pt>
                <c:pt idx="384">
                  <c:v>32.097483370943948</c:v>
                </c:pt>
                <c:pt idx="385">
                  <c:v>29.518545720130817</c:v>
                </c:pt>
                <c:pt idx="386">
                  <c:v>26.985131318006403</c:v>
                </c:pt>
                <c:pt idx="387">
                  <c:v>24.49615750191024</c:v>
                </c:pt>
                <c:pt idx="388">
                  <c:v>22.050629890873388</c:v>
                </c:pt>
                <c:pt idx="389">
                  <c:v>19.647635029809045</c:v>
                </c:pt>
                <c:pt idx="390">
                  <c:v>17.286331703892341</c:v>
                </c:pt>
                <c:pt idx="391">
                  <c:v>14.965941454871716</c:v>
                </c:pt>
                <c:pt idx="392">
                  <c:v>12.685738740061192</c:v>
                </c:pt>
                <c:pt idx="393">
                  <c:v>10.44504109231567</c:v>
                </c:pt>
                <c:pt idx="394">
                  <c:v>8.2431995653070231</c:v>
                </c:pt>
                <c:pt idx="395">
                  <c:v>6.079589682649237</c:v>
                </c:pt>
                <c:pt idx="396">
                  <c:v>3.9536030515258682</c:v>
                </c:pt>
                <c:pt idx="397">
                  <c:v>1.8646397510827695</c:v>
                </c:pt>
                <c:pt idx="398">
                  <c:v>-0.18789843745131757</c:v>
                </c:pt>
                <c:pt idx="399">
                  <c:v>-2.2046139285676665</c:v>
                </c:pt>
                <c:pt idx="400">
                  <c:v>-4.1861183582369952</c:v>
                </c:pt>
                <c:pt idx="401">
                  <c:v>-6.1330367622617974</c:v>
                </c:pt>
                <c:pt idx="402">
                  <c:v>-8.0460109511890465</c:v>
                </c:pt>
                <c:pt idx="403">
                  <c:v>-9.9257021403141898</c:v>
                </c:pt>
                <c:pt idx="404">
                  <c:v>-11.772792903646883</c:v>
                </c:pt>
                <c:pt idx="405">
                  <c:v>-13.587988527357322</c:v>
                </c:pt>
                <c:pt idx="406">
                  <c:v>-15.37201784173579</c:v>
                </c:pt>
                <c:pt idx="407">
                  <c:v>-17.125633611586025</c:v>
                </c:pt>
                <c:pt idx="408">
                  <c:v>-18.84961256375567</c:v>
                </c:pt>
                <c:pt idx="409">
                  <c:v>-20.544755127638467</c:v>
                </c:pt>
                <c:pt idx="410">
                  <c:v>-22.211884960406454</c:v>
                </c:pt>
                <c:pt idx="411">
                  <c:v>-23.851848323814856</c:v>
                </c:pt>
                <c:pt idx="412">
                  <c:v>-25.465513374011998</c:v>
                </c:pt>
                <c:pt idx="413">
                  <c:v>-27.053769420155305</c:v>
                </c:pt>
                <c:pt idx="414">
                  <c:v>-28.617526202028952</c:v>
                </c:pt>
                <c:pt idx="415">
                  <c:v>-30.157713231458413</c:v>
                </c:pt>
                <c:pt idx="416">
                  <c:v>-31.675279237281405</c:v>
                </c:pt>
                <c:pt idx="417">
                  <c:v>-33.171191749064597</c:v>
                </c:pt>
                <c:pt idx="418">
                  <c:v>-34.646436850746404</c:v>
                </c:pt>
                <c:pt idx="419">
                  <c:v>-36.102019131978608</c:v>
                </c:pt>
                <c:pt idx="420">
                  <c:v>-37.538961862178013</c:v>
                </c:pt>
                <c:pt idx="421">
                  <c:v>-38.958307410201016</c:v>
                </c:pt>
                <c:pt idx="422">
                  <c:v>-40.361117931114237</c:v>
                </c:pt>
                <c:pt idx="423">
                  <c:v>-41.748476340771937</c:v>
                </c:pt>
                <c:pt idx="424">
                  <c:v>-43.121487598802425</c:v>
                </c:pt>
                <c:pt idx="425">
                  <c:v>-44.481280321157513</c:v>
                </c:pt>
                <c:pt idx="426">
                  <c:v>-45.829008744573024</c:v>
                </c:pt>
                <c:pt idx="427">
                  <c:v>-47.165855067142871</c:v>
                </c:pt>
                <c:pt idx="428">
                  <c:v>-48.493032191704735</c:v>
                </c:pt>
                <c:pt idx="429">
                  <c:v>-49.81178690189769</c:v>
                </c:pt>
                <c:pt idx="430">
                  <c:v>-51.123403504583607</c:v>
                </c:pt>
                <c:pt idx="431">
                  <c:v>-52.429207976856716</c:v>
                </c:pt>
                <c:pt idx="432">
                  <c:v>-53.730572661114088</c:v>
                </c:pt>
                <c:pt idx="433">
                  <c:v>-55.028921557662585</c:v>
                </c:pt>
                <c:pt idx="434">
                  <c:v>-56.325736271112945</c:v>
                </c:pt>
                <c:pt idx="435">
                  <c:v>-57.622562674402253</c:v>
                </c:pt>
                <c:pt idx="436">
                  <c:v>-58.921018362687356</c:v>
                </c:pt>
                <c:pt idx="437">
                  <c:v>-60.222800978578917</c:v>
                </c:pt>
                <c:pt idx="438">
                  <c:v>-61.529697500181079</c:v>
                </c:pt>
                <c:pt idx="439">
                  <c:v>-62.843594594096636</c:v>
                </c:pt>
                <c:pt idx="440">
                  <c:v>-64.166490146756814</c:v>
                </c:pt>
                <c:pt idx="441">
                  <c:v>-65.500506098867874</c:v>
                </c:pt>
                <c:pt idx="442">
                  <c:v>-66.847902718949285</c:v>
                </c:pt>
                <c:pt idx="443">
                  <c:v>-68.211094462177073</c:v>
                </c:pt>
                <c:pt idx="444">
                  <c:v>-69.592667568951896</c:v>
                </c:pt>
                <c:pt idx="445">
                  <c:v>-70.995399562238219</c:v>
                </c:pt>
                <c:pt idx="446">
                  <c:v>-72.422280801500861</c:v>
                </c:pt>
                <c:pt idx="447">
                  <c:v>-73.876538240780988</c:v>
                </c:pt>
                <c:pt idx="448">
                  <c:v>-75.361661514573015</c:v>
                </c:pt>
                <c:pt idx="449">
                  <c:v>-76.881431431336495</c:v>
                </c:pt>
                <c:pt idx="450">
                  <c:v>-78.439950881938202</c:v>
                </c:pt>
                <c:pt idx="451">
                  <c:v>-80.041678057028435</c:v>
                </c:pt>
                <c:pt idx="452">
                  <c:v>-81.691461697012699</c:v>
                </c:pt>
                <c:pt idx="453">
                  <c:v>-83.394577849016969</c:v>
                </c:pt>
                <c:pt idx="454">
                  <c:v>-85.15676724824435</c:v>
                </c:pt>
                <c:pt idx="455">
                  <c:v>-86.984271939079647</c:v>
                </c:pt>
                <c:pt idx="456">
                  <c:v>-88.883869057253207</c:v>
                </c:pt>
                <c:pt idx="457">
                  <c:v>89.137101248668444</c:v>
                </c:pt>
                <c:pt idx="458">
                  <c:v>87.070718035487403</c:v>
                </c:pt>
                <c:pt idx="459">
                  <c:v>84.908477841611159</c:v>
                </c:pt>
                <c:pt idx="460">
                  <c:v>82.641317018233366</c:v>
                </c:pt>
                <c:pt idx="461">
                  <c:v>80.259668651929118</c:v>
                </c:pt>
                <c:pt idx="462">
                  <c:v>77.7535675582197</c:v>
                </c:pt>
                <c:pt idx="463">
                  <c:v>75.112819966131923</c:v>
                </c:pt>
                <c:pt idx="464">
                  <c:v>72.327257395263544</c:v>
                </c:pt>
                <c:pt idx="465">
                  <c:v>69.387096012057143</c:v>
                </c:pt>
                <c:pt idx="466">
                  <c:v>66.283422085412397</c:v>
                </c:pt>
                <c:pt idx="467">
                  <c:v>63.008819090063589</c:v>
                </c:pt>
                <c:pt idx="468">
                  <c:v>59.558140081788395</c:v>
                </c:pt>
                <c:pt idx="469">
                  <c:v>55.929407734291829</c:v>
                </c:pt>
                <c:pt idx="470">
                  <c:v>52.124792502293957</c:v>
                </c:pt>
                <c:pt idx="471">
                  <c:v>48.151578228576739</c:v>
                </c:pt>
                <c:pt idx="472">
                  <c:v>44.022980584311931</c:v>
                </c:pt>
                <c:pt idx="473">
                  <c:v>39.758649785951185</c:v>
                </c:pt>
                <c:pt idx="474">
                  <c:v>35.384682871439963</c:v>
                </c:pt>
                <c:pt idx="475">
                  <c:v>30.933009615955047</c:v>
                </c:pt>
                <c:pt idx="476">
                  <c:v>26.440106750125818</c:v>
                </c:pt>
                <c:pt idx="477">
                  <c:v>21.945124506755729</c:v>
                </c:pt>
                <c:pt idx="478">
                  <c:v>17.487642938314632</c:v>
                </c:pt>
                <c:pt idx="479">
                  <c:v>13.105367528956441</c:v>
                </c:pt>
                <c:pt idx="480">
                  <c:v>8.8320892616140618</c:v>
                </c:pt>
                <c:pt idx="481">
                  <c:v>4.6961672784227373</c:v>
                </c:pt>
                <c:pt idx="482">
                  <c:v>0.71966872653492531</c:v>
                </c:pt>
                <c:pt idx="483">
                  <c:v>-3.0818354230560008</c:v>
                </c:pt>
                <c:pt idx="484">
                  <c:v>-6.698927262163032</c:v>
                </c:pt>
                <c:pt idx="485">
                  <c:v>-10.12761800191246</c:v>
                </c:pt>
                <c:pt idx="486">
                  <c:v>-13.368418228141545</c:v>
                </c:pt>
                <c:pt idx="487">
                  <c:v>-16.425351375827208</c:v>
                </c:pt>
                <c:pt idx="488">
                  <c:v>-19.305017345424631</c:v>
                </c:pt>
                <c:pt idx="489">
                  <c:v>-22.015769954422385</c:v>
                </c:pt>
                <c:pt idx="490">
                  <c:v>-24.567036239653223</c:v>
                </c:pt>
                <c:pt idx="491">
                  <c:v>-26.968780544915134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68-4139-8C29-81EF1323D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38447"/>
        <c:axId val="1385223055"/>
      </c:scatterChart>
      <c:scatterChart>
        <c:scatterStyle val="lineMarker"/>
        <c:varyColors val="0"/>
        <c:ser>
          <c:idx val="2"/>
          <c:order val="2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演算処理部!$AG$41:$AG$931</c:f>
              <c:numCache>
                <c:formatCode>General</c:formatCode>
                <c:ptCount val="891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</c:v>
                </c:pt>
                <c:pt idx="27">
                  <c:v>0.72</c:v>
                </c:pt>
                <c:pt idx="28">
                  <c:v>0.74</c:v>
                </c:pt>
                <c:pt idx="29">
                  <c:v>0.76</c:v>
                </c:pt>
                <c:pt idx="30">
                  <c:v>0.78</c:v>
                </c:pt>
                <c:pt idx="31">
                  <c:v>0.8</c:v>
                </c:pt>
                <c:pt idx="32">
                  <c:v>0.82</c:v>
                </c:pt>
                <c:pt idx="33">
                  <c:v>0.84</c:v>
                </c:pt>
                <c:pt idx="34">
                  <c:v>0.86</c:v>
                </c:pt>
                <c:pt idx="35">
                  <c:v>0.88</c:v>
                </c:pt>
                <c:pt idx="36">
                  <c:v>0.9</c:v>
                </c:pt>
                <c:pt idx="37">
                  <c:v>0.92</c:v>
                </c:pt>
                <c:pt idx="38">
                  <c:v>0.94</c:v>
                </c:pt>
                <c:pt idx="39">
                  <c:v>0.96</c:v>
                </c:pt>
                <c:pt idx="40">
                  <c:v>0.98</c:v>
                </c:pt>
                <c:pt idx="41">
                  <c:v>1</c:v>
                </c:pt>
                <c:pt idx="42">
                  <c:v>1.02</c:v>
                </c:pt>
                <c:pt idx="43">
                  <c:v>1.04</c:v>
                </c:pt>
                <c:pt idx="44">
                  <c:v>1.06</c:v>
                </c:pt>
                <c:pt idx="45">
                  <c:v>1.08</c:v>
                </c:pt>
                <c:pt idx="46">
                  <c:v>1.1000000000000001</c:v>
                </c:pt>
                <c:pt idx="47">
                  <c:v>1.1200000000000001</c:v>
                </c:pt>
                <c:pt idx="48">
                  <c:v>1.1399999999999999</c:v>
                </c:pt>
                <c:pt idx="49">
                  <c:v>1.1599999999999999</c:v>
                </c:pt>
                <c:pt idx="50">
                  <c:v>1.18</c:v>
                </c:pt>
                <c:pt idx="51">
                  <c:v>1.2</c:v>
                </c:pt>
                <c:pt idx="52">
                  <c:v>1.22</c:v>
                </c:pt>
                <c:pt idx="53">
                  <c:v>1.24</c:v>
                </c:pt>
                <c:pt idx="54">
                  <c:v>1.26</c:v>
                </c:pt>
                <c:pt idx="55">
                  <c:v>1.28</c:v>
                </c:pt>
                <c:pt idx="56">
                  <c:v>1.3</c:v>
                </c:pt>
                <c:pt idx="57">
                  <c:v>1.32</c:v>
                </c:pt>
                <c:pt idx="58">
                  <c:v>1.34</c:v>
                </c:pt>
                <c:pt idx="59">
                  <c:v>1.36</c:v>
                </c:pt>
                <c:pt idx="60">
                  <c:v>1.38</c:v>
                </c:pt>
                <c:pt idx="61">
                  <c:v>1.4</c:v>
                </c:pt>
                <c:pt idx="62">
                  <c:v>1.42</c:v>
                </c:pt>
                <c:pt idx="63">
                  <c:v>1.44</c:v>
                </c:pt>
                <c:pt idx="64">
                  <c:v>1.46</c:v>
                </c:pt>
                <c:pt idx="65">
                  <c:v>1.48</c:v>
                </c:pt>
                <c:pt idx="66">
                  <c:v>1.5</c:v>
                </c:pt>
                <c:pt idx="67">
                  <c:v>1.52</c:v>
                </c:pt>
                <c:pt idx="68">
                  <c:v>1.54</c:v>
                </c:pt>
                <c:pt idx="69">
                  <c:v>1.56</c:v>
                </c:pt>
                <c:pt idx="70">
                  <c:v>1.58</c:v>
                </c:pt>
                <c:pt idx="71">
                  <c:v>1.6</c:v>
                </c:pt>
                <c:pt idx="72">
                  <c:v>1.62</c:v>
                </c:pt>
                <c:pt idx="73">
                  <c:v>1.64</c:v>
                </c:pt>
                <c:pt idx="74">
                  <c:v>1.66</c:v>
                </c:pt>
                <c:pt idx="75">
                  <c:v>1.68</c:v>
                </c:pt>
                <c:pt idx="76">
                  <c:v>1.7</c:v>
                </c:pt>
                <c:pt idx="77">
                  <c:v>1.72</c:v>
                </c:pt>
                <c:pt idx="78">
                  <c:v>1.74</c:v>
                </c:pt>
                <c:pt idx="79">
                  <c:v>1.76</c:v>
                </c:pt>
                <c:pt idx="80">
                  <c:v>1.78</c:v>
                </c:pt>
                <c:pt idx="81">
                  <c:v>1.8</c:v>
                </c:pt>
                <c:pt idx="82">
                  <c:v>1.82</c:v>
                </c:pt>
                <c:pt idx="83">
                  <c:v>1.84</c:v>
                </c:pt>
                <c:pt idx="84">
                  <c:v>1.86</c:v>
                </c:pt>
                <c:pt idx="85">
                  <c:v>1.88</c:v>
                </c:pt>
                <c:pt idx="86">
                  <c:v>1.9</c:v>
                </c:pt>
                <c:pt idx="87">
                  <c:v>1.92</c:v>
                </c:pt>
                <c:pt idx="88">
                  <c:v>1.94</c:v>
                </c:pt>
                <c:pt idx="89">
                  <c:v>1.96</c:v>
                </c:pt>
                <c:pt idx="90">
                  <c:v>1.98</c:v>
                </c:pt>
                <c:pt idx="91">
                  <c:v>2</c:v>
                </c:pt>
                <c:pt idx="92">
                  <c:v>2.02</c:v>
                </c:pt>
                <c:pt idx="93">
                  <c:v>2.04</c:v>
                </c:pt>
                <c:pt idx="94">
                  <c:v>2.06</c:v>
                </c:pt>
                <c:pt idx="95">
                  <c:v>2.08</c:v>
                </c:pt>
                <c:pt idx="96">
                  <c:v>2.1</c:v>
                </c:pt>
                <c:pt idx="97">
                  <c:v>2.12</c:v>
                </c:pt>
                <c:pt idx="98">
                  <c:v>2.14</c:v>
                </c:pt>
                <c:pt idx="99">
                  <c:v>2.16</c:v>
                </c:pt>
                <c:pt idx="100">
                  <c:v>2.1800000000000002</c:v>
                </c:pt>
                <c:pt idx="101">
                  <c:v>2.2000000000000002</c:v>
                </c:pt>
                <c:pt idx="102">
                  <c:v>2.2200000000000002</c:v>
                </c:pt>
                <c:pt idx="103">
                  <c:v>2.2400000000000002</c:v>
                </c:pt>
                <c:pt idx="104">
                  <c:v>2.2599999999999998</c:v>
                </c:pt>
                <c:pt idx="105">
                  <c:v>2.2799999999999998</c:v>
                </c:pt>
                <c:pt idx="106">
                  <c:v>2.2999999999999998</c:v>
                </c:pt>
                <c:pt idx="107">
                  <c:v>2.3199999999999998</c:v>
                </c:pt>
                <c:pt idx="108">
                  <c:v>2.34</c:v>
                </c:pt>
                <c:pt idx="109">
                  <c:v>2.36</c:v>
                </c:pt>
                <c:pt idx="110">
                  <c:v>2.38</c:v>
                </c:pt>
                <c:pt idx="111">
                  <c:v>2.4</c:v>
                </c:pt>
                <c:pt idx="112">
                  <c:v>2.42</c:v>
                </c:pt>
                <c:pt idx="113">
                  <c:v>2.44</c:v>
                </c:pt>
                <c:pt idx="114">
                  <c:v>2.46</c:v>
                </c:pt>
                <c:pt idx="115">
                  <c:v>2.48</c:v>
                </c:pt>
                <c:pt idx="116">
                  <c:v>2.5</c:v>
                </c:pt>
                <c:pt idx="117">
                  <c:v>2.52</c:v>
                </c:pt>
                <c:pt idx="118">
                  <c:v>2.54</c:v>
                </c:pt>
                <c:pt idx="119">
                  <c:v>2.56</c:v>
                </c:pt>
                <c:pt idx="120">
                  <c:v>2.58</c:v>
                </c:pt>
                <c:pt idx="121">
                  <c:v>2.6</c:v>
                </c:pt>
                <c:pt idx="122">
                  <c:v>2.62</c:v>
                </c:pt>
                <c:pt idx="123">
                  <c:v>2.64</c:v>
                </c:pt>
                <c:pt idx="124">
                  <c:v>2.66</c:v>
                </c:pt>
                <c:pt idx="125">
                  <c:v>2.68</c:v>
                </c:pt>
                <c:pt idx="126">
                  <c:v>2.7</c:v>
                </c:pt>
                <c:pt idx="127">
                  <c:v>2.72</c:v>
                </c:pt>
                <c:pt idx="128">
                  <c:v>2.74</c:v>
                </c:pt>
                <c:pt idx="129">
                  <c:v>2.76</c:v>
                </c:pt>
                <c:pt idx="130">
                  <c:v>2.78</c:v>
                </c:pt>
                <c:pt idx="131">
                  <c:v>2.8</c:v>
                </c:pt>
                <c:pt idx="132">
                  <c:v>2.82</c:v>
                </c:pt>
                <c:pt idx="133">
                  <c:v>2.84</c:v>
                </c:pt>
                <c:pt idx="134">
                  <c:v>2.86</c:v>
                </c:pt>
                <c:pt idx="135">
                  <c:v>2.88</c:v>
                </c:pt>
                <c:pt idx="136">
                  <c:v>2.9</c:v>
                </c:pt>
                <c:pt idx="137">
                  <c:v>2.92</c:v>
                </c:pt>
                <c:pt idx="138">
                  <c:v>2.94</c:v>
                </c:pt>
                <c:pt idx="139">
                  <c:v>2.96</c:v>
                </c:pt>
                <c:pt idx="140">
                  <c:v>2.98</c:v>
                </c:pt>
                <c:pt idx="141">
                  <c:v>3</c:v>
                </c:pt>
                <c:pt idx="142">
                  <c:v>3.02</c:v>
                </c:pt>
                <c:pt idx="143">
                  <c:v>3.04</c:v>
                </c:pt>
                <c:pt idx="144">
                  <c:v>3.06</c:v>
                </c:pt>
                <c:pt idx="145">
                  <c:v>3.08</c:v>
                </c:pt>
                <c:pt idx="146">
                  <c:v>3.1</c:v>
                </c:pt>
                <c:pt idx="147">
                  <c:v>3.12</c:v>
                </c:pt>
                <c:pt idx="148">
                  <c:v>3.14</c:v>
                </c:pt>
                <c:pt idx="149">
                  <c:v>3.16</c:v>
                </c:pt>
                <c:pt idx="150">
                  <c:v>3.18</c:v>
                </c:pt>
                <c:pt idx="151">
                  <c:v>3.2</c:v>
                </c:pt>
                <c:pt idx="152">
                  <c:v>3.22</c:v>
                </c:pt>
                <c:pt idx="153">
                  <c:v>3.24</c:v>
                </c:pt>
                <c:pt idx="154">
                  <c:v>3.26</c:v>
                </c:pt>
                <c:pt idx="155">
                  <c:v>3.28</c:v>
                </c:pt>
                <c:pt idx="156">
                  <c:v>3.3</c:v>
                </c:pt>
                <c:pt idx="157">
                  <c:v>3.32</c:v>
                </c:pt>
                <c:pt idx="158">
                  <c:v>3.34</c:v>
                </c:pt>
                <c:pt idx="159">
                  <c:v>3.36</c:v>
                </c:pt>
                <c:pt idx="160">
                  <c:v>3.38</c:v>
                </c:pt>
                <c:pt idx="161">
                  <c:v>3.4</c:v>
                </c:pt>
                <c:pt idx="162">
                  <c:v>3.42</c:v>
                </c:pt>
                <c:pt idx="163">
                  <c:v>3.44</c:v>
                </c:pt>
                <c:pt idx="164">
                  <c:v>3.46</c:v>
                </c:pt>
                <c:pt idx="165">
                  <c:v>3.48</c:v>
                </c:pt>
                <c:pt idx="166">
                  <c:v>3.5</c:v>
                </c:pt>
                <c:pt idx="167">
                  <c:v>3.52</c:v>
                </c:pt>
                <c:pt idx="168">
                  <c:v>3.54</c:v>
                </c:pt>
                <c:pt idx="169">
                  <c:v>3.56</c:v>
                </c:pt>
                <c:pt idx="170">
                  <c:v>3.58</c:v>
                </c:pt>
                <c:pt idx="171">
                  <c:v>3.6</c:v>
                </c:pt>
                <c:pt idx="172">
                  <c:v>3.62</c:v>
                </c:pt>
                <c:pt idx="173">
                  <c:v>3.64</c:v>
                </c:pt>
                <c:pt idx="174">
                  <c:v>3.66</c:v>
                </c:pt>
                <c:pt idx="175">
                  <c:v>3.68</c:v>
                </c:pt>
                <c:pt idx="176">
                  <c:v>3.7</c:v>
                </c:pt>
                <c:pt idx="177">
                  <c:v>3.72</c:v>
                </c:pt>
                <c:pt idx="178">
                  <c:v>3.74</c:v>
                </c:pt>
                <c:pt idx="179">
                  <c:v>3.76</c:v>
                </c:pt>
                <c:pt idx="180">
                  <c:v>3.78</c:v>
                </c:pt>
                <c:pt idx="181">
                  <c:v>3.8</c:v>
                </c:pt>
                <c:pt idx="182">
                  <c:v>3.82</c:v>
                </c:pt>
                <c:pt idx="183">
                  <c:v>3.84</c:v>
                </c:pt>
                <c:pt idx="184">
                  <c:v>3.86</c:v>
                </c:pt>
                <c:pt idx="185">
                  <c:v>3.88</c:v>
                </c:pt>
                <c:pt idx="186">
                  <c:v>3.9</c:v>
                </c:pt>
                <c:pt idx="187">
                  <c:v>3.92</c:v>
                </c:pt>
                <c:pt idx="188">
                  <c:v>3.94</c:v>
                </c:pt>
                <c:pt idx="189">
                  <c:v>3.96</c:v>
                </c:pt>
                <c:pt idx="190">
                  <c:v>3.98</c:v>
                </c:pt>
                <c:pt idx="191">
                  <c:v>4</c:v>
                </c:pt>
                <c:pt idx="192">
                  <c:v>4.0199999999999996</c:v>
                </c:pt>
                <c:pt idx="193">
                  <c:v>4.04</c:v>
                </c:pt>
                <c:pt idx="194">
                  <c:v>4.0599999999999996</c:v>
                </c:pt>
                <c:pt idx="195">
                  <c:v>4.08</c:v>
                </c:pt>
                <c:pt idx="196">
                  <c:v>4.0999999999999996</c:v>
                </c:pt>
                <c:pt idx="197">
                  <c:v>4.12</c:v>
                </c:pt>
                <c:pt idx="198">
                  <c:v>4.1399999999999997</c:v>
                </c:pt>
                <c:pt idx="199">
                  <c:v>4.16</c:v>
                </c:pt>
                <c:pt idx="200">
                  <c:v>4.18</c:v>
                </c:pt>
                <c:pt idx="201">
                  <c:v>4.2</c:v>
                </c:pt>
                <c:pt idx="202">
                  <c:v>4.22</c:v>
                </c:pt>
                <c:pt idx="203">
                  <c:v>4.24</c:v>
                </c:pt>
                <c:pt idx="204">
                  <c:v>4.26</c:v>
                </c:pt>
                <c:pt idx="205">
                  <c:v>4.28</c:v>
                </c:pt>
                <c:pt idx="206">
                  <c:v>4.3</c:v>
                </c:pt>
                <c:pt idx="207">
                  <c:v>4.32</c:v>
                </c:pt>
                <c:pt idx="208">
                  <c:v>4.34</c:v>
                </c:pt>
                <c:pt idx="209">
                  <c:v>4.3600000000000003</c:v>
                </c:pt>
                <c:pt idx="210">
                  <c:v>4.38</c:v>
                </c:pt>
                <c:pt idx="211">
                  <c:v>4.4000000000000004</c:v>
                </c:pt>
                <c:pt idx="212">
                  <c:v>4.42</c:v>
                </c:pt>
                <c:pt idx="213">
                  <c:v>4.4400000000000004</c:v>
                </c:pt>
                <c:pt idx="214">
                  <c:v>4.46</c:v>
                </c:pt>
                <c:pt idx="215">
                  <c:v>4.4800000000000004</c:v>
                </c:pt>
                <c:pt idx="216">
                  <c:v>4.5</c:v>
                </c:pt>
                <c:pt idx="217">
                  <c:v>4.5199999999999996</c:v>
                </c:pt>
                <c:pt idx="218">
                  <c:v>4.54</c:v>
                </c:pt>
                <c:pt idx="219">
                  <c:v>4.5599999999999996</c:v>
                </c:pt>
                <c:pt idx="220">
                  <c:v>4.58</c:v>
                </c:pt>
                <c:pt idx="221">
                  <c:v>4.5999999999999996</c:v>
                </c:pt>
                <c:pt idx="222">
                  <c:v>4.62</c:v>
                </c:pt>
                <c:pt idx="223">
                  <c:v>4.6399999999999997</c:v>
                </c:pt>
                <c:pt idx="224">
                  <c:v>4.66</c:v>
                </c:pt>
                <c:pt idx="225">
                  <c:v>4.68</c:v>
                </c:pt>
                <c:pt idx="226">
                  <c:v>4.7</c:v>
                </c:pt>
                <c:pt idx="227">
                  <c:v>4.72</c:v>
                </c:pt>
                <c:pt idx="228">
                  <c:v>4.74</c:v>
                </c:pt>
                <c:pt idx="229">
                  <c:v>4.76</c:v>
                </c:pt>
                <c:pt idx="230">
                  <c:v>4.78</c:v>
                </c:pt>
                <c:pt idx="231">
                  <c:v>4.8</c:v>
                </c:pt>
                <c:pt idx="232">
                  <c:v>4.82</c:v>
                </c:pt>
                <c:pt idx="233">
                  <c:v>4.84</c:v>
                </c:pt>
                <c:pt idx="234">
                  <c:v>4.8600000000000003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4.92</c:v>
                </c:pt>
                <c:pt idx="238">
                  <c:v>4.9400000000000004</c:v>
                </c:pt>
                <c:pt idx="239">
                  <c:v>4.96</c:v>
                </c:pt>
                <c:pt idx="240">
                  <c:v>4.9800000000000004</c:v>
                </c:pt>
                <c:pt idx="241">
                  <c:v>5</c:v>
                </c:pt>
                <c:pt idx="242">
                  <c:v>5.0199999999999996</c:v>
                </c:pt>
                <c:pt idx="243">
                  <c:v>5.04</c:v>
                </c:pt>
                <c:pt idx="244">
                  <c:v>5.0599999999999996</c:v>
                </c:pt>
                <c:pt idx="245">
                  <c:v>5.08</c:v>
                </c:pt>
                <c:pt idx="246">
                  <c:v>5.0999999999999996</c:v>
                </c:pt>
                <c:pt idx="247">
                  <c:v>5.12</c:v>
                </c:pt>
                <c:pt idx="248">
                  <c:v>5.14</c:v>
                </c:pt>
                <c:pt idx="249">
                  <c:v>5.16</c:v>
                </c:pt>
                <c:pt idx="250">
                  <c:v>5.18</c:v>
                </c:pt>
                <c:pt idx="251">
                  <c:v>5.2</c:v>
                </c:pt>
                <c:pt idx="252">
                  <c:v>5.22</c:v>
                </c:pt>
                <c:pt idx="253">
                  <c:v>5.24</c:v>
                </c:pt>
                <c:pt idx="254">
                  <c:v>5.26</c:v>
                </c:pt>
                <c:pt idx="255">
                  <c:v>5.28</c:v>
                </c:pt>
                <c:pt idx="256">
                  <c:v>5.3</c:v>
                </c:pt>
                <c:pt idx="257">
                  <c:v>5.32</c:v>
                </c:pt>
                <c:pt idx="258">
                  <c:v>5.34</c:v>
                </c:pt>
                <c:pt idx="259">
                  <c:v>5.36</c:v>
                </c:pt>
                <c:pt idx="260">
                  <c:v>5.38</c:v>
                </c:pt>
                <c:pt idx="261">
                  <c:v>5.4</c:v>
                </c:pt>
                <c:pt idx="262">
                  <c:v>5.42</c:v>
                </c:pt>
                <c:pt idx="263">
                  <c:v>5.44</c:v>
                </c:pt>
                <c:pt idx="264">
                  <c:v>5.46</c:v>
                </c:pt>
                <c:pt idx="265">
                  <c:v>5.48</c:v>
                </c:pt>
                <c:pt idx="266">
                  <c:v>5.5</c:v>
                </c:pt>
                <c:pt idx="267">
                  <c:v>5.52</c:v>
                </c:pt>
                <c:pt idx="268">
                  <c:v>5.54</c:v>
                </c:pt>
                <c:pt idx="269">
                  <c:v>5.56</c:v>
                </c:pt>
                <c:pt idx="270">
                  <c:v>5.58</c:v>
                </c:pt>
                <c:pt idx="271">
                  <c:v>5.6</c:v>
                </c:pt>
                <c:pt idx="272">
                  <c:v>5.62</c:v>
                </c:pt>
                <c:pt idx="273">
                  <c:v>5.64</c:v>
                </c:pt>
                <c:pt idx="274">
                  <c:v>5.66</c:v>
                </c:pt>
                <c:pt idx="275">
                  <c:v>5.68</c:v>
                </c:pt>
                <c:pt idx="276">
                  <c:v>5.7</c:v>
                </c:pt>
                <c:pt idx="277">
                  <c:v>5.72</c:v>
                </c:pt>
                <c:pt idx="278">
                  <c:v>5.74</c:v>
                </c:pt>
                <c:pt idx="279">
                  <c:v>5.76</c:v>
                </c:pt>
                <c:pt idx="280">
                  <c:v>5.78</c:v>
                </c:pt>
                <c:pt idx="281">
                  <c:v>5.8</c:v>
                </c:pt>
                <c:pt idx="282">
                  <c:v>5.82</c:v>
                </c:pt>
                <c:pt idx="283">
                  <c:v>5.84</c:v>
                </c:pt>
                <c:pt idx="284">
                  <c:v>5.86</c:v>
                </c:pt>
                <c:pt idx="285">
                  <c:v>5.88</c:v>
                </c:pt>
                <c:pt idx="286">
                  <c:v>5.9</c:v>
                </c:pt>
                <c:pt idx="287">
                  <c:v>5.92</c:v>
                </c:pt>
                <c:pt idx="288">
                  <c:v>5.94</c:v>
                </c:pt>
                <c:pt idx="289">
                  <c:v>5.96</c:v>
                </c:pt>
                <c:pt idx="290">
                  <c:v>5.98</c:v>
                </c:pt>
                <c:pt idx="291">
                  <c:v>6</c:v>
                </c:pt>
                <c:pt idx="292">
                  <c:v>6.02</c:v>
                </c:pt>
                <c:pt idx="293">
                  <c:v>6.04</c:v>
                </c:pt>
                <c:pt idx="294">
                  <c:v>6.06</c:v>
                </c:pt>
                <c:pt idx="295">
                  <c:v>6.08</c:v>
                </c:pt>
                <c:pt idx="296">
                  <c:v>6.1</c:v>
                </c:pt>
                <c:pt idx="297">
                  <c:v>6.12</c:v>
                </c:pt>
                <c:pt idx="298">
                  <c:v>6.14</c:v>
                </c:pt>
                <c:pt idx="299">
                  <c:v>6.16</c:v>
                </c:pt>
                <c:pt idx="300">
                  <c:v>6.18</c:v>
                </c:pt>
                <c:pt idx="301">
                  <c:v>6.2</c:v>
                </c:pt>
                <c:pt idx="302">
                  <c:v>6.22</c:v>
                </c:pt>
                <c:pt idx="303">
                  <c:v>6.24</c:v>
                </c:pt>
                <c:pt idx="304">
                  <c:v>6.26</c:v>
                </c:pt>
                <c:pt idx="305">
                  <c:v>6.28</c:v>
                </c:pt>
                <c:pt idx="306">
                  <c:v>6.3</c:v>
                </c:pt>
                <c:pt idx="307">
                  <c:v>6.32</c:v>
                </c:pt>
                <c:pt idx="308">
                  <c:v>6.34</c:v>
                </c:pt>
                <c:pt idx="309">
                  <c:v>6.36</c:v>
                </c:pt>
                <c:pt idx="310">
                  <c:v>6.38</c:v>
                </c:pt>
                <c:pt idx="311">
                  <c:v>6.4</c:v>
                </c:pt>
                <c:pt idx="312">
                  <c:v>6.42</c:v>
                </c:pt>
                <c:pt idx="313">
                  <c:v>6.44</c:v>
                </c:pt>
                <c:pt idx="314">
                  <c:v>6.46</c:v>
                </c:pt>
                <c:pt idx="315">
                  <c:v>6.48</c:v>
                </c:pt>
                <c:pt idx="316">
                  <c:v>6.5</c:v>
                </c:pt>
                <c:pt idx="317">
                  <c:v>6.52</c:v>
                </c:pt>
                <c:pt idx="318">
                  <c:v>6.54</c:v>
                </c:pt>
                <c:pt idx="319">
                  <c:v>6.56</c:v>
                </c:pt>
                <c:pt idx="320">
                  <c:v>6.58</c:v>
                </c:pt>
                <c:pt idx="321">
                  <c:v>6.6</c:v>
                </c:pt>
                <c:pt idx="322">
                  <c:v>6.62</c:v>
                </c:pt>
                <c:pt idx="323">
                  <c:v>6.64</c:v>
                </c:pt>
                <c:pt idx="324">
                  <c:v>6.66</c:v>
                </c:pt>
                <c:pt idx="325">
                  <c:v>6.68</c:v>
                </c:pt>
                <c:pt idx="326">
                  <c:v>6.7</c:v>
                </c:pt>
                <c:pt idx="327">
                  <c:v>6.72</c:v>
                </c:pt>
                <c:pt idx="328">
                  <c:v>6.74</c:v>
                </c:pt>
                <c:pt idx="329">
                  <c:v>6.76</c:v>
                </c:pt>
                <c:pt idx="330">
                  <c:v>6.78</c:v>
                </c:pt>
                <c:pt idx="331">
                  <c:v>6.8</c:v>
                </c:pt>
                <c:pt idx="332">
                  <c:v>6.82</c:v>
                </c:pt>
                <c:pt idx="333">
                  <c:v>6.84</c:v>
                </c:pt>
                <c:pt idx="334">
                  <c:v>6.86</c:v>
                </c:pt>
                <c:pt idx="335">
                  <c:v>6.88</c:v>
                </c:pt>
                <c:pt idx="336">
                  <c:v>6.9</c:v>
                </c:pt>
                <c:pt idx="337">
                  <c:v>6.92</c:v>
                </c:pt>
                <c:pt idx="338">
                  <c:v>6.94</c:v>
                </c:pt>
                <c:pt idx="339">
                  <c:v>6.96</c:v>
                </c:pt>
                <c:pt idx="340">
                  <c:v>6.98</c:v>
                </c:pt>
                <c:pt idx="341">
                  <c:v>7</c:v>
                </c:pt>
                <c:pt idx="342">
                  <c:v>7.02</c:v>
                </c:pt>
                <c:pt idx="343">
                  <c:v>7.04</c:v>
                </c:pt>
                <c:pt idx="344">
                  <c:v>7.06</c:v>
                </c:pt>
                <c:pt idx="345">
                  <c:v>7.08</c:v>
                </c:pt>
                <c:pt idx="346">
                  <c:v>7.1</c:v>
                </c:pt>
                <c:pt idx="347">
                  <c:v>7.12</c:v>
                </c:pt>
                <c:pt idx="348">
                  <c:v>7.14</c:v>
                </c:pt>
                <c:pt idx="349">
                  <c:v>7.16</c:v>
                </c:pt>
                <c:pt idx="350">
                  <c:v>7.18</c:v>
                </c:pt>
                <c:pt idx="351">
                  <c:v>7.2</c:v>
                </c:pt>
                <c:pt idx="352">
                  <c:v>7.22</c:v>
                </c:pt>
                <c:pt idx="353">
                  <c:v>7.24</c:v>
                </c:pt>
                <c:pt idx="354">
                  <c:v>7.26</c:v>
                </c:pt>
                <c:pt idx="355">
                  <c:v>7.28</c:v>
                </c:pt>
                <c:pt idx="356">
                  <c:v>7.3</c:v>
                </c:pt>
                <c:pt idx="357">
                  <c:v>7.32</c:v>
                </c:pt>
                <c:pt idx="358">
                  <c:v>7.34</c:v>
                </c:pt>
                <c:pt idx="359">
                  <c:v>7.36</c:v>
                </c:pt>
                <c:pt idx="360">
                  <c:v>7.38</c:v>
                </c:pt>
                <c:pt idx="361">
                  <c:v>7.4</c:v>
                </c:pt>
                <c:pt idx="362">
                  <c:v>7.42</c:v>
                </c:pt>
                <c:pt idx="363">
                  <c:v>7.44</c:v>
                </c:pt>
                <c:pt idx="364">
                  <c:v>7.46</c:v>
                </c:pt>
                <c:pt idx="365">
                  <c:v>7.48</c:v>
                </c:pt>
                <c:pt idx="366">
                  <c:v>7.5</c:v>
                </c:pt>
                <c:pt idx="367">
                  <c:v>7.52</c:v>
                </c:pt>
                <c:pt idx="368">
                  <c:v>7.54</c:v>
                </c:pt>
                <c:pt idx="369">
                  <c:v>7.56</c:v>
                </c:pt>
                <c:pt idx="370">
                  <c:v>7.58</c:v>
                </c:pt>
                <c:pt idx="371">
                  <c:v>7.6</c:v>
                </c:pt>
                <c:pt idx="372">
                  <c:v>7.62</c:v>
                </c:pt>
                <c:pt idx="373">
                  <c:v>7.64</c:v>
                </c:pt>
                <c:pt idx="374">
                  <c:v>7.66</c:v>
                </c:pt>
                <c:pt idx="375">
                  <c:v>7.68</c:v>
                </c:pt>
                <c:pt idx="376">
                  <c:v>7.7</c:v>
                </c:pt>
                <c:pt idx="377">
                  <c:v>7.72</c:v>
                </c:pt>
                <c:pt idx="378">
                  <c:v>7.74</c:v>
                </c:pt>
                <c:pt idx="379">
                  <c:v>7.76</c:v>
                </c:pt>
                <c:pt idx="380">
                  <c:v>7.78</c:v>
                </c:pt>
                <c:pt idx="381">
                  <c:v>7.8</c:v>
                </c:pt>
                <c:pt idx="382">
                  <c:v>7.82</c:v>
                </c:pt>
                <c:pt idx="383">
                  <c:v>7.84</c:v>
                </c:pt>
                <c:pt idx="384">
                  <c:v>7.86</c:v>
                </c:pt>
                <c:pt idx="385">
                  <c:v>7.88</c:v>
                </c:pt>
                <c:pt idx="386">
                  <c:v>7.9</c:v>
                </c:pt>
                <c:pt idx="387">
                  <c:v>7.92</c:v>
                </c:pt>
                <c:pt idx="388">
                  <c:v>7.94</c:v>
                </c:pt>
                <c:pt idx="389">
                  <c:v>7.96</c:v>
                </c:pt>
                <c:pt idx="390">
                  <c:v>7.98</c:v>
                </c:pt>
                <c:pt idx="391">
                  <c:v>8</c:v>
                </c:pt>
                <c:pt idx="392">
                  <c:v>8.02</c:v>
                </c:pt>
                <c:pt idx="393">
                  <c:v>8.0399999999999991</c:v>
                </c:pt>
                <c:pt idx="394">
                  <c:v>8.06</c:v>
                </c:pt>
                <c:pt idx="395">
                  <c:v>8.08</c:v>
                </c:pt>
                <c:pt idx="396">
                  <c:v>8.1</c:v>
                </c:pt>
                <c:pt idx="397">
                  <c:v>8.1199999999999992</c:v>
                </c:pt>
                <c:pt idx="398">
                  <c:v>8.14</c:v>
                </c:pt>
                <c:pt idx="399">
                  <c:v>8.16</c:v>
                </c:pt>
                <c:pt idx="400">
                  <c:v>8.18</c:v>
                </c:pt>
                <c:pt idx="401">
                  <c:v>8.1999999999999993</c:v>
                </c:pt>
                <c:pt idx="402">
                  <c:v>8.2200000000000006</c:v>
                </c:pt>
                <c:pt idx="403">
                  <c:v>8.24</c:v>
                </c:pt>
                <c:pt idx="404">
                  <c:v>8.26</c:v>
                </c:pt>
                <c:pt idx="405">
                  <c:v>8.2799999999999994</c:v>
                </c:pt>
                <c:pt idx="406">
                  <c:v>8.3000000000000007</c:v>
                </c:pt>
                <c:pt idx="407">
                  <c:v>8.32</c:v>
                </c:pt>
                <c:pt idx="408">
                  <c:v>8.34</c:v>
                </c:pt>
                <c:pt idx="409">
                  <c:v>8.36</c:v>
                </c:pt>
                <c:pt idx="410">
                  <c:v>8.3800000000000008</c:v>
                </c:pt>
                <c:pt idx="411">
                  <c:v>8.4</c:v>
                </c:pt>
                <c:pt idx="412">
                  <c:v>8.42</c:v>
                </c:pt>
                <c:pt idx="413">
                  <c:v>8.44</c:v>
                </c:pt>
                <c:pt idx="414">
                  <c:v>8.4600000000000009</c:v>
                </c:pt>
                <c:pt idx="415">
                  <c:v>8.48</c:v>
                </c:pt>
                <c:pt idx="416">
                  <c:v>8.5</c:v>
                </c:pt>
                <c:pt idx="417">
                  <c:v>8.52</c:v>
                </c:pt>
                <c:pt idx="418">
                  <c:v>8.5399999999999991</c:v>
                </c:pt>
                <c:pt idx="419">
                  <c:v>8.56</c:v>
                </c:pt>
                <c:pt idx="420">
                  <c:v>8.58</c:v>
                </c:pt>
                <c:pt idx="421">
                  <c:v>8.6</c:v>
                </c:pt>
                <c:pt idx="422">
                  <c:v>8.6199999999999992</c:v>
                </c:pt>
                <c:pt idx="423">
                  <c:v>8.64</c:v>
                </c:pt>
                <c:pt idx="424">
                  <c:v>8.66</c:v>
                </c:pt>
                <c:pt idx="425">
                  <c:v>8.68</c:v>
                </c:pt>
                <c:pt idx="426">
                  <c:v>8.6999999999999993</c:v>
                </c:pt>
                <c:pt idx="427">
                  <c:v>8.7200000000000006</c:v>
                </c:pt>
                <c:pt idx="428">
                  <c:v>8.74</c:v>
                </c:pt>
                <c:pt idx="429">
                  <c:v>8.76</c:v>
                </c:pt>
                <c:pt idx="430">
                  <c:v>8.7799999999999994</c:v>
                </c:pt>
                <c:pt idx="431">
                  <c:v>8.8000000000000007</c:v>
                </c:pt>
                <c:pt idx="432">
                  <c:v>8.82</c:v>
                </c:pt>
                <c:pt idx="433">
                  <c:v>8.84</c:v>
                </c:pt>
                <c:pt idx="434">
                  <c:v>8.86</c:v>
                </c:pt>
                <c:pt idx="435">
                  <c:v>8.8800000000000008</c:v>
                </c:pt>
                <c:pt idx="436">
                  <c:v>8.9</c:v>
                </c:pt>
                <c:pt idx="437">
                  <c:v>8.92</c:v>
                </c:pt>
                <c:pt idx="438">
                  <c:v>8.94</c:v>
                </c:pt>
                <c:pt idx="439">
                  <c:v>8.9600000000000009</c:v>
                </c:pt>
                <c:pt idx="440">
                  <c:v>8.98</c:v>
                </c:pt>
                <c:pt idx="441">
                  <c:v>9</c:v>
                </c:pt>
                <c:pt idx="442">
                  <c:v>9.02</c:v>
                </c:pt>
                <c:pt idx="443">
                  <c:v>9.0399999999999991</c:v>
                </c:pt>
                <c:pt idx="444">
                  <c:v>9.06</c:v>
                </c:pt>
                <c:pt idx="445">
                  <c:v>9.08</c:v>
                </c:pt>
                <c:pt idx="446">
                  <c:v>9.1</c:v>
                </c:pt>
                <c:pt idx="447">
                  <c:v>9.1199999999999992</c:v>
                </c:pt>
                <c:pt idx="448">
                  <c:v>9.14</c:v>
                </c:pt>
                <c:pt idx="449">
                  <c:v>9.16</c:v>
                </c:pt>
                <c:pt idx="450">
                  <c:v>9.18</c:v>
                </c:pt>
                <c:pt idx="451">
                  <c:v>9.1999999999999993</c:v>
                </c:pt>
                <c:pt idx="452">
                  <c:v>9.2200000000000006</c:v>
                </c:pt>
                <c:pt idx="453">
                  <c:v>9.24</c:v>
                </c:pt>
                <c:pt idx="454">
                  <c:v>9.26</c:v>
                </c:pt>
                <c:pt idx="455">
                  <c:v>9.2799999999999994</c:v>
                </c:pt>
                <c:pt idx="456">
                  <c:v>9.3000000000000007</c:v>
                </c:pt>
                <c:pt idx="457">
                  <c:v>9.32</c:v>
                </c:pt>
                <c:pt idx="458">
                  <c:v>9.34</c:v>
                </c:pt>
                <c:pt idx="459">
                  <c:v>9.36</c:v>
                </c:pt>
                <c:pt idx="460">
                  <c:v>9.3800000000000008</c:v>
                </c:pt>
                <c:pt idx="461">
                  <c:v>9.4</c:v>
                </c:pt>
                <c:pt idx="462">
                  <c:v>9.42</c:v>
                </c:pt>
                <c:pt idx="463">
                  <c:v>9.44</c:v>
                </c:pt>
                <c:pt idx="464">
                  <c:v>9.4600000000000009</c:v>
                </c:pt>
                <c:pt idx="465">
                  <c:v>9.48</c:v>
                </c:pt>
                <c:pt idx="466">
                  <c:v>9.5</c:v>
                </c:pt>
                <c:pt idx="467">
                  <c:v>9.52</c:v>
                </c:pt>
                <c:pt idx="468">
                  <c:v>9.5399999999999991</c:v>
                </c:pt>
                <c:pt idx="469">
                  <c:v>9.56</c:v>
                </c:pt>
                <c:pt idx="470">
                  <c:v>9.58</c:v>
                </c:pt>
                <c:pt idx="471">
                  <c:v>9.6</c:v>
                </c:pt>
                <c:pt idx="472">
                  <c:v>9.6199999999999992</c:v>
                </c:pt>
                <c:pt idx="473">
                  <c:v>9.64</c:v>
                </c:pt>
                <c:pt idx="474">
                  <c:v>9.66</c:v>
                </c:pt>
                <c:pt idx="475">
                  <c:v>9.68</c:v>
                </c:pt>
                <c:pt idx="476">
                  <c:v>9.6999999999999993</c:v>
                </c:pt>
                <c:pt idx="477">
                  <c:v>9.7200000000000006</c:v>
                </c:pt>
                <c:pt idx="478">
                  <c:v>9.74</c:v>
                </c:pt>
                <c:pt idx="479">
                  <c:v>9.76</c:v>
                </c:pt>
                <c:pt idx="480">
                  <c:v>9.7799999999999994</c:v>
                </c:pt>
                <c:pt idx="481">
                  <c:v>9.8000000000000007</c:v>
                </c:pt>
                <c:pt idx="482">
                  <c:v>9.82</c:v>
                </c:pt>
                <c:pt idx="483">
                  <c:v>9.84</c:v>
                </c:pt>
                <c:pt idx="484">
                  <c:v>9.86</c:v>
                </c:pt>
                <c:pt idx="485">
                  <c:v>9.8800000000000008</c:v>
                </c:pt>
                <c:pt idx="486">
                  <c:v>9.9</c:v>
                </c:pt>
                <c:pt idx="487">
                  <c:v>9.92</c:v>
                </c:pt>
                <c:pt idx="488">
                  <c:v>9.94</c:v>
                </c:pt>
                <c:pt idx="489">
                  <c:v>9.9600000000000009</c:v>
                </c:pt>
                <c:pt idx="490">
                  <c:v>9.98</c:v>
                </c:pt>
                <c:pt idx="491">
                  <c:v>10</c:v>
                </c:pt>
                <c:pt idx="492">
                  <c:v>10.02</c:v>
                </c:pt>
              </c:numCache>
            </c:numRef>
          </c:xVal>
          <c:yVal>
            <c:numRef>
              <c:f>演算処理部!$AH$41:$AH$931</c:f>
              <c:numCache>
                <c:formatCode>General</c:formatCode>
                <c:ptCount val="891"/>
                <c:pt idx="0">
                  <c:v>-5.0529920362726993E-2</c:v>
                </c:pt>
                <c:pt idx="1">
                  <c:v>-6.1121914703598436E-2</c:v>
                </c:pt>
                <c:pt idx="2">
                  <c:v>-7.229365497906623E-2</c:v>
                </c:pt>
                <c:pt idx="3">
                  <c:v>-8.3897931314736648E-2</c:v>
                </c:pt>
                <c:pt idx="4">
                  <c:v>-9.5779473002810311E-2</c:v>
                </c:pt>
                <c:pt idx="5">
                  <c:v>-0.10777635527494335</c:v>
                </c:pt>
                <c:pt idx="6">
                  <c:v>-0.11972145834373045</c:v>
                </c:pt>
                <c:pt idx="7">
                  <c:v>-0.13144397380611472</c:v>
                </c:pt>
                <c:pt idx="8">
                  <c:v>-0.14277095702313</c:v>
                </c:pt>
                <c:pt idx="9">
                  <c:v>-0.15352892808556245</c:v>
                </c:pt>
                <c:pt idx="10">
                  <c:v>-0.16354552840911651</c:v>
                </c:pt>
                <c:pt idx="11">
                  <c:v>-0.17265124485058203</c:v>
                </c:pt>
                <c:pt idx="12">
                  <c:v>-0.18068121848464591</c:v>
                </c:pt>
                <c:pt idx="13">
                  <c:v>-0.18747716082819557</c:v>
                </c:pt>
                <c:pt idx="14">
                  <c:v>-0.19288940635173416</c:v>
                </c:pt>
                <c:pt idx="15">
                  <c:v>-0.19677913658658169</c:v>
                </c:pt>
                <c:pt idx="16">
                  <c:v>-0.19902081802695312</c:v>
                </c:pt>
                <c:pt idx="17">
                  <c:v>-0.19950490332332732</c:v>
                </c:pt>
                <c:pt idx="18">
                  <c:v>-0.19814085291604711</c:v>
                </c:pt>
                <c:pt idx="19">
                  <c:v>-0.19486054214732468</c:v>
                </c:pt>
                <c:pt idx="20">
                  <c:v>-0.18962212679566534</c:v>
                </c:pt>
                <c:pt idx="21">
                  <c:v>-0.18241444752411001</c:v>
                </c:pt>
                <c:pt idx="22">
                  <c:v>-0.17326206032800953</c:v>
                </c:pt>
                <c:pt idx="23">
                  <c:v>-0.1622309848038411</c:v>
                </c:pt>
                <c:pt idx="24">
                  <c:v>-0.14943526361378526</c:v>
                </c:pt>
                <c:pt idx="25">
                  <c:v>-0.13504442300815364</c:v>
                </c:pt>
                <c:pt idx="26">
                  <c:v>-0.11929191309294146</c:v>
                </c:pt>
                <c:pt idx="27">
                  <c:v>-0.1024845842110429</c:v>
                </c:pt>
                <c:pt idx="28">
                  <c:v>-8.5013217826439974E-2</c:v>
                </c:pt>
                <c:pt idx="29">
                  <c:v>-6.736407102034539E-2</c:v>
                </c:pt>
                <c:pt idx="30">
                  <c:v>-5.0131306425013775E-2</c:v>
                </c:pt>
                <c:pt idx="31">
                  <c:v>-3.4030056716010032E-2</c:v>
                </c:pt>
                <c:pt idx="32">
                  <c:v>-1.9909707336709732E-2</c:v>
                </c:pt>
                <c:pt idx="33">
                  <c:v>-8.7667672538073692E-3</c:v>
                </c:pt>
                <c:pt idx="34">
                  <c:v>-1.756433718396989E-3</c:v>
                </c:pt>
                <c:pt idx="35">
                  <c:v>-2.0164962535489724E-4</c:v>
                </c:pt>
                <c:pt idx="36">
                  <c:v>-5.5981204013595409E-3</c:v>
                </c:pt>
                <c:pt idx="37">
                  <c:v>-1.9613439283439733E-2</c:v>
                </c:pt>
                <c:pt idx="38">
                  <c:v>-4.40782269703393E-2</c:v>
                </c:pt>
                <c:pt idx="39">
                  <c:v>-8.0967111253355387E-2</c:v>
                </c:pt>
                <c:pt idx="40">
                  <c:v>-0.1323675624831242</c:v>
                </c:pt>
                <c:pt idx="41">
                  <c:v>-0.20043517428635788</c:v>
                </c:pt>
                <c:pt idx="42">
                  <c:v>-0.28733502229345281</c:v>
                </c:pt>
                <c:pt idx="43">
                  <c:v>-0.39517026301500535</c:v>
                </c:pt>
                <c:pt idx="44">
                  <c:v>-0.52590104842851393</c:v>
                </c:pt>
                <c:pt idx="45">
                  <c:v>-0.68125887641285598</c:v>
                </c:pt>
                <c:pt idx="46">
                  <c:v>-0.8626632772157028</c:v>
                </c:pt>
                <c:pt idx="47">
                  <c:v>-1.0711487825829997</c:v>
                </c:pt>
                <c:pt idx="48">
                  <c:v>-1.3073100240959392</c:v>
                </c:pt>
                <c:pt idx="49">
                  <c:v>-1.5712713587161711</c:v>
                </c:pt>
                <c:pt idx="50">
                  <c:v>-1.8626847482063014</c:v>
                </c:pt>
                <c:pt idx="51">
                  <c:v>-2.1807561922897625</c:v>
                </c:pt>
                <c:pt idx="52">
                  <c:v>-2.5242975272977874</c:v>
                </c:pt>
                <c:pt idx="53">
                  <c:v>-2.8917975656705681</c:v>
                </c:pt>
                <c:pt idx="54">
                  <c:v>-3.281504883048993</c:v>
                </c:pt>
                <c:pt idx="55">
                  <c:v>-3.6915142434332515</c:v>
                </c:pt>
                <c:pt idx="56">
                  <c:v>-4.1198495352448532</c:v>
                </c:pt>
                <c:pt idx="57">
                  <c:v>-4.5645377835446341</c:v>
                </c:pt>
                <c:pt idx="58">
                  <c:v>-5.0236708361297087</c:v>
                </c:pt>
                <c:pt idx="59">
                  <c:v>-5.495453279403594</c:v>
                </c:pt>
                <c:pt idx="60">
                  <c:v>-5.9782367453123992</c:v>
                </c:pt>
                <c:pt idx="61">
                  <c:v>-6.4705418978779781</c:v>
                </c:pt>
                <c:pt idx="62">
                  <c:v>-6.9710700368907617</c:v>
                </c:pt>
                <c:pt idx="63">
                  <c:v>-7.4787065054189226</c:v>
                </c:pt>
                <c:pt idx="64">
                  <c:v>-7.9925180479314131</c:v>
                </c:pt>
                <c:pt idx="65">
                  <c:v>-8.5117460475168745</c:v>
                </c:pt>
                <c:pt idx="66">
                  <c:v>-9.0357972654200971</c:v>
                </c:pt>
                <c:pt idx="67">
                  <c:v>-9.5642333799721193</c:v>
                </c:pt>
                <c:pt idx="68">
                  <c:v>-10.096760316722662</c:v>
                </c:pt>
                <c:pt idx="69">
                  <c:v>-10.633218099503143</c:v>
                </c:pt>
                <c:pt idx="70">
                  <c:v>-11.173571741865684</c:v>
                </c:pt>
                <c:pt idx="71">
                  <c:v>-11.717903539955694</c:v>
                </c:pt>
                <c:pt idx="72">
                  <c:v>-12.266407016972284</c:v>
                </c:pt>
                <c:pt idx="73">
                  <c:v>-12.819382699823121</c:v>
                </c:pt>
                <c:pt idx="74">
                  <c:v>-13.377235874315579</c:v>
                </c:pt>
                <c:pt idx="75">
                  <c:v>-13.94047646128074</c:v>
                </c:pt>
                <c:pt idx="76">
                  <c:v>-14.509721179145567</c:v>
                </c:pt>
                <c:pt idx="77">
                  <c:v>-15.085698207481446</c:v>
                </c:pt>
                <c:pt idx="78">
                  <c:v>-15.669254642221491</c:v>
                </c:pt>
                <c:pt idx="79">
                  <c:v>-16.261367140696954</c:v>
                </c:pt>
                <c:pt idx="80">
                  <c:v>-16.863156301165784</c:v>
                </c:pt>
                <c:pt idx="81">
                  <c:v>-17.475905519726012</c:v>
                </c:pt>
                <c:pt idx="82">
                  <c:v>-18.10108533692442</c:v>
                </c:pt>
                <c:pt idx="83">
                  <c:v>-18.740384656634596</c:v>
                </c:pt>
                <c:pt idx="84">
                  <c:v>-19.395750736032266</c:v>
                </c:pt>
                <c:pt idx="85">
                  <c:v>-20.069440577208407</c:v>
                </c:pt>
                <c:pt idx="86">
                  <c:v>-20.764087406757028</c:v>
                </c:pt>
                <c:pt idx="87">
                  <c:v>-21.482787482780804</c:v>
                </c:pt>
                <c:pt idx="88">
                  <c:v>-22.229214801743087</c:v>
                </c:pt>
                <c:pt idx="89">
                  <c:v>-23.007774863315827</c:v>
                </c:pt>
                <c:pt idx="90">
                  <c:v>-23.823814304101543</c:v>
                </c:pt>
                <c:pt idx="91">
                  <c:v>-24.683912378910399</c:v>
                </c:pt>
                <c:pt idx="92">
                  <c:v>-25.596295621813582</c:v>
                </c:pt>
                <c:pt idx="93">
                  <c:v>-26.571443692786701</c:v>
                </c:pt>
                <c:pt idx="94">
                  <c:v>-27.623002763733922</c:v>
                </c:pt>
                <c:pt idx="95">
                  <c:v>-28.769214899739847</c:v>
                </c:pt>
                <c:pt idx="96">
                  <c:v>-30.03525804509675</c:v>
                </c:pt>
                <c:pt idx="97">
                  <c:v>-31.457295503299079</c:v>
                </c:pt>
                <c:pt idx="98">
                  <c:v>-33.089993880475618</c:v>
                </c:pt>
                <c:pt idx="99">
                  <c:v>-35.02182586911271</c:v>
                </c:pt>
                <c:pt idx="100">
                  <c:v>-37.410423883917439</c:v>
                </c:pt>
                <c:pt idx="101">
                  <c:v>-40.581127974859008</c:v>
                </c:pt>
                <c:pt idx="102">
                  <c:v>-45.404669740745796</c:v>
                </c:pt>
                <c:pt idx="103">
                  <c:v>-56.427241339366788</c:v>
                </c:pt>
                <c:pt idx="104">
                  <c:v>-53.030373011725835</c:v>
                </c:pt>
                <c:pt idx="105">
                  <c:v>-44.643189468694487</c:v>
                </c:pt>
                <c:pt idx="106">
                  <c:v>-40.552966367562448</c:v>
                </c:pt>
                <c:pt idx="107">
                  <c:v>-37.849322188357441</c:v>
                </c:pt>
                <c:pt idx="108">
                  <c:v>-35.839469734447846</c:v>
                </c:pt>
                <c:pt idx="109">
                  <c:v>-34.246523426708862</c:v>
                </c:pt>
                <c:pt idx="110">
                  <c:v>-32.931520943146715</c:v>
                </c:pt>
                <c:pt idx="111">
                  <c:v>-31.814743590467415</c:v>
                </c:pt>
                <c:pt idx="112">
                  <c:v>-30.846197956736319</c:v>
                </c:pt>
                <c:pt idx="113">
                  <c:v>-29.992461333172329</c:v>
                </c:pt>
                <c:pt idx="114">
                  <c:v>-29.2300839423803</c:v>
                </c:pt>
                <c:pt idx="115">
                  <c:v>-28.541979309722514</c:v>
                </c:pt>
                <c:pt idx="116">
                  <c:v>-27.915312829654908</c:v>
                </c:pt>
                <c:pt idx="117">
                  <c:v>-27.340199193215287</c:v>
                </c:pt>
                <c:pt idx="118">
                  <c:v>-26.808863159612187</c:v>
                </c:pt>
                <c:pt idx="119">
                  <c:v>-26.315078959599141</c:v>
                </c:pt>
                <c:pt idx="120">
                  <c:v>-25.853784199492985</c:v>
                </c:pt>
                <c:pt idx="121">
                  <c:v>-25.420806886487888</c:v>
                </c:pt>
                <c:pt idx="122">
                  <c:v>-25.01266799476798</c:v>
                </c:pt>
                <c:pt idx="123">
                  <c:v>-24.626435796128582</c:v>
                </c:pt>
                <c:pt idx="124">
                  <c:v>-24.259616475824686</c:v>
                </c:pt>
                <c:pt idx="125">
                  <c:v>-23.910070698941208</c:v>
                </c:pt>
                <c:pt idx="126">
                  <c:v>-23.575949071324974</c:v>
                </c:pt>
                <c:pt idx="127">
                  <c:v>-23.255641580414466</c:v>
                </c:pt>
                <c:pt idx="128">
                  <c:v>-22.947737530682915</c:v>
                </c:pt>
                <c:pt idx="129">
                  <c:v>-22.650993461559107</c:v>
                </c:pt>
                <c:pt idx="130">
                  <c:v>-22.364307210162512</c:v>
                </c:pt>
                <c:pt idx="131">
                  <c:v>-22.086696756313611</c:v>
                </c:pt>
                <c:pt idx="132">
                  <c:v>-21.817282826983032</c:v>
                </c:pt>
                <c:pt idx="133">
                  <c:v>-21.555274483558087</c:v>
                </c:pt>
                <c:pt idx="134">
                  <c:v>-21.299957096013372</c:v>
                </c:pt>
                <c:pt idx="135">
                  <c:v>-21.050682242250645</c:v>
                </c:pt>
                <c:pt idx="136">
                  <c:v>-20.80685917157847</c:v>
                </c:pt>
                <c:pt idx="137">
                  <c:v>-20.567947547643911</c:v>
                </c:pt>
                <c:pt idx="138">
                  <c:v>-20.333451244541656</c:v>
                </c:pt>
                <c:pt idx="139">
                  <c:v>-20.102913014910314</c:v>
                </c:pt>
                <c:pt idx="140">
                  <c:v>-19.875909883906282</c:v>
                </c:pt>
                <c:pt idx="141">
                  <c:v>-19.652049150450907</c:v>
                </c:pt>
                <c:pt idx="142">
                  <c:v>-19.430964898865163</c:v>
                </c:pt>
                <c:pt idx="143">
                  <c:v>-19.212314941272314</c:v>
                </c:pt>
                <c:pt idx="144">
                  <c:v>-18.995778124959777</c:v>
                </c:pt>
                <c:pt idx="145">
                  <c:v>-18.781051950004908</c:v>
                </c:pt>
                <c:pt idx="146">
                  <c:v>-18.567850451461467</c:v>
                </c:pt>
                <c:pt idx="147">
                  <c:v>-18.355902307715802</c:v>
                </c:pt>
                <c:pt idx="148">
                  <c:v>-18.144949142598421</c:v>
                </c:pt>
                <c:pt idx="149">
                  <c:v>-17.93474399374173</c:v>
                </c:pt>
                <c:pt idx="150">
                  <c:v>-17.725049923718331</c:v>
                </c:pt>
                <c:pt idx="151">
                  <c:v>-17.515638753840264</c:v>
                </c:pt>
                <c:pt idx="152">
                  <c:v>-17.306289903277623</c:v>
                </c:pt>
                <c:pt idx="153">
                  <c:v>-17.096789318469618</c:v>
                </c:pt>
                <c:pt idx="154">
                  <c:v>-16.886928479735349</c:v>
                </c:pt>
                <c:pt idx="155">
                  <c:v>-16.676503473612236</c:v>
                </c:pt>
                <c:pt idx="156">
                  <c:v>-16.465314120812781</c:v>
                </c:pt>
                <c:pt idx="157">
                  <c:v>-16.253163150838958</c:v>
                </c:pt>
                <c:pt idx="158">
                  <c:v>-16.039855415266338</c:v>
                </c:pt>
                <c:pt idx="159">
                  <c:v>-15.825197132537943</c:v>
                </c:pt>
                <c:pt idx="160">
                  <c:v>-15.608995157818137</c:v>
                </c:pt>
                <c:pt idx="161">
                  <c:v>-15.391056272073449</c:v>
                </c:pt>
                <c:pt idx="162">
                  <c:v>-15.171186485092223</c:v>
                </c:pt>
                <c:pt idx="163">
                  <c:v>-14.949190347649433</c:v>
                </c:pt>
                <c:pt idx="164">
                  <c:v>-14.724870268487669</c:v>
                </c:pt>
                <c:pt idx="165">
                  <c:v>-14.498025832243984</c:v>
                </c:pt>
                <c:pt idx="166">
                  <c:v>-14.268453114928317</c:v>
                </c:pt>
                <c:pt idx="167">
                  <c:v>-14.035943994083899</c:v>
                </c:pt>
                <c:pt idx="168">
                  <c:v>-13.80028545136771</c:v>
                </c:pt>
                <c:pt idx="169">
                  <c:v>-13.561258866024392</c:v>
                </c:pt>
                <c:pt idx="170">
                  <c:v>-13.318639298646307</c:v>
                </c:pt>
                <c:pt idx="171">
                  <c:v>-13.072194765787213</c:v>
                </c:pt>
                <c:pt idx="172">
                  <c:v>-12.821685507521575</c:v>
                </c:pt>
                <c:pt idx="173">
                  <c:v>-12.566863252037486</c:v>
                </c:pt>
                <c:pt idx="174">
                  <c:v>-12.307470483980174</c:v>
                </c:pt>
                <c:pt idx="175">
                  <c:v>-12.043239726737134</c:v>
                </c:pt>
                <c:pt idx="176">
                  <c:v>-11.773892853456399</c:v>
                </c:pt>
                <c:pt idx="177">
                  <c:v>-11.499140447691081</c:v>
                </c:pt>
                <c:pt idx="178">
                  <c:v>-11.218681242662381</c:v>
                </c:pt>
                <c:pt idx="179">
                  <c:v>-10.932201678896051</c:v>
                </c:pt>
                <c:pt idx="180">
                  <c:v>-10.639375634299025</c:v>
                </c:pt>
                <c:pt idx="181">
                  <c:v>-10.339864399793408</c:v>
                </c:pt>
                <c:pt idx="182">
                  <c:v>-10.033316999001139</c:v>
                </c:pt>
                <c:pt idx="183">
                  <c:v>-9.7193709843030849</c:v>
                </c:pt>
                <c:pt idx="184">
                  <c:v>-9.3976538867207093</c:v>
                </c:pt>
                <c:pt idx="185">
                  <c:v>-9.0677855572741812</c:v>
                </c:pt>
                <c:pt idx="186">
                  <c:v>-8.7293817177771977</c:v>
                </c:pt>
                <c:pt idx="187">
                  <c:v>-8.382059146037232</c:v>
                </c:pt>
                <c:pt idx="188">
                  <c:v>-8.0254430627177324</c:v>
                </c:pt>
                <c:pt idx="189">
                  <c:v>-7.6591774756110613</c:v>
                </c:pt>
                <c:pt idx="190">
                  <c:v>-7.2829394852679821</c:v>
                </c:pt>
                <c:pt idx="191">
                  <c:v>-6.8964588796788853</c:v>
                </c:pt>
                <c:pt idx="192">
                  <c:v>-6.4995447619268134</c:v>
                </c:pt>
                <c:pt idx="193">
                  <c:v>-6.0921214780029196</c:v>
                </c:pt>
                <c:pt idx="194">
                  <c:v>-5.674276746851282</c:v>
                </c:pt>
                <c:pt idx="195">
                  <c:v>-5.24632562034021</c:v>
                </c:pt>
                <c:pt idx="196">
                  <c:v>-4.8088946420068508</c:v>
                </c:pt>
                <c:pt idx="197">
                  <c:v>-4.3630311493313059</c:v>
                </c:pt>
                <c:pt idx="198">
                  <c:v>-3.9103427046158714</c:v>
                </c:pt>
                <c:pt idx="199">
                  <c:v>-3.4531704593453956</c:v>
                </c:pt>
                <c:pt idx="200">
                  <c:v>-2.9947967012127781</c:v>
                </c:pt>
                <c:pt idx="201">
                  <c:v>-2.5396791573598088</c:v>
                </c:pt>
                <c:pt idx="202">
                  <c:v>-2.0936906096369805</c:v>
                </c:pt>
                <c:pt idx="203">
                  <c:v>-1.6643200806677787</c:v>
                </c:pt>
                <c:pt idx="204">
                  <c:v>-1.2607616936166164</c:v>
                </c:pt>
                <c:pt idx="205">
                  <c:v>-0.8937859589802315</c:v>
                </c:pt>
                <c:pt idx="206">
                  <c:v>-0.57527331786609526</c:v>
                </c:pt>
                <c:pt idx="207">
                  <c:v>-0.31732057907370131</c:v>
                </c:pt>
                <c:pt idx="208">
                  <c:v>-0.13093598858741398</c:v>
                </c:pt>
                <c:pt idx="209">
                  <c:v>-2.4514660984378059E-2</c:v>
                </c:pt>
                <c:pt idx="210">
                  <c:v>-2.4645473989343271E-3</c:v>
                </c:pt>
                <c:pt idx="211">
                  <c:v>-6.4412402012769834E-2</c:v>
                </c:pt>
                <c:pt idx="212">
                  <c:v>-0.20527167443723351</c:v>
                </c:pt>
                <c:pt idx="213">
                  <c:v>-0.41614733983900809</c:v>
                </c:pt>
                <c:pt idx="214">
                  <c:v>-0.68576049428374586</c:v>
                </c:pt>
                <c:pt idx="215">
                  <c:v>-1.001959938445397</c:v>
                </c:pt>
                <c:pt idx="216">
                  <c:v>-1.3529728720249601</c:v>
                </c:pt>
                <c:pt idx="217">
                  <c:v>-1.7282319801601833</c:v>
                </c:pt>
                <c:pt idx="218">
                  <c:v>-2.1187841257097779</c:v>
                </c:pt>
                <c:pt idx="219">
                  <c:v>-2.5173788263678363</c:v>
                </c:pt>
                <c:pt idx="220">
                  <c:v>-2.9183565531820364</c:v>
                </c:pt>
                <c:pt idx="221">
                  <c:v>-3.3174378707985737</c:v>
                </c:pt>
                <c:pt idx="222">
                  <c:v>-3.71148245976415</c:v>
                </c:pt>
                <c:pt idx="223">
                  <c:v>-4.0982578652244577</c:v>
                </c:pt>
                <c:pt idx="224">
                  <c:v>-4.4762368246631432</c:v>
                </c:pt>
                <c:pt idx="225">
                  <c:v>-4.8444291048754815</c:v>
                </c:pt>
                <c:pt idx="226">
                  <c:v>-5.2022468536167663</c:v>
                </c:pt>
                <c:pt idx="227">
                  <c:v>-5.5493993675090749</c:v>
                </c:pt>
                <c:pt idx="228">
                  <c:v>-5.8858122406207825</c:v>
                </c:pt>
                <c:pt idx="229">
                  <c:v>-6.2115660128996364</c:v>
                </c:pt>
                <c:pt idx="230">
                  <c:v>-6.5268500560359453</c:v>
                </c:pt>
                <c:pt idx="231">
                  <c:v>-6.8319281813183066</c:v>
                </c:pt>
                <c:pt idx="232">
                  <c:v>-7.1271131690943772</c:v>
                </c:pt>
                <c:pt idx="233">
                  <c:v>-7.4127480380664714</c:v>
                </c:pt>
                <c:pt idx="234">
                  <c:v>-7.689192379223134</c:v>
                </c:pt>
                <c:pt idx="235">
                  <c:v>-7.9568124805289511</c:v>
                </c:pt>
                <c:pt idx="236">
                  <c:v>-8.2159742798427686</c:v>
                </c:pt>
                <c:pt idx="237">
                  <c:v>-8.4670384218180264</c:v>
                </c:pt>
                <c:pt idx="238">
                  <c:v>-8.7103568753015885</c:v>
                </c:pt>
                <c:pt idx="239">
                  <c:v>-8.9462707040999714</c:v>
                </c:pt>
                <c:pt idx="240">
                  <c:v>-9.1751086864807689</c:v>
                </c:pt>
                <c:pt idx="241">
                  <c:v>-9.3971865556739882</c:v>
                </c:pt>
                <c:pt idx="242">
                  <c:v>-9.6128066912766457</c:v>
                </c:pt>
                <c:pt idx="243">
                  <c:v>-9.8222581346555629</c:v>
                </c:pt>
                <c:pt idx="244">
                  <c:v>-10.025816833817052</c:v>
                </c:pt>
                <c:pt idx="245">
                  <c:v>-10.223746047487936</c:v>
                </c:pt>
                <c:pt idx="246">
                  <c:v>-10.416296856365362</c:v>
                </c:pt>
                <c:pt idx="247">
                  <c:v>-10.603708743165186</c:v>
                </c:pt>
                <c:pt idx="248">
                  <c:v>-10.786210213364342</c:v>
                </c:pt>
                <c:pt idx="249">
                  <c:v>-10.964019436243076</c:v>
                </c:pt>
                <c:pt idx="250">
                  <c:v>-11.137344891620826</c:v>
                </c:pt>
                <c:pt idx="251">
                  <c:v>-11.306386012023349</c:v>
                </c:pt>
                <c:pt idx="252">
                  <c:v>-11.471333813273199</c:v>
                </c:pt>
                <c:pt idx="253">
                  <c:v>-11.632371508931358</c:v>
                </c:pt>
                <c:pt idx="254">
                  <c:v>-11.789675105835126</c:v>
                </c:pt>
                <c:pt idx="255">
                  <c:v>-11.943413979330407</c:v>
                </c:pt>
                <c:pt idx="256">
                  <c:v>-12.093751427799361</c:v>
                </c:pt>
                <c:pt idx="257">
                  <c:v>-12.240845206825682</c:v>
                </c:pt>
                <c:pt idx="258">
                  <c:v>-12.384848043884384</c:v>
                </c:pt>
                <c:pt idx="259">
                  <c:v>-12.525908134843807</c:v>
                </c:pt>
                <c:pt idx="260">
                  <c:v>-12.664169623859813</c:v>
                </c:pt>
                <c:pt idx="261">
                  <c:v>-12.799773068459544</c:v>
                </c:pt>
                <c:pt idx="262">
                  <c:v>-12.932855891773231</c:v>
                </c:pt>
                <c:pt idx="263">
                  <c:v>-13.06355282399878</c:v>
                </c:pt>
                <c:pt idx="264">
                  <c:v>-13.191996335285923</c:v>
                </c:pt>
                <c:pt idx="265">
                  <c:v>-13.318317062318073</c:v>
                </c:pt>
                <c:pt idx="266">
                  <c:v>-13.442644230957775</c:v>
                </c:pt>
                <c:pt idx="267">
                  <c:v>-13.56510607741429</c:v>
                </c:pt>
                <c:pt idx="268">
                  <c:v>-13.685830270494844</c:v>
                </c:pt>
                <c:pt idx="269">
                  <c:v>-13.804944337621347</c:v>
                </c:pt>
                <c:pt idx="270">
                  <c:v>-13.922576097435854</c:v>
                </c:pt>
                <c:pt idx="271">
                  <c:v>-14.038854101987059</c:v>
                </c:pt>
                <c:pt idx="272">
                  <c:v>-14.153908091692163</c:v>
                </c:pt>
                <c:pt idx="273">
                  <c:v>-14.267869466508794</c:v>
                </c:pt>
                <c:pt idx="274">
                  <c:v>-14.380871777037827</c:v>
                </c:pt>
                <c:pt idx="275">
                  <c:v>-14.493051239616747</c:v>
                </c:pt>
                <c:pt idx="276">
                  <c:v>-14.604547279864269</c:v>
                </c:pt>
                <c:pt idx="277">
                  <c:v>-14.715503109609507</c:v>
                </c:pt>
                <c:pt idx="278">
                  <c:v>-14.82606634269699</c:v>
                </c:pt>
                <c:pt idx="279">
                  <c:v>-14.936389655814772</c:v>
                </c:pt>
                <c:pt idx="280">
                  <c:v>-15.046631501267161</c:v>
                </c:pt>
                <c:pt idx="281">
                  <c:v>-15.156956879524834</c:v>
                </c:pt>
                <c:pt idx="282">
                  <c:v>-15.267538180461601</c:v>
                </c:pt>
                <c:pt idx="283">
                  <c:v>-15.378556103458811</c:v>
                </c:pt>
                <c:pt idx="284">
                  <c:v>-15.490200668065395</c:v>
                </c:pt>
                <c:pt idx="285">
                  <c:v>-15.602672328689964</c:v>
                </c:pt>
                <c:pt idx="286">
                  <c:v>-15.716183208932256</c:v>
                </c:pt>
                <c:pt idx="287">
                  <c:v>-15.830958473704408</c:v>
                </c:pt>
                <c:pt idx="288">
                  <c:v>-15.947237860342149</c:v>
                </c:pt>
                <c:pt idx="289">
                  <c:v>-16.065277393573123</c:v>
                </c:pt>
                <c:pt idx="290">
                  <c:v>-16.185351313639188</c:v>
                </c:pt>
                <c:pt idx="291">
                  <c:v>-16.307754252241114</c:v>
                </c:pt>
                <c:pt idx="292">
                  <c:v>-16.43280369751982</c:v>
                </c:pt>
                <c:pt idx="293">
                  <c:v>-16.560842797301653</c:v>
                </c:pt>
                <c:pt idx="294">
                  <c:v>-16.692243559696941</c:v>
                </c:pt>
                <c:pt idx="295">
                  <c:v>-16.827410522343303</c:v>
                </c:pt>
                <c:pt idx="296">
                  <c:v>-16.966784976772256</c:v>
                </c:pt>
                <c:pt idx="297">
                  <c:v>-17.110849853394399</c:v>
                </c:pt>
                <c:pt idx="298">
                  <c:v>-17.260135396567886</c:v>
                </c:pt>
                <c:pt idx="299">
                  <c:v>-17.415225789636587</c:v>
                </c:pt>
                <c:pt idx="300">
                  <c:v>-17.576766928720435</c:v>
                </c:pt>
                <c:pt idx="301">
                  <c:v>-17.745475594164866</c:v>
                </c:pt>
                <c:pt idx="302">
                  <c:v>-17.922150333691903</c:v>
                </c:pt>
                <c:pt idx="303">
                  <c:v>-18.107684456704821</c:v>
                </c:pt>
                <c:pt idx="304">
                  <c:v>-18.303081652265675</c:v>
                </c:pt>
                <c:pt idx="305">
                  <c:v>-18.50947489450698</c:v>
                </c:pt>
                <c:pt idx="306">
                  <c:v>-18.728149503798697</c:v>
                </c:pt>
                <c:pt idx="307">
                  <c:v>-18.960571512009665</c:v>
                </c:pt>
                <c:pt idx="308">
                  <c:v>-19.208422868527009</c:v>
                </c:pt>
                <c:pt idx="309">
                  <c:v>-19.473645569884173</c:v>
                </c:pt>
                <c:pt idx="310">
                  <c:v>-19.758497576006441</c:v>
                </c:pt>
                <c:pt idx="311">
                  <c:v>-20.065624509421198</c:v>
                </c:pt>
                <c:pt idx="312">
                  <c:v>-20.39815281107094</c:v>
                </c:pt>
                <c:pt idx="313">
                  <c:v>-20.75981256024917</c:v>
                </c:pt>
                <c:pt idx="314">
                  <c:v>-21.15510208266349</c:v>
                </c:pt>
                <c:pt idx="315">
                  <c:v>-21.589512681106253</c:v>
                </c:pt>
                <c:pt idx="316">
                  <c:v>-22.069841959757881</c:v>
                </c:pt>
                <c:pt idx="317">
                  <c:v>-22.604641309639067</c:v>
                </c:pt>
                <c:pt idx="318">
                  <c:v>-23.20487306475836</c:v>
                </c:pt>
                <c:pt idx="319">
                  <c:v>-23.884907620668251</c:v>
                </c:pt>
                <c:pt idx="320">
                  <c:v>-24.664096324244099</c:v>
                </c:pt>
                <c:pt idx="321">
                  <c:v>-25.569372060129215</c:v>
                </c:pt>
                <c:pt idx="322">
                  <c:v>-26.639806532410507</c:v>
                </c:pt>
                <c:pt idx="323">
                  <c:v>-27.935209824199504</c:v>
                </c:pt>
                <c:pt idx="324">
                  <c:v>-29.554023473752324</c:v>
                </c:pt>
                <c:pt idx="325">
                  <c:v>-31.675977842750175</c:v>
                </c:pt>
                <c:pt idx="326">
                  <c:v>-34.687040165386222</c:v>
                </c:pt>
                <c:pt idx="327">
                  <c:v>-39.706083328443007</c:v>
                </c:pt>
                <c:pt idx="328">
                  <c:v>-55.043554331313175</c:v>
                </c:pt>
                <c:pt idx="329">
                  <c:v>-42.707486266175998</c:v>
                </c:pt>
                <c:pt idx="330">
                  <c:v>-35.409361683155296</c:v>
                </c:pt>
                <c:pt idx="331">
                  <c:v>-31.31081742599719</c:v>
                </c:pt>
                <c:pt idx="332">
                  <c:v>-28.393790580755727</c:v>
                </c:pt>
                <c:pt idx="333">
                  <c:v>-26.097100805747388</c:v>
                </c:pt>
                <c:pt idx="334">
                  <c:v>-24.183225938720749</c:v>
                </c:pt>
                <c:pt idx="335">
                  <c:v>-22.529255367667837</c:v>
                </c:pt>
                <c:pt idx="336">
                  <c:v>-21.063392435062021</c:v>
                </c:pt>
                <c:pt idx="337">
                  <c:v>-19.740146548250038</c:v>
                </c:pt>
                <c:pt idx="338">
                  <c:v>-18.528977968474301</c:v>
                </c:pt>
                <c:pt idx="339">
                  <c:v>-17.408493363371335</c:v>
                </c:pt>
                <c:pt idx="340">
                  <c:v>-16.363225299226077</c:v>
                </c:pt>
                <c:pt idx="341">
                  <c:v>-15.381728145664777</c:v>
                </c:pt>
                <c:pt idx="342">
                  <c:v>-14.455393324686289</c:v>
                </c:pt>
                <c:pt idx="343">
                  <c:v>-13.57768014790183</c:v>
                </c:pt>
                <c:pt idx="344">
                  <c:v>-12.743597696182265</c:v>
                </c:pt>
                <c:pt idx="345">
                  <c:v>-11.949343789584059</c:v>
                </c:pt>
                <c:pt idx="346">
                  <c:v>-11.19204492884251</c:v>
                </c:pt>
                <c:pt idx="347">
                  <c:v>-10.469562359885106</c:v>
                </c:pt>
                <c:pt idx="348">
                  <c:v>-9.7803419073502482</c:v>
                </c:pt>
                <c:pt idx="349">
                  <c:v>-9.1232928915671785</c:v>
                </c:pt>
                <c:pt idx="350">
                  <c:v>-8.4976863812283003</c:v>
                </c:pt>
                <c:pt idx="351">
                  <c:v>-7.9030663914178092</c:v>
                </c:pt>
                <c:pt idx="352">
                  <c:v>-7.3391700551834385</c:v>
                </c:pt>
                <c:pt idx="353">
                  <c:v>-6.8058546270010503</c:v>
                </c:pt>
                <c:pt idx="354">
                  <c:v>-6.3030305931918127</c:v>
                </c:pt>
                <c:pt idx="355">
                  <c:v>-5.8306012342083156</c:v>
                </c:pt>
                <c:pt idx="356">
                  <c:v>-5.3884097115850569</c:v>
                </c:pt>
                <c:pt idx="357">
                  <c:v>-4.9761951193272926</c:v>
                </c:pt>
                <c:pt idx="358">
                  <c:v>-4.5935589355269189</c:v>
                </c:pt>
                <c:pt idx="359">
                  <c:v>-4.2399429587422102</c:v>
                </c:pt>
                <c:pt idx="360">
                  <c:v>-3.9146191853001606</c:v>
                </c:pt>
                <c:pt idx="361">
                  <c:v>-3.6166912917346563</c:v>
                </c:pt>
                <c:pt idx="362">
                  <c:v>-3.3451065700310729</c:v>
                </c:pt>
                <c:pt idx="363">
                  <c:v>-3.0986764591078186</c:v>
                </c:pt>
                <c:pt idx="364">
                  <c:v>-2.876103330880718</c:v>
                </c:pt>
                <c:pt idx="365">
                  <c:v>-2.6760109804717649</c:v>
                </c:pt>
                <c:pt idx="366">
                  <c:v>-2.4969763392135511</c:v>
                </c:pt>
                <c:pt idx="367">
                  <c:v>-2.3375602301103235</c:v>
                </c:pt>
                <c:pt idx="368">
                  <c:v>-2.1963354425243513</c:v>
                </c:pt>
                <c:pt idx="369">
                  <c:v>-2.0719109310219093</c:v>
                </c:pt>
                <c:pt idx="370">
                  <c:v>-1.9629514660000296</c:v>
                </c:pt>
                <c:pt idx="371">
                  <c:v>-1.8681925240982633</c:v>
                </c:pt>
                <c:pt idx="372">
                  <c:v>-1.786450571345723</c:v>
                </c:pt>
                <c:pt idx="373">
                  <c:v>-1.7166291502369755</c:v>
                </c:pt>
                <c:pt idx="374">
                  <c:v>-1.6577213388242253</c:v>
                </c:pt>
                <c:pt idx="375">
                  <c:v>-1.6088092210934812</c:v>
                </c:pt>
                <c:pt idx="376">
                  <c:v>-1.5690610135221503</c:v>
                </c:pt>
                <c:pt idx="377">
                  <c:v>-1.5377264531723749</c:v>
                </c:pt>
                <c:pt idx="378">
                  <c:v>-1.514130985881617</c:v>
                </c:pt>
                <c:pt idx="379">
                  <c:v>-1.497669213287018</c:v>
                </c:pt>
                <c:pt idx="380">
                  <c:v>-1.4877979748494219</c:v>
                </c:pt>
                <c:pt idx="381">
                  <c:v>-1.4840293624750502</c:v>
                </c:pt>
                <c:pt idx="382">
                  <c:v>-1.4859238946593116</c:v>
                </c:pt>
                <c:pt idx="383">
                  <c:v>-1.4930840160801653</c:v>
                </c:pt>
                <c:pt idx="384">
                  <c:v>-1.5051480375963833</c:v>
                </c:pt>
                <c:pt idx="385">
                  <c:v>-1.5217845901279521</c:v>
                </c:pt>
                <c:pt idx="386">
                  <c:v>-1.5426876329081209</c:v>
                </c:pt>
                <c:pt idx="387">
                  <c:v>-1.5675720309125882</c:v>
                </c:pt>
                <c:pt idx="388">
                  <c:v>-1.5961696966941417</c:v>
                </c:pt>
                <c:pt idx="389">
                  <c:v>-1.6282262772814693</c:v>
                </c:pt>
                <c:pt idx="390">
                  <c:v>-1.6634983562808716</c:v>
                </c:pt>
                <c:pt idx="391">
                  <c:v>-1.7017511340465559</c:v>
                </c:pt>
                <c:pt idx="392">
                  <c:v>-1.7427565441025972</c:v>
                </c:pt>
                <c:pt idx="393">
                  <c:v>-1.7862917613787468</c:v>
                </c:pt>
                <c:pt idx="394">
                  <c:v>-1.8321380568384447</c:v>
                </c:pt>
                <c:pt idx="395">
                  <c:v>-1.8800799533889956</c:v>
                </c:pt>
                <c:pt idx="396">
                  <c:v>-1.9299046392920531</c:v>
                </c:pt>
                <c:pt idx="397">
                  <c:v>-1.9814015974058758</c:v>
                </c:pt>
                <c:pt idx="398">
                  <c:v>-2.0343624112937797</c:v>
                </c:pt>
                <c:pt idx="399">
                  <c:v>-2.0885807123574107</c:v>
                </c:pt>
                <c:pt idx="400">
                  <c:v>-2.143852235553136</c:v>
                </c:pt>
                <c:pt idx="401">
                  <c:v>-2.1999749547977783</c:v>
                </c:pt>
                <c:pt idx="402">
                  <c:v>-2.2567492727570908</c:v>
                </c:pt>
                <c:pt idx="403">
                  <c:v>-2.3139782432429743</c:v>
                </c:pt>
                <c:pt idx="404">
                  <c:v>-2.3714678078475089</c:v>
                </c:pt>
                <c:pt idx="405">
                  <c:v>-2.4290270316516507</c:v>
                </c:pt>
                <c:pt idx="406">
                  <c:v>-2.4864683258177429</c:v>
                </c:pt>
                <c:pt idx="407">
                  <c:v>-2.5436076475764451</c:v>
                </c:pt>
                <c:pt idx="408">
                  <c:v>-2.6002646705306165</c:v>
                </c:pt>
                <c:pt idx="409">
                  <c:v>-2.6562629203140311</c:v>
                </c:pt>
                <c:pt idx="410">
                  <c:v>-2.7114298724638526</c:v>
                </c:pt>
                <c:pt idx="411">
                  <c:v>-2.7655970109027015</c:v>
                </c:pt>
                <c:pt idx="412">
                  <c:v>-2.8185998466960376</c:v>
                </c:pt>
                <c:pt idx="413">
                  <c:v>-2.8702778977743586</c:v>
                </c:pt>
                <c:pt idx="414">
                  <c:v>-2.9204746311123024</c:v>
                </c:pt>
                <c:pt idx="415">
                  <c:v>-2.9690373694640009</c:v>
                </c:pt>
                <c:pt idx="416">
                  <c:v>-3.0158171651930781</c:v>
                </c:pt>
                <c:pt idx="417">
                  <c:v>-3.0606686440329316</c:v>
                </c:pt>
                <c:pt idx="418">
                  <c:v>-3.1034498217942996</c:v>
                </c:pt>
                <c:pt idx="419">
                  <c:v>-3.1440218971266165</c:v>
                </c:pt>
                <c:pt idx="420">
                  <c:v>-3.182249023460324</c:v>
                </c:pt>
                <c:pt idx="421">
                  <c:v>-3.217998063229508</c:v>
                </c:pt>
                <c:pt idx="422">
                  <c:v>-3.2511383274176353</c:v>
                </c:pt>
                <c:pt idx="423">
                  <c:v>-3.2815413034011804</c:v>
                </c:pt>
                <c:pt idx="424">
                  <c:v>-3.3090803740027614</c:v>
                </c:pt>
                <c:pt idx="425">
                  <c:v>-3.3336305306227505</c:v>
                </c:pt>
                <c:pt idx="426">
                  <c:v>-3.3550680833108499</c:v>
                </c:pt>
                <c:pt idx="427">
                  <c:v>-3.3732703706815932</c:v>
                </c:pt>
                <c:pt idx="428">
                  <c:v>-3.388115472686255</c:v>
                </c:pt>
                <c:pt idx="429">
                  <c:v>-3.3994819294440273</c:v>
                </c:pt>
                <c:pt idx="430">
                  <c:v>-3.407248469626794</c:v>
                </c:pt>
                <c:pt idx="431">
                  <c:v>-3.4112937523060016</c:v>
                </c:pt>
                <c:pt idx="432">
                  <c:v>-3.411496126732156</c:v>
                </c:pt>
                <c:pt idx="433">
                  <c:v>-3.4077334152581162</c:v>
                </c:pt>
                <c:pt idx="434">
                  <c:v>-3.3998827255733395</c:v>
                </c:pt>
                <c:pt idx="435">
                  <c:v>-3.3878202996336864</c:v>
                </c:pt>
                <c:pt idx="436">
                  <c:v>-3.3714214082048581</c:v>
                </c:pt>
                <c:pt idx="437">
                  <c:v>-3.3505603018564849</c:v>
                </c:pt>
                <c:pt idx="438">
                  <c:v>-3.3251102316317698</c:v>
                </c:pt>
                <c:pt idx="439">
                  <c:v>-3.294943555578898</c:v>
                </c:pt>
                <c:pt idx="440">
                  <c:v>-3.2599319509916524</c:v>
                </c:pt>
                <c:pt idx="441">
                  <c:v>-3.2199467567244988</c:v>
                </c:pt>
                <c:pt idx="442">
                  <c:v>-3.1748594755120307</c:v>
                </c:pt>
                <c:pt idx="443">
                  <c:v>-3.1245424730655773</c:v>
                </c:pt>
                <c:pt idx="444">
                  <c:v>-3.0688699191201301</c:v>
                </c:pt>
                <c:pt idx="445">
                  <c:v>-3.0077190258964621</c:v>
                </c:pt>
                <c:pt idx="446">
                  <c:v>-2.9409716520210551</c:v>
                </c:pt>
                <c:pt idx="447">
                  <c:v>-2.8685163552680164</c:v>
                </c:pt>
                <c:pt idx="448">
                  <c:v>-2.790250996071471</c:v>
                </c:pt>
                <c:pt idx="449">
                  <c:v>-2.706086016170695</c:v>
                </c:pt>
                <c:pt idx="450">
                  <c:v>-2.6159485435761258</c:v>
                </c:pt>
                <c:pt idx="451">
                  <c:v>-2.5197875068199083</c:v>
                </c:pt>
                <c:pt idx="452">
                  <c:v>-2.4175799785604872</c:v>
                </c:pt>
                <c:pt idx="453">
                  <c:v>-2.3093390110860721</c:v>
                </c:pt>
                <c:pt idx="454">
                  <c:v>-2.1951232734990436</c:v>
                </c:pt>
                <c:pt idx="455">
                  <c:v>-2.0750488506345222</c:v>
                </c:pt>
                <c:pt idx="456">
                  <c:v>-1.9493036134961335</c:v>
                </c:pt>
                <c:pt idx="457">
                  <c:v>-1.8181646136923373</c:v>
                </c:pt>
                <c:pt idx="458">
                  <c:v>-1.6820189791031486</c:v>
                </c:pt>
                <c:pt idx="459">
                  <c:v>-1.5413887773847699</c:v>
                </c:pt>
                <c:pt idx="460">
                  <c:v>-1.3969602414117328</c:v>
                </c:pt>
                <c:pt idx="461">
                  <c:v>-1.2496175778007166</c:v>
                </c:pt>
                <c:pt idx="462">
                  <c:v>-1.1004812530064048</c:v>
                </c:pt>
                <c:pt idx="463">
                  <c:v>-0.95095010234483035</c:v>
                </c:pt>
                <c:pt idx="464">
                  <c:v>-0.80274575512915103</c:v>
                </c:pt>
                <c:pt idx="465">
                  <c:v>-0.65795663467186916</c:v>
                </c:pt>
                <c:pt idx="466">
                  <c:v>-0.51907712643552306</c:v>
                </c:pt>
                <c:pt idx="467">
                  <c:v>-0.3890354453188532</c:v>
                </c:pt>
                <c:pt idx="468">
                  <c:v>-0.27120147084086299</c:v>
                </c:pt>
                <c:pt idx="469">
                  <c:v>-0.16936381381265597</c:v>
                </c:pt>
                <c:pt idx="470">
                  <c:v>-8.7664425098248233E-2</c:v>
                </c:pt>
                <c:pt idx="471">
                  <c:v>-3.0480270270114469E-2</c:v>
                </c:pt>
                <c:pt idx="472">
                  <c:v>-2.2461772227426843E-3</c:v>
                </c:pt>
                <c:pt idx="473">
                  <c:v>-7.2216812881303839E-3</c:v>
                </c:pt>
                <c:pt idx="474">
                  <c:v>-4.9217091592648726E-2</c:v>
                </c:pt>
                <c:pt idx="475">
                  <c:v>-0.1313077241159383</c:v>
                </c:pt>
                <c:pt idx="476">
                  <c:v>-0.25557603099119475</c:v>
                </c:pt>
                <c:pt idx="477">
                  <c:v>-0.42292428589377729</c:v>
                </c:pt>
                <c:pt idx="478">
                  <c:v>-0.6329923376767721</c:v>
                </c:pt>
                <c:pt idx="479">
                  <c:v>-0.88419645401193891</c:v>
                </c:pt>
                <c:pt idx="480">
                  <c:v>-1.1738816448866491</c:v>
                </c:pt>
                <c:pt idx="481">
                  <c:v>-1.4985586910206103</c:v>
                </c:pt>
                <c:pt idx="482">
                  <c:v>-1.8541848445904621</c:v>
                </c:pt>
                <c:pt idx="483">
                  <c:v>-2.2364462605266229</c:v>
                </c:pt>
                <c:pt idx="484">
                  <c:v>-2.6410086725789723</c:v>
                </c:pt>
                <c:pt idx="485">
                  <c:v>-3.063716047272862</c:v>
                </c:pt>
                <c:pt idx="486">
                  <c:v>-3.5007302154321258</c:v>
                </c:pt>
                <c:pt idx="487">
                  <c:v>-3.9486146840175906</c:v>
                </c:pt>
                <c:pt idx="488">
                  <c:v>-4.4043718804579806</c:v>
                </c:pt>
                <c:pt idx="489">
                  <c:v>-4.865445393694122</c:v>
                </c:pt>
                <c:pt idx="490">
                  <c:v>-5.3296984721327156</c:v>
                </c:pt>
                <c:pt idx="491">
                  <c:v>-5.7953783066273923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68-4139-8C29-81EF1323D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24303"/>
        <c:axId val="1385215983"/>
      </c:scatterChart>
      <c:valAx>
        <c:axId val="1385238447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電気角　（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π/2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基準）</a:t>
                </a:r>
              </a:p>
            </c:rich>
          </c:tx>
          <c:layout>
            <c:manualLayout>
              <c:xMode val="edge"/>
              <c:yMode val="edge"/>
              <c:x val="0.40590830465113076"/>
              <c:y val="0.90812365283948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3055"/>
        <c:crossesAt val="-100"/>
        <c:crossBetween val="midCat"/>
        <c:majorUnit val="0.5"/>
      </c:valAx>
      <c:valAx>
        <c:axId val="1385223055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195094469568796"/>
              <c:y val="0.369651455440916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38447"/>
        <c:crossesAt val="-20"/>
        <c:crossBetween val="midCat"/>
      </c:valAx>
      <c:valAx>
        <c:axId val="1385215983"/>
        <c:scaling>
          <c:orientation val="minMax"/>
          <c:max val="0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</a:p>
            </c:rich>
          </c:tx>
          <c:layout>
            <c:manualLayout>
              <c:xMode val="edge"/>
              <c:yMode val="edge"/>
              <c:x val="1.3355586763678445E-3"/>
              <c:y val="0.24990468512622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85224303"/>
        <c:crosses val="max"/>
        <c:crossBetween val="midCat"/>
      </c:valAx>
      <c:valAx>
        <c:axId val="1385224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5215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61826967250878673"/>
          <c:y val="0.66243401211435404"/>
          <c:w val="0.24743463632014379"/>
          <c:h val="0.13309652634202848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326531</xdr:colOff>
      <xdr:row>1</xdr:row>
      <xdr:rowOff>20051</xdr:rowOff>
    </xdr:from>
    <xdr:to>
      <xdr:col>13</xdr:col>
      <xdr:colOff>259825</xdr:colOff>
      <xdr:row>7</xdr:row>
      <xdr:rowOff>66064</xdr:rowOff>
    </xdr:to>
    <xdr:grpSp>
      <xdr:nvGrpSpPr>
        <xdr:cNvPr id="193" name="グループ化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GrpSpPr>
          <a:grpSpLocks noChangeAspect="1"/>
        </xdr:cNvGrpSpPr>
      </xdr:nvGrpSpPr>
      <xdr:grpSpPr>
        <a:xfrm>
          <a:off x="6888198" y="245374"/>
          <a:ext cx="1667595" cy="1445744"/>
          <a:chOff x="0" y="-11220"/>
          <a:chExt cx="1203431" cy="1014237"/>
        </a:xfrm>
      </xdr:grpSpPr>
      <xdr:sp macro="" textlink="">
        <xdr:nvSpPr>
          <xdr:cNvPr id="194" name="正方形/長方形 193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 noChangeArrowheads="1"/>
          </xdr:cNvSpPr>
        </xdr:nvSpPr>
        <xdr:spPr bwMode="auto">
          <a:xfrm>
            <a:off x="433215" y="304562"/>
            <a:ext cx="252095" cy="25146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95" name="正方形/長方形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270488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96" name="正方形/長方形 19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776847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97" name="直線コネクタ 196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33215" y="197743"/>
            <a:ext cx="28829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8" name="直線コネクタ 197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35047" y="197743"/>
            <a:ext cx="143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9" name="直線コネクタ 198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197743"/>
            <a:ext cx="14414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00" name="グループ化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GrpSpPr>
            <a:grpSpLocks/>
          </xdr:cNvGrpSpPr>
        </xdr:nvGrpSpPr>
        <xdr:grpSpPr bwMode="auto">
          <a:xfrm>
            <a:off x="0" y="163435"/>
            <a:ext cx="72391" cy="73025"/>
            <a:chOff x="9" y="159"/>
            <a:chExt cx="46" cy="46"/>
          </a:xfrm>
        </xdr:grpSpPr>
        <xdr:sp macro="" textlink="">
          <xdr:nvSpPr>
            <xdr:cNvPr id="220" name="Oval 9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1" name="Oval 10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01" name="グループ化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GrpSpPr>
            <a:grpSpLocks/>
          </xdr:cNvGrpSpPr>
        </xdr:nvGrpSpPr>
        <xdr:grpSpPr bwMode="auto">
          <a:xfrm>
            <a:off x="1080537" y="163435"/>
            <a:ext cx="73025" cy="73025"/>
            <a:chOff x="689" y="159"/>
            <a:chExt cx="46" cy="46"/>
          </a:xfrm>
        </xdr:grpSpPr>
        <xdr:sp macro="" textlink="">
          <xdr:nvSpPr>
            <xdr:cNvPr id="218" name="Oval 12">
              <a:extLst>
                <a:ext uri="{FF2B5EF4-FFF2-40B4-BE49-F238E27FC236}">
                  <a16:creationId xmlns:a16="http://schemas.microsoft.com/office/drawing/2014/main" id="{00000000-0008-0000-0000-0000D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9" name="Oval 13">
              <a:extLst>
                <a:ext uri="{FF2B5EF4-FFF2-40B4-BE49-F238E27FC236}">
                  <a16:creationId xmlns:a16="http://schemas.microsoft.com/office/drawing/2014/main" id="{00000000-0008-0000-0000-0000D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02" name="テキスト ボックス 239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5078" y="10519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Z1,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3" name="テキスト ボックス 240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651" y="387142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Z2,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4" name="テキスト ボックス 241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7134" y="-11220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Z3,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5" name="テキスト ボックス 242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270" y="786487"/>
            <a:ext cx="1155161" cy="2165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401320" indent="-401320"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Fig.</a:t>
            </a:r>
            <a:r>
              <a:rPr lang="ja-JP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11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分布定数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b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ja-JP" alt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低インピーダンス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06" name="直線コネクタ 205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703467"/>
            <a:ext cx="10077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07" name="グループ化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GrpSpPr>
            <a:grpSpLocks/>
          </xdr:cNvGrpSpPr>
        </xdr:nvGrpSpPr>
        <xdr:grpSpPr bwMode="auto">
          <a:xfrm>
            <a:off x="0" y="665278"/>
            <a:ext cx="72391" cy="72391"/>
            <a:chOff x="9" y="476"/>
            <a:chExt cx="46" cy="46"/>
          </a:xfrm>
        </xdr:grpSpPr>
        <xdr:sp macro="" textlink="">
          <xdr:nvSpPr>
            <xdr:cNvPr id="216" name="Oval 20">
              <a:extLst>
                <a:ext uri="{FF2B5EF4-FFF2-40B4-BE49-F238E27FC236}">
                  <a16:creationId xmlns:a16="http://schemas.microsoft.com/office/drawing/2014/main" id="{00000000-0008-0000-0000-0000D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7" name="Oval 21">
              <a:extLst>
                <a:ext uri="{FF2B5EF4-FFF2-40B4-BE49-F238E27FC236}">
                  <a16:creationId xmlns:a16="http://schemas.microsoft.com/office/drawing/2014/main" id="{00000000-0008-0000-0000-0000D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08" name="グループ化 207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GrpSpPr>
            <a:grpSpLocks/>
          </xdr:cNvGrpSpPr>
        </xdr:nvGrpSpPr>
        <xdr:grpSpPr bwMode="auto">
          <a:xfrm>
            <a:off x="1080537" y="665278"/>
            <a:ext cx="73025" cy="72391"/>
            <a:chOff x="689" y="476"/>
            <a:chExt cx="46" cy="46"/>
          </a:xfrm>
        </xdr:grpSpPr>
        <xdr:sp macro="" textlink="">
          <xdr:nvSpPr>
            <xdr:cNvPr id="214" name="Oval 23">
              <a:extLst>
                <a:ext uri="{FF2B5EF4-FFF2-40B4-BE49-F238E27FC236}">
                  <a16:creationId xmlns:a16="http://schemas.microsoft.com/office/drawing/2014/main" id="{00000000-0008-0000-0000-0000D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5" name="Oval 24">
              <a:extLst>
                <a:ext uri="{FF2B5EF4-FFF2-40B4-BE49-F238E27FC236}">
                  <a16:creationId xmlns:a16="http://schemas.microsoft.com/office/drawing/2014/main" id="{00000000-0008-0000-0000-0000D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209" name="直線コネクタ 208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197743"/>
            <a:ext cx="1270" cy="1079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0" name="直線コネクタ 209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557342"/>
            <a:ext cx="1270" cy="144145"/>
          </a:xfrm>
          <a:prstGeom prst="line">
            <a:avLst/>
          </a:prstGeom>
          <a:noFill/>
          <a:ln w="12700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1" name="楕円 210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12" name="楕円 211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13" name="楕円 212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689969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0</xdr:col>
      <xdr:colOff>623454</xdr:colOff>
      <xdr:row>7</xdr:row>
      <xdr:rowOff>69272</xdr:rowOff>
    </xdr:from>
    <xdr:to>
      <xdr:col>7</xdr:col>
      <xdr:colOff>84308</xdr:colOff>
      <xdr:row>20</xdr:row>
      <xdr:rowOff>193584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273974</xdr:colOff>
      <xdr:row>7</xdr:row>
      <xdr:rowOff>199099</xdr:rowOff>
    </xdr:from>
    <xdr:to>
      <xdr:col>14</xdr:col>
      <xdr:colOff>395512</xdr:colOff>
      <xdr:row>21</xdr:row>
      <xdr:rowOff>109303</xdr:rowOff>
    </xdr:to>
    <xdr:graphicFrame macro="">
      <xdr:nvGraphicFramePr>
        <xdr:cNvPr id="103" name="グラフ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117086</xdr:colOff>
      <xdr:row>22</xdr:row>
      <xdr:rowOff>178563</xdr:rowOff>
    </xdr:from>
    <xdr:to>
      <xdr:col>15</xdr:col>
      <xdr:colOff>267485</xdr:colOff>
      <xdr:row>34</xdr:row>
      <xdr:rowOff>170248</xdr:rowOff>
    </xdr:to>
    <xdr:graphicFrame macro="">
      <xdr:nvGraphicFramePr>
        <xdr:cNvPr id="107" name="グラフ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457310</xdr:colOff>
      <xdr:row>22</xdr:row>
      <xdr:rowOff>95989</xdr:rowOff>
    </xdr:from>
    <xdr:to>
      <xdr:col>7</xdr:col>
      <xdr:colOff>305487</xdr:colOff>
      <xdr:row>34</xdr:row>
      <xdr:rowOff>94295</xdr:rowOff>
    </xdr:to>
    <xdr:graphicFrame macro="">
      <xdr:nvGraphicFramePr>
        <xdr:cNvPr id="109" name="グラフ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368709</xdr:colOff>
      <xdr:row>2</xdr:row>
      <xdr:rowOff>54623</xdr:rowOff>
    </xdr:from>
    <xdr:to>
      <xdr:col>16</xdr:col>
      <xdr:colOff>204823</xdr:colOff>
      <xdr:row>6</xdr:row>
      <xdr:rowOff>177526</xdr:rowOff>
    </xdr:to>
    <xdr:grpSp>
      <xdr:nvGrpSpPr>
        <xdr:cNvPr id="66" name="グループ化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pSpPr>
          <a:grpSpLocks/>
        </xdr:cNvGrpSpPr>
      </xdr:nvGrpSpPr>
      <xdr:grpSpPr bwMode="auto">
        <a:xfrm>
          <a:off x="8664677" y="512096"/>
          <a:ext cx="1645522" cy="1065161"/>
          <a:chOff x="2" y="14"/>
          <a:chExt cx="638" cy="392"/>
        </a:xfrm>
      </xdr:grpSpPr>
      <xdr:sp macro="" textlink="">
        <xdr:nvSpPr>
          <xdr:cNvPr id="67" name="Text Box 49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" y="140"/>
            <a:ext cx="167" cy="70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8" name="Oval 50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594" y="19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69" name="Oval 51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594" y="268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cxnSp macro="">
        <xdr:nvCxnSpPr>
          <xdr:cNvPr id="70" name="Line 52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91"/>
            <a:ext cx="546" cy="1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1" name="Line 53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53"/>
            <a:ext cx="68" cy="1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Line 54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76"/>
            <a:ext cx="68" cy="1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3" name="Line 55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1" y="41"/>
            <a:ext cx="1" cy="113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4" name="Line 56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53"/>
            <a:ext cx="68" cy="1"/>
          </a:xfrm>
          <a:prstGeom prst="line">
            <a:avLst/>
          </a:prstGeom>
          <a:noFill/>
          <a:ln w="1905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5" name="Line 57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76"/>
            <a:ext cx="68" cy="1"/>
          </a:xfrm>
          <a:prstGeom prst="line">
            <a:avLst/>
          </a:prstGeom>
          <a:noFill/>
          <a:ln w="1905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6" name="Oval 58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 noChangeArrowheads="1"/>
          </xdr:cNvSpPr>
        </xdr:nvSpPr>
        <xdr:spPr bwMode="auto">
          <a:xfrm>
            <a:off x="314" y="32"/>
            <a:ext cx="18" cy="18"/>
          </a:xfrm>
          <a:prstGeom prst="ellipse">
            <a:avLst/>
          </a:prstGeom>
          <a:solidFill>
            <a:srgbClr val="000000"/>
          </a:solidFill>
          <a:ln w="12700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77" name="Oval 59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ChangeArrowheads="1"/>
          </xdr:cNvSpPr>
        </xdr:nvSpPr>
        <xdr:spPr bwMode="auto">
          <a:xfrm>
            <a:off x="312" y="282"/>
            <a:ext cx="19" cy="18"/>
          </a:xfrm>
          <a:prstGeom prst="ellipse">
            <a:avLst/>
          </a:prstGeom>
          <a:solidFill>
            <a:srgbClr val="000000"/>
          </a:solidFill>
          <a:ln w="12700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grpSp>
        <xdr:nvGrpSpPr>
          <xdr:cNvPr id="78" name="Group 60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GrpSpPr>
            <a:grpSpLocks/>
          </xdr:cNvGrpSpPr>
        </xdr:nvGrpSpPr>
        <xdr:grpSpPr bwMode="auto">
          <a:xfrm>
            <a:off x="48" y="14"/>
            <a:ext cx="275" cy="48"/>
            <a:chOff x="48" y="14"/>
            <a:chExt cx="275" cy="48"/>
          </a:xfrm>
        </xdr:grpSpPr>
        <xdr:grpSp>
          <xdr:nvGrpSpPr>
            <xdr:cNvPr id="92" name="Group 6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30" y="14"/>
              <a:ext cx="109" cy="48"/>
              <a:chOff x="130" y="14"/>
              <a:chExt cx="109" cy="48"/>
            </a:xfrm>
          </xdr:grpSpPr>
          <xdr:sp macro="" textlink="">
            <xdr:nvSpPr>
              <xdr:cNvPr id="95" name="Freeform 62">
                <a:extLst>
                  <a:ext uri="{FF2B5EF4-FFF2-40B4-BE49-F238E27FC236}">
                    <a16:creationId xmlns:a16="http://schemas.microsoft.com/office/drawing/2014/main" id="{00000000-0008-0000-0000-00005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30" y="14"/>
                <a:ext cx="47" cy="48"/>
              </a:xfrm>
              <a:custGeom>
                <a:avLst/>
                <a:gdLst>
                  <a:gd name="T0" fmla="*/ 0 w 21600"/>
                  <a:gd name="T1" fmla="*/ 12343 h 21600"/>
                  <a:gd name="T2" fmla="*/ 10800 w 21600"/>
                  <a:gd name="T3" fmla="*/ 0 h 21600"/>
                  <a:gd name="T4" fmla="*/ 21600 w 21600"/>
                  <a:gd name="T5" fmla="*/ 12343 h 21600"/>
                  <a:gd name="T6" fmla="*/ 17912 w 21600"/>
                  <a:gd name="T7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0" y="12343"/>
                    </a:move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96" name="Freeform 63">
                <a:extLst>
                  <a:ext uri="{FF2B5EF4-FFF2-40B4-BE49-F238E27FC236}">
                    <a16:creationId xmlns:a16="http://schemas.microsoft.com/office/drawing/2014/main" id="{00000000-0008-0000-0000-00006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62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  <a:gd name="T8" fmla="*/ 17912 w 21600"/>
                  <a:gd name="T9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97" name="Freeform 64">
                <a:extLst>
                  <a:ext uri="{FF2B5EF4-FFF2-40B4-BE49-F238E27FC236}">
                    <a16:creationId xmlns:a16="http://schemas.microsoft.com/office/drawing/2014/main" id="{00000000-0008-0000-0000-00006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93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</xdr:grpSp>
        <xdr:cxnSp macro="">
          <xdr:nvCxnSpPr>
            <xdr:cNvPr id="93" name="Line 65">
              <a:extLst>
                <a:ext uri="{FF2B5EF4-FFF2-40B4-BE49-F238E27FC236}">
                  <a16:creationId xmlns:a16="http://schemas.microsoft.com/office/drawing/2014/main" id="{00000000-0008-0000-0000-00005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9" y="41"/>
              <a:ext cx="84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4" name="Line 66">
              <a:extLst>
                <a:ext uri="{FF2B5EF4-FFF2-40B4-BE49-F238E27FC236}">
                  <a16:creationId xmlns:a16="http://schemas.microsoft.com/office/drawing/2014/main" id="{00000000-0008-0000-0000-00005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41"/>
              <a:ext cx="82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79" name="Group 67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GrpSpPr>
            <a:grpSpLocks/>
          </xdr:cNvGrpSpPr>
        </xdr:nvGrpSpPr>
        <xdr:grpSpPr bwMode="auto">
          <a:xfrm>
            <a:off x="323" y="14"/>
            <a:ext cx="271" cy="48"/>
            <a:chOff x="323" y="14"/>
            <a:chExt cx="271" cy="48"/>
          </a:xfrm>
        </xdr:grpSpPr>
        <xdr:grpSp>
          <xdr:nvGrpSpPr>
            <xdr:cNvPr id="86" name="Group 68">
              <a:extLst>
                <a:ext uri="{FF2B5EF4-FFF2-40B4-BE49-F238E27FC236}">
                  <a16:creationId xmlns:a16="http://schemas.microsoft.com/office/drawing/2014/main" id="{00000000-0008-0000-0000-00005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3" y="14"/>
              <a:ext cx="108" cy="48"/>
              <a:chOff x="403" y="14"/>
              <a:chExt cx="108" cy="48"/>
            </a:xfrm>
          </xdr:grpSpPr>
          <xdr:sp macro="" textlink="">
            <xdr:nvSpPr>
              <xdr:cNvPr id="89" name="Freeform 69">
                <a:extLst>
                  <a:ext uri="{FF2B5EF4-FFF2-40B4-BE49-F238E27FC236}">
                    <a16:creationId xmlns:a16="http://schemas.microsoft.com/office/drawing/2014/main" id="{00000000-0008-0000-0000-000059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03" y="14"/>
                <a:ext cx="46" cy="48"/>
              </a:xfrm>
              <a:custGeom>
                <a:avLst/>
                <a:gdLst>
                  <a:gd name="T0" fmla="*/ 0 w 21600"/>
                  <a:gd name="T1" fmla="*/ 12343 h 21600"/>
                  <a:gd name="T2" fmla="*/ 10800 w 21600"/>
                  <a:gd name="T3" fmla="*/ 0 h 21600"/>
                  <a:gd name="T4" fmla="*/ 21600 w 21600"/>
                  <a:gd name="T5" fmla="*/ 12343 h 21600"/>
                  <a:gd name="T6" fmla="*/ 17912 w 21600"/>
                  <a:gd name="T7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0" y="12343"/>
                    </a:move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90" name="Freeform 70">
                <a:extLst>
                  <a:ext uri="{FF2B5EF4-FFF2-40B4-BE49-F238E27FC236}">
                    <a16:creationId xmlns:a16="http://schemas.microsoft.com/office/drawing/2014/main" id="{00000000-0008-0000-0000-00005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4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  <a:gd name="T8" fmla="*/ 17912 w 21600"/>
                  <a:gd name="T9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91" name="Freeform 71">
                <a:extLst>
                  <a:ext uri="{FF2B5EF4-FFF2-40B4-BE49-F238E27FC236}">
                    <a16:creationId xmlns:a16="http://schemas.microsoft.com/office/drawing/2014/main" id="{00000000-0008-0000-0000-00005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65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</xdr:grpSp>
        <xdr:cxnSp macro="">
          <xdr:nvCxnSpPr>
            <xdr:cNvPr id="87" name="Line 72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1" y="41"/>
              <a:ext cx="83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" name="Line 73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3" y="41"/>
              <a:ext cx="80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80" name="Oval 74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9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81" name="Oval 75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68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82" name="Text Box 76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42" y="73"/>
            <a:ext cx="102" cy="134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105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L3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3" name="Text Box 77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" y="57"/>
            <a:ext cx="100" cy="72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>
              <a:lnSpc>
                <a:spcPts val="105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L1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84" name="Line 78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1" y="177"/>
            <a:ext cx="1" cy="113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5" name="Text Box 79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" y="334"/>
            <a:ext cx="489" cy="72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>
              <a:lnSpc>
                <a:spcPts val="105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Fig.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120650</xdr:colOff>
      <xdr:row>2</xdr:row>
      <xdr:rowOff>158750</xdr:rowOff>
    </xdr:from>
    <xdr:to>
      <xdr:col>6</xdr:col>
      <xdr:colOff>527050</xdr:colOff>
      <xdr:row>3</xdr:row>
      <xdr:rowOff>127000</xdr:rowOff>
    </xdr:to>
    <xdr:sp macro="" textlink="">
      <xdr:nvSpPr>
        <xdr:cNvPr id="2" name="矢印: 左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127500" y="622300"/>
          <a:ext cx="406400" cy="20320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70686</xdr:colOff>
      <xdr:row>11</xdr:row>
      <xdr:rowOff>114300</xdr:rowOff>
    </xdr:from>
    <xdr:to>
      <xdr:col>5</xdr:col>
      <xdr:colOff>454447</xdr:colOff>
      <xdr:row>17</xdr:row>
      <xdr:rowOff>31750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pSpPr>
          <a:grpSpLocks noChangeAspect="1"/>
        </xdr:cNvGrpSpPr>
      </xdr:nvGrpSpPr>
      <xdr:grpSpPr>
        <a:xfrm>
          <a:off x="2096336" y="2686050"/>
          <a:ext cx="1704561" cy="1289050"/>
          <a:chOff x="0" y="2611"/>
          <a:chExt cx="1203431" cy="880541"/>
        </a:xfrm>
      </xdr:grpSpPr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433215" y="304562"/>
            <a:ext cx="252095" cy="25146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270488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776847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33215" y="197743"/>
            <a:ext cx="28829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35047" y="197743"/>
            <a:ext cx="143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197743"/>
            <a:ext cx="14414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9" name="グループ化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GrpSpPr>
            <a:grpSpLocks/>
          </xdr:cNvGrpSpPr>
        </xdr:nvGrpSpPr>
        <xdr:grpSpPr bwMode="auto">
          <a:xfrm>
            <a:off x="0" y="163435"/>
            <a:ext cx="72391" cy="73025"/>
            <a:chOff x="9" y="159"/>
            <a:chExt cx="46" cy="46"/>
          </a:xfrm>
        </xdr:grpSpPr>
        <xdr:sp macro="" textlink="">
          <xdr:nvSpPr>
            <xdr:cNvPr id="59" name="Oval 9">
              <a:extLst>
                <a:ext uri="{FF2B5EF4-FFF2-40B4-BE49-F238E27FC236}">
                  <a16:creationId xmlns:a16="http://schemas.microsoft.com/office/drawing/2014/main" id="{00000000-0008-0000-0100-00003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0" name="Oval 10">
              <a:extLst>
                <a:ext uri="{FF2B5EF4-FFF2-40B4-BE49-F238E27FC236}">
                  <a16:creationId xmlns:a16="http://schemas.microsoft.com/office/drawing/2014/main" id="{00000000-0008-0000-0100-00003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40" name="グループ化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GrpSpPr>
            <a:grpSpLocks/>
          </xdr:cNvGrpSpPr>
        </xdr:nvGrpSpPr>
        <xdr:grpSpPr bwMode="auto">
          <a:xfrm>
            <a:off x="1080537" y="163435"/>
            <a:ext cx="73025" cy="73025"/>
            <a:chOff x="689" y="159"/>
            <a:chExt cx="46" cy="46"/>
          </a:xfrm>
        </xdr:grpSpPr>
        <xdr:sp macro="" textlink="">
          <xdr:nvSpPr>
            <xdr:cNvPr id="57" name="Oval 12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8" name="Oval 13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41" name="テキスト ボックス 239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5078" y="10519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Z1,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テキスト ボックス 240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651" y="387142"/>
            <a:ext cx="311312" cy="1246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Z2,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テキスト ボックス 241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7134" y="2611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Z3,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テキスト ボックス 242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270" y="786487"/>
            <a:ext cx="1155161" cy="966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401320" indent="-401320"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Fig.</a:t>
            </a:r>
            <a:r>
              <a:rPr lang="ja-JP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11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分布定数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45" name="直線コネクタ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703467"/>
            <a:ext cx="10077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46" name="グループ化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>
            <a:grpSpLocks/>
          </xdr:cNvGrpSpPr>
        </xdr:nvGrpSpPr>
        <xdr:grpSpPr bwMode="auto">
          <a:xfrm>
            <a:off x="0" y="665278"/>
            <a:ext cx="72391" cy="72391"/>
            <a:chOff x="9" y="476"/>
            <a:chExt cx="46" cy="46"/>
          </a:xfrm>
        </xdr:grpSpPr>
        <xdr:sp macro="" textlink="">
          <xdr:nvSpPr>
            <xdr:cNvPr id="55" name="Oval 20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6" name="Oval 21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47" name="グループ化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GrpSpPr>
            <a:grpSpLocks/>
          </xdr:cNvGrpSpPr>
        </xdr:nvGrpSpPr>
        <xdr:grpSpPr bwMode="auto">
          <a:xfrm>
            <a:off x="1080537" y="665278"/>
            <a:ext cx="73025" cy="72391"/>
            <a:chOff x="689" y="476"/>
            <a:chExt cx="46" cy="46"/>
          </a:xfrm>
        </xdr:grpSpPr>
        <xdr:sp macro="" textlink="">
          <xdr:nvSpPr>
            <xdr:cNvPr id="53" name="Oval 23">
              <a:extLst>
                <a:ext uri="{FF2B5EF4-FFF2-40B4-BE49-F238E27FC236}">
                  <a16:creationId xmlns:a16="http://schemas.microsoft.com/office/drawing/2014/main" id="{00000000-0008-0000-01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4" name="Oval 24">
              <a:extLst>
                <a:ext uri="{FF2B5EF4-FFF2-40B4-BE49-F238E27FC236}">
                  <a16:creationId xmlns:a16="http://schemas.microsoft.com/office/drawing/2014/main" id="{00000000-0008-0000-0100-00003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197743"/>
            <a:ext cx="1270" cy="1079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557342"/>
            <a:ext cx="1270" cy="144145"/>
          </a:xfrm>
          <a:prstGeom prst="line">
            <a:avLst/>
          </a:prstGeom>
          <a:noFill/>
          <a:ln w="12700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0" name="楕円 49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1" name="楕円 50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2" name="楕円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689969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8</xdr:col>
      <xdr:colOff>12700</xdr:colOff>
      <xdr:row>12</xdr:row>
      <xdr:rowOff>139700</xdr:rowOff>
    </xdr:from>
    <xdr:to>
      <xdr:col>10</xdr:col>
      <xdr:colOff>378389</xdr:colOff>
      <xdr:row>17</xdr:row>
      <xdr:rowOff>61861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>
          <a:grpSpLocks/>
        </xdr:cNvGrpSpPr>
      </xdr:nvGrpSpPr>
      <xdr:grpSpPr bwMode="auto">
        <a:xfrm>
          <a:off x="4692650" y="2940050"/>
          <a:ext cx="1686489" cy="1065161"/>
          <a:chOff x="2" y="14"/>
          <a:chExt cx="638" cy="392"/>
        </a:xfrm>
      </xdr:grpSpPr>
      <xdr:sp macro="" textlink="">
        <xdr:nvSpPr>
          <xdr:cNvPr id="5" name="Text Box 49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" y="140"/>
            <a:ext cx="167" cy="70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Oval 50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594" y="19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7" name="Oval 51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594" y="268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cxnSp macro="">
        <xdr:nvCxnSpPr>
          <xdr:cNvPr id="8" name="Line 5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91"/>
            <a:ext cx="546" cy="1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" name="Line 5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53"/>
            <a:ext cx="68" cy="1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" name="Line 5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76"/>
            <a:ext cx="68" cy="1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" name="Line 5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1" y="41"/>
            <a:ext cx="1" cy="113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" name="Line 5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53"/>
            <a:ext cx="68" cy="1"/>
          </a:xfrm>
          <a:prstGeom prst="line">
            <a:avLst/>
          </a:prstGeom>
          <a:noFill/>
          <a:ln w="1905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" name="Line 5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7" y="176"/>
            <a:ext cx="68" cy="1"/>
          </a:xfrm>
          <a:prstGeom prst="line">
            <a:avLst/>
          </a:prstGeom>
          <a:noFill/>
          <a:ln w="1905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" name="Oval 5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314" y="32"/>
            <a:ext cx="18" cy="18"/>
          </a:xfrm>
          <a:prstGeom prst="ellipse">
            <a:avLst/>
          </a:prstGeom>
          <a:solidFill>
            <a:srgbClr val="000000"/>
          </a:solidFill>
          <a:ln w="12700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15" name="Oval 5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312" y="282"/>
            <a:ext cx="19" cy="18"/>
          </a:xfrm>
          <a:prstGeom prst="ellipse">
            <a:avLst/>
          </a:prstGeom>
          <a:solidFill>
            <a:srgbClr val="000000"/>
          </a:solidFill>
          <a:ln w="12700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grpSp>
        <xdr:nvGrpSpPr>
          <xdr:cNvPr id="16" name="Group 6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GrpSpPr>
            <a:grpSpLocks/>
          </xdr:cNvGrpSpPr>
        </xdr:nvGrpSpPr>
        <xdr:grpSpPr bwMode="auto">
          <a:xfrm>
            <a:off x="48" y="14"/>
            <a:ext cx="275" cy="48"/>
            <a:chOff x="48" y="14"/>
            <a:chExt cx="275" cy="48"/>
          </a:xfrm>
        </xdr:grpSpPr>
        <xdr:grpSp>
          <xdr:nvGrpSpPr>
            <xdr:cNvPr id="30" name="Group 61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30" y="14"/>
              <a:ext cx="109" cy="48"/>
              <a:chOff x="130" y="14"/>
              <a:chExt cx="109" cy="48"/>
            </a:xfrm>
          </xdr:grpSpPr>
          <xdr:sp macro="" textlink="">
            <xdr:nvSpPr>
              <xdr:cNvPr id="62" name="Freeform 62">
                <a:extLst>
                  <a:ext uri="{FF2B5EF4-FFF2-40B4-BE49-F238E27FC236}">
                    <a16:creationId xmlns:a16="http://schemas.microsoft.com/office/drawing/2014/main" id="{00000000-0008-0000-0100-00003E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30" y="14"/>
                <a:ext cx="47" cy="48"/>
              </a:xfrm>
              <a:custGeom>
                <a:avLst/>
                <a:gdLst>
                  <a:gd name="T0" fmla="*/ 0 w 21600"/>
                  <a:gd name="T1" fmla="*/ 12343 h 21600"/>
                  <a:gd name="T2" fmla="*/ 10800 w 21600"/>
                  <a:gd name="T3" fmla="*/ 0 h 21600"/>
                  <a:gd name="T4" fmla="*/ 21600 w 21600"/>
                  <a:gd name="T5" fmla="*/ 12343 h 21600"/>
                  <a:gd name="T6" fmla="*/ 17912 w 21600"/>
                  <a:gd name="T7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0" y="12343"/>
                    </a:move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63" name="Freeform 63">
                <a:extLst>
                  <a:ext uri="{FF2B5EF4-FFF2-40B4-BE49-F238E27FC236}">
                    <a16:creationId xmlns:a16="http://schemas.microsoft.com/office/drawing/2014/main" id="{00000000-0008-0000-0100-00003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62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  <a:gd name="T8" fmla="*/ 17912 w 21600"/>
                  <a:gd name="T9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64" name="Freeform 64">
                <a:extLst>
                  <a:ext uri="{FF2B5EF4-FFF2-40B4-BE49-F238E27FC236}">
                    <a16:creationId xmlns:a16="http://schemas.microsoft.com/office/drawing/2014/main" id="{00000000-0008-0000-0100-00004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93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</xdr:grpSp>
        <xdr:cxnSp macro="">
          <xdr:nvCxnSpPr>
            <xdr:cNvPr id="31" name="Line 65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9" y="41"/>
              <a:ext cx="84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" name="Line 66">
              <a:extLst>
                <a:ext uri="{FF2B5EF4-FFF2-40B4-BE49-F238E27FC236}">
                  <a16:creationId xmlns:a16="http://schemas.microsoft.com/office/drawing/2014/main" id="{00000000-0008-0000-0100-00003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41"/>
              <a:ext cx="82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7" name="Group 67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pSpPr>
            <a:grpSpLocks/>
          </xdr:cNvGrpSpPr>
        </xdr:nvGrpSpPr>
        <xdr:grpSpPr bwMode="auto">
          <a:xfrm>
            <a:off x="323" y="14"/>
            <a:ext cx="271" cy="48"/>
            <a:chOff x="323" y="14"/>
            <a:chExt cx="271" cy="48"/>
          </a:xfrm>
        </xdr:grpSpPr>
        <xdr:grpSp>
          <xdr:nvGrpSpPr>
            <xdr:cNvPr id="24" name="Group 68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3" y="14"/>
              <a:ext cx="108" cy="48"/>
              <a:chOff x="403" y="14"/>
              <a:chExt cx="108" cy="48"/>
            </a:xfrm>
          </xdr:grpSpPr>
          <xdr:sp macro="" textlink="">
            <xdr:nvSpPr>
              <xdr:cNvPr id="27" name="Freeform 69">
                <a:extLst>
                  <a:ext uri="{FF2B5EF4-FFF2-40B4-BE49-F238E27FC236}">
                    <a16:creationId xmlns:a16="http://schemas.microsoft.com/office/drawing/2014/main" id="{00000000-0008-0000-0100-00001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03" y="14"/>
                <a:ext cx="46" cy="48"/>
              </a:xfrm>
              <a:custGeom>
                <a:avLst/>
                <a:gdLst>
                  <a:gd name="T0" fmla="*/ 0 w 21600"/>
                  <a:gd name="T1" fmla="*/ 12343 h 21600"/>
                  <a:gd name="T2" fmla="*/ 10800 w 21600"/>
                  <a:gd name="T3" fmla="*/ 0 h 21600"/>
                  <a:gd name="T4" fmla="*/ 21600 w 21600"/>
                  <a:gd name="T5" fmla="*/ 12343 h 21600"/>
                  <a:gd name="T6" fmla="*/ 17912 w 21600"/>
                  <a:gd name="T7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0" y="12343"/>
                    </a:move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28" name="Freeform 70">
                <a:extLst>
                  <a:ext uri="{FF2B5EF4-FFF2-40B4-BE49-F238E27FC236}">
                    <a16:creationId xmlns:a16="http://schemas.microsoft.com/office/drawing/2014/main" id="{00000000-0008-0000-0100-00001C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4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  <a:gd name="T8" fmla="*/ 17912 w 21600"/>
                  <a:gd name="T9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  <a:cubicBezTo>
                      <a:pt x="21600" y="15686"/>
                      <a:pt x="20020" y="19286"/>
                      <a:pt x="17912" y="21600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  <xdr:sp macro="" textlink="">
            <xdr:nvSpPr>
              <xdr:cNvPr id="29" name="Freeform 71">
                <a:extLst>
                  <a:ext uri="{FF2B5EF4-FFF2-40B4-BE49-F238E27FC236}">
                    <a16:creationId xmlns:a16="http://schemas.microsoft.com/office/drawing/2014/main" id="{00000000-0008-0000-0100-00001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65" y="14"/>
                <a:ext cx="46" cy="48"/>
              </a:xfrm>
              <a:custGeom>
                <a:avLst/>
                <a:gdLst>
                  <a:gd name="T0" fmla="*/ 3688 w 21600"/>
                  <a:gd name="T1" fmla="*/ 21600 h 21600"/>
                  <a:gd name="T2" fmla="*/ 0 w 21600"/>
                  <a:gd name="T3" fmla="*/ 12343 h 21600"/>
                  <a:gd name="T4" fmla="*/ 10800 w 21600"/>
                  <a:gd name="T5" fmla="*/ 0 h 21600"/>
                  <a:gd name="T6" fmla="*/ 21600 w 21600"/>
                  <a:gd name="T7" fmla="*/ 12343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</a:cxnLst>
                <a:rect l="0" t="0" r="r" b="b"/>
                <a:pathLst>
                  <a:path w="21600" h="21600">
                    <a:moveTo>
                      <a:pt x="3688" y="21600"/>
                    </a:moveTo>
                    <a:cubicBezTo>
                      <a:pt x="1580" y="19286"/>
                      <a:pt x="0" y="15686"/>
                      <a:pt x="0" y="12343"/>
                    </a:cubicBezTo>
                    <a:cubicBezTo>
                      <a:pt x="0" y="5657"/>
                      <a:pt x="5005" y="0"/>
                      <a:pt x="10800" y="0"/>
                    </a:cubicBezTo>
                    <a:cubicBezTo>
                      <a:pt x="16595" y="0"/>
                      <a:pt x="21600" y="5657"/>
                      <a:pt x="21600" y="12343"/>
                    </a:cubicBez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bevel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sz="1100"/>
              </a:p>
            </xdr:txBody>
          </xdr:sp>
        </xdr:grpSp>
        <xdr:cxnSp macro="">
          <xdr:nvCxnSpPr>
            <xdr:cNvPr id="25" name="Line 72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1" y="41"/>
              <a:ext cx="83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" name="Line 73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3" y="41"/>
              <a:ext cx="80" cy="1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8" name="Oval 74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9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19" name="Oval 75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68"/>
            <a:ext cx="46" cy="46"/>
          </a:xfrm>
          <a:prstGeom prst="ellips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sz="1100"/>
          </a:p>
        </xdr:txBody>
      </xdr:sp>
      <xdr:sp macro="" textlink="">
        <xdr:nvSpPr>
          <xdr:cNvPr id="20" name="Text Box 76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42" y="73"/>
            <a:ext cx="102" cy="134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105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L3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Text Box 77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" y="57"/>
            <a:ext cx="100" cy="72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>
              <a:lnSpc>
                <a:spcPts val="105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L1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2" name="Line 78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1" y="177"/>
            <a:ext cx="1" cy="113"/>
          </a:xfrm>
          <a:prstGeom prst="line">
            <a:avLst/>
          </a:prstGeom>
          <a:noFill/>
          <a:ln w="1270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" name="Text Box 79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" y="334"/>
            <a:ext cx="489" cy="72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>
              <a:lnSpc>
                <a:spcPts val="105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Fig.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120650</xdr:colOff>
      <xdr:row>2</xdr:row>
      <xdr:rowOff>158750</xdr:rowOff>
    </xdr:from>
    <xdr:to>
      <xdr:col>6</xdr:col>
      <xdr:colOff>527050</xdr:colOff>
      <xdr:row>3</xdr:row>
      <xdr:rowOff>127000</xdr:rowOff>
    </xdr:to>
    <xdr:sp macro="" textlink="">
      <xdr:nvSpPr>
        <xdr:cNvPr id="32" name="矢印: 左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4127500" y="622300"/>
          <a:ext cx="406400" cy="20320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70686</xdr:colOff>
      <xdr:row>11</xdr:row>
      <xdr:rowOff>114300</xdr:rowOff>
    </xdr:from>
    <xdr:to>
      <xdr:col>5</xdr:col>
      <xdr:colOff>454447</xdr:colOff>
      <xdr:row>17</xdr:row>
      <xdr:rowOff>31750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pSpPr>
          <a:grpSpLocks noChangeAspect="1"/>
        </xdr:cNvGrpSpPr>
      </xdr:nvGrpSpPr>
      <xdr:grpSpPr>
        <a:xfrm>
          <a:off x="2096336" y="2686050"/>
          <a:ext cx="1704561" cy="1289050"/>
          <a:chOff x="0" y="2611"/>
          <a:chExt cx="1203431" cy="880541"/>
        </a:xfrm>
      </xdr:grpSpPr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33215" y="304562"/>
            <a:ext cx="252095" cy="25146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270488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776847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33215" y="197743"/>
            <a:ext cx="28829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35047" y="197743"/>
            <a:ext cx="143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197743"/>
            <a:ext cx="14414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40" name="グループ化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GrpSpPr>
            <a:grpSpLocks/>
          </xdr:cNvGrpSpPr>
        </xdr:nvGrpSpPr>
        <xdr:grpSpPr bwMode="auto">
          <a:xfrm>
            <a:off x="0" y="163435"/>
            <a:ext cx="72391" cy="73025"/>
            <a:chOff x="9" y="159"/>
            <a:chExt cx="46" cy="46"/>
          </a:xfrm>
        </xdr:grpSpPr>
        <xdr:sp macro="" textlink="">
          <xdr:nvSpPr>
            <xdr:cNvPr id="60" name="Oval 9">
              <a:extLst>
                <a:ext uri="{FF2B5EF4-FFF2-40B4-BE49-F238E27FC236}">
                  <a16:creationId xmlns:a16="http://schemas.microsoft.com/office/drawing/2014/main" id="{00000000-0008-0000-0200-00003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" name="Oval 10">
              <a:extLst>
                <a:ext uri="{FF2B5EF4-FFF2-40B4-BE49-F238E27FC236}">
                  <a16:creationId xmlns:a16="http://schemas.microsoft.com/office/drawing/2014/main" id="{00000000-0008-0000-0200-00003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41" name="グループ化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GrpSpPr>
            <a:grpSpLocks/>
          </xdr:cNvGrpSpPr>
        </xdr:nvGrpSpPr>
        <xdr:grpSpPr bwMode="auto">
          <a:xfrm>
            <a:off x="1080537" y="163435"/>
            <a:ext cx="73025" cy="73025"/>
            <a:chOff x="689" y="159"/>
            <a:chExt cx="46" cy="46"/>
          </a:xfrm>
        </xdr:grpSpPr>
        <xdr:sp macro="" textlink="">
          <xdr:nvSpPr>
            <xdr:cNvPr id="58" name="Oval 12">
              <a:extLst>
                <a:ext uri="{FF2B5EF4-FFF2-40B4-BE49-F238E27FC236}">
                  <a16:creationId xmlns:a16="http://schemas.microsoft.com/office/drawing/2014/main" id="{00000000-0008-0000-0200-00003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9" name="Oval 13">
              <a:extLst>
                <a:ext uri="{FF2B5EF4-FFF2-40B4-BE49-F238E27FC236}">
                  <a16:creationId xmlns:a16="http://schemas.microsoft.com/office/drawing/2014/main" id="{00000000-0008-0000-0200-00003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42" name="テキスト ボックス 239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5078" y="10519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Z1,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テキスト ボックス 240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651" y="387142"/>
            <a:ext cx="311312" cy="1246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Z2,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テキスト ボックス 241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7134" y="2611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Z3,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テキスト ボックス 242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270" y="786487"/>
            <a:ext cx="1155161" cy="966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401320" indent="-401320"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Fig.</a:t>
            </a:r>
            <a:r>
              <a:rPr lang="ja-JP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11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分布定数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46" name="直線コネクタ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703467"/>
            <a:ext cx="10077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47" name="グループ化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GrpSpPr>
            <a:grpSpLocks/>
          </xdr:cNvGrpSpPr>
        </xdr:nvGrpSpPr>
        <xdr:grpSpPr bwMode="auto">
          <a:xfrm>
            <a:off x="0" y="665278"/>
            <a:ext cx="72391" cy="72391"/>
            <a:chOff x="9" y="476"/>
            <a:chExt cx="46" cy="46"/>
          </a:xfrm>
        </xdr:grpSpPr>
        <xdr:sp macro="" textlink="">
          <xdr:nvSpPr>
            <xdr:cNvPr id="56" name="Oval 20">
              <a:extLst>
                <a:ext uri="{FF2B5EF4-FFF2-40B4-BE49-F238E27FC236}">
                  <a16:creationId xmlns:a16="http://schemas.microsoft.com/office/drawing/2014/main" id="{00000000-0008-0000-0200-00003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7" name="Oval 21">
              <a:extLst>
                <a:ext uri="{FF2B5EF4-FFF2-40B4-BE49-F238E27FC236}">
                  <a16:creationId xmlns:a16="http://schemas.microsoft.com/office/drawing/2014/main" id="{00000000-0008-0000-0200-00003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48" name="グループ化 47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GrpSpPr>
            <a:grpSpLocks/>
          </xdr:cNvGrpSpPr>
        </xdr:nvGrpSpPr>
        <xdr:grpSpPr bwMode="auto">
          <a:xfrm>
            <a:off x="1080537" y="665278"/>
            <a:ext cx="73025" cy="72391"/>
            <a:chOff x="689" y="476"/>
            <a:chExt cx="46" cy="46"/>
          </a:xfrm>
        </xdr:grpSpPr>
        <xdr:sp macro="" textlink="">
          <xdr:nvSpPr>
            <xdr:cNvPr id="54" name="Oval 23">
              <a:extLst>
                <a:ext uri="{FF2B5EF4-FFF2-40B4-BE49-F238E27FC236}">
                  <a16:creationId xmlns:a16="http://schemas.microsoft.com/office/drawing/2014/main" id="{00000000-0008-0000-0200-00003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5" name="Oval 24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197743"/>
            <a:ext cx="1270" cy="1079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" name="直線コネクタ 49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557342"/>
            <a:ext cx="1270" cy="144145"/>
          </a:xfrm>
          <a:prstGeom prst="line">
            <a:avLst/>
          </a:prstGeom>
          <a:noFill/>
          <a:ln w="12700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1" name="楕円 50"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2" name="楕円 51"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3" name="楕円 52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689969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610773</xdr:colOff>
      <xdr:row>8</xdr:row>
      <xdr:rowOff>90267</xdr:rowOff>
    </xdr:from>
    <xdr:to>
      <xdr:col>6</xdr:col>
      <xdr:colOff>110836</xdr:colOff>
      <xdr:row>13</xdr:row>
      <xdr:rowOff>177719</xdr:rowOff>
    </xdr:to>
    <xdr:grpSp>
      <xdr:nvGrpSpPr>
        <xdr:cNvPr id="161" name="グループ化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GrpSpPr/>
      </xdr:nvGrpSpPr>
      <xdr:grpSpPr>
        <a:xfrm>
          <a:off x="1404523" y="1931767"/>
          <a:ext cx="1322513" cy="1236802"/>
          <a:chOff x="5154532" y="586740"/>
          <a:chExt cx="1398613" cy="1284647"/>
        </a:xfrm>
      </xdr:grpSpPr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300-0000A200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163" name="テキスト ボックス 517">
              <a:extLst>
                <a:ext uri="{FF2B5EF4-FFF2-40B4-BE49-F238E27FC236}">
                  <a16:creationId xmlns:a16="http://schemas.microsoft.com/office/drawing/2014/main" id="{00000000-0008-0000-0300-0000A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4716" y="73659"/>
              <a:ext cx="199314" cy="41845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sz="105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1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64" name="楕円 163">
              <a:extLst>
                <a:ext uri="{FF2B5EF4-FFF2-40B4-BE49-F238E27FC236}">
                  <a16:creationId xmlns:a16="http://schemas.microsoft.com/office/drawing/2014/main" id="{00000000-0008-0000-0300-0000A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5" name="楕円 164">
              <a:extLst>
                <a:ext uri="{FF2B5EF4-FFF2-40B4-BE49-F238E27FC236}">
                  <a16:creationId xmlns:a16="http://schemas.microsoft.com/office/drawing/2014/main" id="{00000000-0008-0000-0300-0000A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6" name="楕円 165">
              <a:extLst>
                <a:ext uri="{FF2B5EF4-FFF2-40B4-BE49-F238E27FC236}">
                  <a16:creationId xmlns:a16="http://schemas.microsoft.com/office/drawing/2014/main" id="{00000000-0008-0000-0300-0000A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7" name="楕円 166">
              <a:extLst>
                <a:ext uri="{FF2B5EF4-FFF2-40B4-BE49-F238E27FC236}">
                  <a16:creationId xmlns:a16="http://schemas.microsoft.com/office/drawing/2014/main" id="{00000000-0008-0000-0300-0000A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8" name="楕円 167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9" name="楕円 168">
              <a:extLst>
                <a:ext uri="{FF2B5EF4-FFF2-40B4-BE49-F238E27FC236}">
                  <a16:creationId xmlns:a16="http://schemas.microsoft.com/office/drawing/2014/main" id="{00000000-0008-0000-0300-0000A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0" name="直線コネクタ 169">
              <a:extLst>
                <a:ext uri="{FF2B5EF4-FFF2-40B4-BE49-F238E27FC236}">
                  <a16:creationId xmlns:a16="http://schemas.microsoft.com/office/drawing/2014/main" id="{00000000-0008-0000-03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1" name="正方形/長方形 170">
              <a:extLst>
                <a:ext uri="{FF2B5EF4-FFF2-40B4-BE49-F238E27FC236}">
                  <a16:creationId xmlns:a16="http://schemas.microsoft.com/office/drawing/2014/main" id="{00000000-0008-0000-0300-0000A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2" name="直線コネクタ 171">
              <a:extLst>
                <a:ext uri="{FF2B5EF4-FFF2-40B4-BE49-F238E27FC236}">
                  <a16:creationId xmlns:a16="http://schemas.microsoft.com/office/drawing/2014/main" id="{00000000-0008-0000-03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3" name="テキスト ボックス 536">
              <a:extLst>
                <a:ext uri="{FF2B5EF4-FFF2-40B4-BE49-F238E27FC236}">
                  <a16:creationId xmlns:a16="http://schemas.microsoft.com/office/drawing/2014/main" id="{00000000-0008-0000-0300-0000A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16585" y="199355"/>
              <a:ext cx="244475" cy="32642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sz="105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1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74" name="楕円 173">
              <a:extLst>
                <a:ext uri="{FF2B5EF4-FFF2-40B4-BE49-F238E27FC236}">
                  <a16:creationId xmlns:a16="http://schemas.microsoft.com/office/drawing/2014/main" id="{00000000-0008-0000-0300-0000A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5" name="楕円 174">
              <a:extLst>
                <a:ext uri="{FF2B5EF4-FFF2-40B4-BE49-F238E27FC236}">
                  <a16:creationId xmlns:a16="http://schemas.microsoft.com/office/drawing/2014/main" id="{00000000-0008-0000-0300-0000A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6" name="楕円 175">
              <a:extLst>
                <a:ext uri="{FF2B5EF4-FFF2-40B4-BE49-F238E27FC236}">
                  <a16:creationId xmlns:a16="http://schemas.microsoft.com/office/drawing/2014/main" id="{00000000-0008-0000-0300-0000B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7" name="楕円 176">
              <a:extLst>
                <a:ext uri="{FF2B5EF4-FFF2-40B4-BE49-F238E27FC236}">
                  <a16:creationId xmlns:a16="http://schemas.microsoft.com/office/drawing/2014/main" id="{00000000-0008-0000-0300-0000B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8" name="楕円 177">
              <a:extLst>
                <a:ext uri="{FF2B5EF4-FFF2-40B4-BE49-F238E27FC236}">
                  <a16:creationId xmlns:a16="http://schemas.microsoft.com/office/drawing/2014/main" id="{00000000-0008-0000-0300-0000B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9" name="楕円 178">
              <a:extLst>
                <a:ext uri="{FF2B5EF4-FFF2-40B4-BE49-F238E27FC236}">
                  <a16:creationId xmlns:a16="http://schemas.microsoft.com/office/drawing/2014/main" id="{00000000-0008-0000-0300-0000B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0" name="直線コネクタ 179">
              <a:extLst>
                <a:ext uri="{FF2B5EF4-FFF2-40B4-BE49-F238E27FC236}">
                  <a16:creationId xmlns:a16="http://schemas.microsoft.com/office/drawing/2014/main" id="{00000000-0008-0000-03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1" name="正方形/長方形 180">
              <a:extLst>
                <a:ext uri="{FF2B5EF4-FFF2-40B4-BE49-F238E27FC236}">
                  <a16:creationId xmlns:a16="http://schemas.microsoft.com/office/drawing/2014/main" id="{00000000-0008-0000-0300-0000B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2" name="直線コネクタ 181">
              <a:extLst>
                <a:ext uri="{FF2B5EF4-FFF2-40B4-BE49-F238E27FC236}">
                  <a16:creationId xmlns:a16="http://schemas.microsoft.com/office/drawing/2014/main" id="{00000000-0008-0000-0300-0000B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300-000006040000}"/>
                  </a:ext>
                </a:extLst>
              </xdr:cNvPr>
              <xdr:cNvSpPr/>
            </xdr:nvSpPr>
            <xdr:spPr bwMode="auto">
              <a:xfrm>
                <a:off x="5154532" y="1296257"/>
                <a:ext cx="1398613" cy="57513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680327</xdr:colOff>
      <xdr:row>8</xdr:row>
      <xdr:rowOff>107271</xdr:rowOff>
    </xdr:from>
    <xdr:to>
      <xdr:col>11</xdr:col>
      <xdr:colOff>22857</xdr:colOff>
      <xdr:row>14</xdr:row>
      <xdr:rowOff>60883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3874377" y="1948771"/>
          <a:ext cx="1063380" cy="1331562"/>
          <a:chOff x="3809407" y="1940174"/>
          <a:chExt cx="1031575" cy="133107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300-000008040000}"/>
                  </a:ext>
                </a:extLst>
              </xdr:cNvPr>
              <xdr:cNvSpPr/>
            </xdr:nvSpPr>
            <xdr:spPr bwMode="auto">
              <a:xfrm>
                <a:off x="3809407" y="2661140"/>
                <a:ext cx="891544" cy="61010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08" name="グループ化 207">
            <a:extLst>
              <a:ext uri="{FF2B5EF4-FFF2-40B4-BE49-F238E27FC236}">
                <a16:creationId xmlns:a16="http://schemas.microsoft.com/office/drawing/2014/main" id="{00000000-0008-0000-0300-0000D0000000}"/>
              </a:ext>
            </a:extLst>
          </xdr:cNvPr>
          <xdr:cNvGrpSpPr>
            <a:grpSpLocks noChangeAspect="1"/>
          </xdr:cNvGrpSpPr>
        </xdr:nvGrpSpPr>
        <xdr:grpSpPr>
          <a:xfrm>
            <a:off x="3823545" y="1940174"/>
            <a:ext cx="1017437" cy="720965"/>
            <a:chOff x="72981" y="141601"/>
            <a:chExt cx="811163" cy="574702"/>
          </a:xfrm>
        </xdr:grpSpPr>
        <xdr:sp macro="" textlink="">
          <xdr:nvSpPr>
            <xdr:cNvPr id="209" name="正方形/長方形 208">
              <a:extLst>
                <a:ext uri="{FF2B5EF4-FFF2-40B4-BE49-F238E27FC236}">
                  <a16:creationId xmlns:a16="http://schemas.microsoft.com/office/drawing/2014/main" id="{00000000-0008-0000-0300-0000D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3416" y="265725"/>
              <a:ext cx="251460" cy="252095"/>
            </a:xfrm>
            <a:prstGeom prst="rect">
              <a:avLst/>
            </a:prstGeom>
            <a:gradFill flip="none" rotWithShape="1">
              <a:gsLst>
                <a:gs pos="0">
                  <a:srgbClr val="FFFF00">
                    <a:shade val="30000"/>
                    <a:satMod val="115000"/>
                  </a:srgbClr>
                </a:gs>
                <a:gs pos="50000">
                  <a:srgbClr val="FFFF00">
                    <a:shade val="67500"/>
                    <a:satMod val="115000"/>
                  </a:srgbClr>
                </a:gs>
                <a:gs pos="100000">
                  <a:srgbClr val="FFFF00">
                    <a:shade val="100000"/>
                    <a:satMod val="115000"/>
                  </a:srgbClr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10" name="直線コネクタ 209">
              <a:extLst>
                <a:ext uri="{FF2B5EF4-FFF2-40B4-BE49-F238E27FC236}">
                  <a16:creationId xmlns:a16="http://schemas.microsoft.com/office/drawing/2014/main" id="{00000000-0008-0000-03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175744"/>
              <a:ext cx="467995" cy="190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11" name="グループ化 210">
              <a:extLst>
                <a:ext uri="{FF2B5EF4-FFF2-40B4-BE49-F238E27FC236}">
                  <a16:creationId xmlns:a16="http://schemas.microsoft.com/office/drawing/2014/main" id="{00000000-0008-0000-0300-0000D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141601"/>
              <a:ext cx="73025" cy="72391"/>
              <a:chOff x="102" y="147"/>
              <a:chExt cx="46" cy="46"/>
            </a:xfrm>
          </xdr:grpSpPr>
          <xdr:sp macro="" textlink="">
            <xdr:nvSpPr>
              <xdr:cNvPr id="229" name="Oval 57">
                <a:extLst>
                  <a:ext uri="{FF2B5EF4-FFF2-40B4-BE49-F238E27FC236}">
                    <a16:creationId xmlns:a16="http://schemas.microsoft.com/office/drawing/2014/main" id="{00000000-0008-0000-0300-0000E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30" name="Oval 58">
                <a:extLst>
                  <a:ext uri="{FF2B5EF4-FFF2-40B4-BE49-F238E27FC236}">
                    <a16:creationId xmlns:a16="http://schemas.microsoft.com/office/drawing/2014/main" id="{00000000-0008-0000-0300-0000E6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212" name="グループ化 211">
              <a:extLst>
                <a:ext uri="{FF2B5EF4-FFF2-40B4-BE49-F238E27FC236}">
                  <a16:creationId xmlns:a16="http://schemas.microsoft.com/office/drawing/2014/main" id="{00000000-0008-0000-0300-0000D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141601"/>
              <a:ext cx="72391" cy="72391"/>
              <a:chOff x="442" y="147"/>
              <a:chExt cx="46" cy="46"/>
            </a:xfrm>
          </xdr:grpSpPr>
          <xdr:sp macro="" textlink="">
            <xdr:nvSpPr>
              <xdr:cNvPr id="227" name="Oval 60">
                <a:extLst>
                  <a:ext uri="{FF2B5EF4-FFF2-40B4-BE49-F238E27FC236}">
                    <a16:creationId xmlns:a16="http://schemas.microsoft.com/office/drawing/2014/main" id="{00000000-0008-0000-0300-0000E3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161"/>
                <a:ext cx="18" cy="18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8" name="Oval 61">
                <a:extLst>
                  <a:ext uri="{FF2B5EF4-FFF2-40B4-BE49-F238E27FC236}">
                    <a16:creationId xmlns:a16="http://schemas.microsoft.com/office/drawing/2014/main" id="{00000000-0008-0000-0300-0000E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147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sp macro="" textlink="">
          <xdr:nvSpPr>
            <xdr:cNvPr id="213" name="テキスト ボックス 173">
              <a:extLst>
                <a:ext uri="{FF2B5EF4-FFF2-40B4-BE49-F238E27FC236}">
                  <a16:creationId xmlns:a16="http://schemas.microsoft.com/office/drawing/2014/main" id="{00000000-0008-0000-0300-0000D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2588" y="355135"/>
              <a:ext cx="321556" cy="13669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Z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2</a:t>
              </a:r>
              <a:r>
                <a:rPr lang="en-US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,</a:t>
              </a:r>
              <a:r>
                <a:rPr lang="el-GR" altLang="ja-JP" sz="1100" b="1" i="1">
                  <a:effectLst/>
                  <a:latin typeface="+mn-lt"/>
                  <a:ea typeface="+mn-ea"/>
                  <a:cs typeface="+mn-cs"/>
                </a:rPr>
                <a:t>θ</a:t>
              </a:r>
              <a:r>
                <a:rPr lang="en-US" altLang="ja-JP" sz="105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15" name="直線コネクタ 214">
              <a:extLst>
                <a:ext uri="{FF2B5EF4-FFF2-40B4-BE49-F238E27FC236}">
                  <a16:creationId xmlns:a16="http://schemas.microsoft.com/office/drawing/2014/main" id="{00000000-0008-0000-0300-0000D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6126" y="682103"/>
              <a:ext cx="467995" cy="12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16" name="グループ化 215">
              <a:extLst>
                <a:ext uri="{FF2B5EF4-FFF2-40B4-BE49-F238E27FC236}">
                  <a16:creationId xmlns:a16="http://schemas.microsoft.com/office/drawing/2014/main" id="{00000000-0008-0000-0300-0000D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981" y="643277"/>
              <a:ext cx="73025" cy="73026"/>
              <a:chOff x="102" y="465"/>
              <a:chExt cx="46" cy="46"/>
            </a:xfrm>
          </xdr:grpSpPr>
          <xdr:sp macro="" textlink="">
            <xdr:nvSpPr>
              <xdr:cNvPr id="225" name="Oval 66">
                <a:extLst>
                  <a:ext uri="{FF2B5EF4-FFF2-40B4-BE49-F238E27FC236}">
                    <a16:creationId xmlns:a16="http://schemas.microsoft.com/office/drawing/2014/main" id="{00000000-0008-0000-0300-0000E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6" name="Oval 67">
                <a:extLst>
                  <a:ext uri="{FF2B5EF4-FFF2-40B4-BE49-F238E27FC236}">
                    <a16:creationId xmlns:a16="http://schemas.microsoft.com/office/drawing/2014/main" id="{00000000-0008-0000-0300-0000E2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grpSp>
          <xdr:nvGrpSpPr>
            <xdr:cNvPr id="217" name="グループ化 216">
              <a:extLst>
                <a:ext uri="{FF2B5EF4-FFF2-40B4-BE49-F238E27FC236}">
                  <a16:creationId xmlns:a16="http://schemas.microsoft.com/office/drawing/2014/main" id="{00000000-0008-0000-0300-0000D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659" y="643277"/>
              <a:ext cx="72391" cy="73026"/>
              <a:chOff x="442" y="465"/>
              <a:chExt cx="46" cy="46"/>
            </a:xfrm>
          </xdr:grpSpPr>
          <xdr:sp macro="" textlink="">
            <xdr:nvSpPr>
              <xdr:cNvPr id="223" name="Oval 69">
                <a:extLst>
                  <a:ext uri="{FF2B5EF4-FFF2-40B4-BE49-F238E27FC236}">
                    <a16:creationId xmlns:a16="http://schemas.microsoft.com/office/drawing/2014/main" id="{00000000-0008-0000-0300-0000D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56" y="478"/>
                <a:ext cx="18" cy="19"/>
              </a:xfrm>
              <a:prstGeom prst="ellipse">
                <a:avLst/>
              </a:prstGeom>
              <a:solidFill>
                <a:srgbClr val="FFFF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4" name="Oval 70">
                <a:extLst>
                  <a:ext uri="{FF2B5EF4-FFF2-40B4-BE49-F238E27FC236}">
                    <a16:creationId xmlns:a16="http://schemas.microsoft.com/office/drawing/2014/main" id="{00000000-0008-0000-0300-0000E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2" y="465"/>
                <a:ext cx="46" cy="46"/>
              </a:xfrm>
              <a:prstGeom prst="ellips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18" name="直線コネクタ 217">
              <a:extLst>
                <a:ext uri="{FF2B5EF4-FFF2-40B4-BE49-F238E27FC236}">
                  <a16:creationId xmlns:a16="http://schemas.microsoft.com/office/drawing/2014/main" id="{00000000-0008-0000-0300-0000D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175744"/>
              <a:ext cx="1905" cy="9017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9" name="直線コネクタ 218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5961" y="519141"/>
              <a:ext cx="1905" cy="1619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0" name="楕円 219">
              <a:extLst>
                <a:ext uri="{FF2B5EF4-FFF2-40B4-BE49-F238E27FC236}">
                  <a16:creationId xmlns:a16="http://schemas.microsoft.com/office/drawing/2014/main" id="{00000000-0008-0000-0300-0000D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1" name="楕円 220">
              <a:extLst>
                <a:ext uri="{FF2B5EF4-FFF2-40B4-BE49-F238E27FC236}">
                  <a16:creationId xmlns:a16="http://schemas.microsoft.com/office/drawing/2014/main" id="{00000000-0008-0000-0300-0000D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162245"/>
              <a:ext cx="28575" cy="28575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2" name="楕円 221">
              <a:extLst>
                <a:ext uri="{FF2B5EF4-FFF2-40B4-BE49-F238E27FC236}">
                  <a16:creationId xmlns:a16="http://schemas.microsoft.com/office/drawing/2014/main" id="{00000000-0008-0000-0300-0000D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2462" y="667969"/>
              <a:ext cx="28575" cy="29210"/>
            </a:xfrm>
            <a:prstGeom prst="ellipse">
              <a:avLst/>
            </a:prstGeom>
            <a:solidFill>
              <a:schemeClr val="tx1">
                <a:lumMod val="95000"/>
                <a:lumOff val="5000"/>
              </a:schemeClr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18</xdr:col>
      <xdr:colOff>486507</xdr:colOff>
      <xdr:row>8</xdr:row>
      <xdr:rowOff>175846</xdr:rowOff>
    </xdr:from>
    <xdr:to>
      <xdr:col>20</xdr:col>
      <xdr:colOff>467217</xdr:colOff>
      <xdr:row>14</xdr:row>
      <xdr:rowOff>34698</xdr:rowOff>
    </xdr:to>
    <xdr:grpSp>
      <xdr:nvGrpSpPr>
        <xdr:cNvPr id="255" name="グループ化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GrpSpPr/>
      </xdr:nvGrpSpPr>
      <xdr:grpSpPr>
        <a:xfrm>
          <a:off x="8443057" y="2017346"/>
          <a:ext cx="1168160" cy="1236802"/>
          <a:chOff x="5154563" y="586740"/>
          <a:chExt cx="1398615" cy="1284654"/>
        </a:xfrm>
      </xdr:grpSpPr>
      <xdr:grpSp>
        <xdr:nvGrpSpPr>
          <xdr:cNvPr id="256" name="グループ化 255">
            <a:extLst>
              <a:ext uri="{FF2B5EF4-FFF2-40B4-BE49-F238E27FC236}">
                <a16:creationId xmlns:a16="http://schemas.microsoft.com/office/drawing/2014/main" id="{00000000-0008-0000-0300-000000010000}"/>
              </a:ext>
            </a:extLst>
          </xdr:cNvPr>
          <xdr:cNvGrpSpPr/>
        </xdr:nvGrpSpPr>
        <xdr:grpSpPr>
          <a:xfrm>
            <a:off x="5273040" y="586740"/>
            <a:ext cx="1082040" cy="633095"/>
            <a:chOff x="0" y="0"/>
            <a:chExt cx="1113790" cy="724535"/>
          </a:xfrm>
        </xdr:grpSpPr>
        <xdr:sp macro="" textlink="">
          <xdr:nvSpPr>
            <xdr:cNvPr id="258" name="テキスト ボックス 517">
              <a:extLst>
                <a:ext uri="{FF2B5EF4-FFF2-40B4-BE49-F238E27FC236}">
                  <a16:creationId xmlns:a16="http://schemas.microsoft.com/office/drawing/2014/main" id="{00000000-0008-0000-0300-000002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0818" y="73659"/>
              <a:ext cx="313212" cy="372447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n-US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Z</a:t>
              </a:r>
              <a:r>
                <a:rPr lang="en-US" altLang="ja-JP" sz="12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9" name="楕円 258">
              <a:extLst>
                <a:ext uri="{FF2B5EF4-FFF2-40B4-BE49-F238E27FC236}">
                  <a16:creationId xmlns:a16="http://schemas.microsoft.com/office/drawing/2014/main" id="{00000000-0008-0000-03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0" name="楕円 259">
              <a:extLst>
                <a:ext uri="{FF2B5EF4-FFF2-40B4-BE49-F238E27FC236}">
                  <a16:creationId xmlns:a16="http://schemas.microsoft.com/office/drawing/2014/main" id="{00000000-0008-0000-0300-00000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1" name="楕円 260">
              <a:extLst>
                <a:ext uri="{FF2B5EF4-FFF2-40B4-BE49-F238E27FC236}">
                  <a16:creationId xmlns:a16="http://schemas.microsoft.com/office/drawing/2014/main" id="{00000000-0008-0000-03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1755" cy="71755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2" name="楕円 261">
              <a:extLst>
                <a:ext uri="{FF2B5EF4-FFF2-40B4-BE49-F238E27FC236}">
                  <a16:creationId xmlns:a16="http://schemas.microsoft.com/office/drawing/2014/main" id="{00000000-0008-0000-0300-00000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1755" cy="71755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3" name="楕円 262">
              <a:extLst>
                <a:ext uri="{FF2B5EF4-FFF2-40B4-BE49-F238E27FC236}">
                  <a16:creationId xmlns:a16="http://schemas.microsoft.com/office/drawing/2014/main" id="{00000000-0008-0000-0300-00000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4" name="楕円 263">
              <a:extLst>
                <a:ext uri="{FF2B5EF4-FFF2-40B4-BE49-F238E27FC236}">
                  <a16:creationId xmlns:a16="http://schemas.microsoft.com/office/drawing/2014/main" id="{00000000-0008-0000-0300-00000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39370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5" name="直線コネクタ 264">
              <a:extLst>
                <a:ext uri="{FF2B5EF4-FFF2-40B4-BE49-F238E27FC236}">
                  <a16:creationId xmlns:a16="http://schemas.microsoft.com/office/drawing/2014/main" id="{00000000-0008-0000-0300-00000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6" name="正方形/長方形 265">
              <a:extLst>
                <a:ext uri="{FF2B5EF4-FFF2-40B4-BE49-F238E27FC236}">
                  <a16:creationId xmlns:a16="http://schemas.microsoft.com/office/drawing/2014/main" id="{00000000-0008-0000-0300-00000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3175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7" name="直線コネクタ 266">
              <a:extLst>
                <a:ext uri="{FF2B5EF4-FFF2-40B4-BE49-F238E27FC236}">
                  <a16:creationId xmlns:a16="http://schemas.microsoft.com/office/drawing/2014/main" id="{00000000-0008-0000-0300-00000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7239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8" name="テキスト ボックス 536">
              <a:extLst>
                <a:ext uri="{FF2B5EF4-FFF2-40B4-BE49-F238E27FC236}">
                  <a16:creationId xmlns:a16="http://schemas.microsoft.com/office/drawing/2014/main" id="{00000000-0008-0000-0300-00000C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16587" y="223053"/>
              <a:ext cx="227439" cy="30272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3000"/>
                </a:lnSpc>
              </a:pPr>
              <a:r>
                <a:rPr lang="el-GR" sz="12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θ</a:t>
              </a:r>
              <a:r>
                <a:rPr lang="en-US" altLang="ja-JP" sz="1000" b="1" i="1" kern="120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ｼｽﾃﾑ明朝"/>
                  <a:cs typeface="Times New Roman" panose="02020603050405020304" pitchFamily="18" charset="0"/>
                </a:rPr>
                <a:t>3</a:t>
              </a:r>
              <a:endParaRPr lang="ja-JP" sz="10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9" name="楕円 268">
              <a:extLst>
                <a:ext uri="{FF2B5EF4-FFF2-40B4-BE49-F238E27FC236}">
                  <a16:creationId xmlns:a16="http://schemas.microsoft.com/office/drawing/2014/main" id="{00000000-0008-0000-0300-00000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9010" y="579120"/>
              <a:ext cx="144780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0" name="楕円 269">
              <a:extLst>
                <a:ext uri="{FF2B5EF4-FFF2-40B4-BE49-F238E27FC236}">
                  <a16:creationId xmlns:a16="http://schemas.microsoft.com/office/drawing/2014/main" id="{00000000-0008-0000-0300-00000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579120"/>
              <a:ext cx="145415" cy="145415"/>
            </a:xfrm>
            <a:prstGeom prst="ellips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1" name="楕円 270">
              <a:extLst>
                <a:ext uri="{FF2B5EF4-FFF2-40B4-BE49-F238E27FC236}">
                  <a16:creationId xmlns:a16="http://schemas.microsoft.com/office/drawing/2014/main" id="{00000000-0008-0000-0300-00000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2" name="楕円 271">
              <a:extLst>
                <a:ext uri="{FF2B5EF4-FFF2-40B4-BE49-F238E27FC236}">
                  <a16:creationId xmlns:a16="http://schemas.microsoft.com/office/drawing/2014/main" id="{00000000-0008-0000-0300-00001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2140"/>
              <a:ext cx="71755" cy="72390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3" name="楕円 272">
              <a:extLst>
                <a:ext uri="{FF2B5EF4-FFF2-40B4-BE49-F238E27FC236}">
                  <a16:creationId xmlns:a16="http://schemas.microsoft.com/office/drawing/2014/main" id="{00000000-0008-0000-0300-00001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020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4" name="楕円 273">
              <a:extLst>
                <a:ext uri="{FF2B5EF4-FFF2-40B4-BE49-F238E27FC236}">
                  <a16:creationId xmlns:a16="http://schemas.microsoft.com/office/drawing/2014/main" id="{00000000-0008-0000-0300-00001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05205" y="615315"/>
              <a:ext cx="73025" cy="73025"/>
            </a:xfrm>
            <a:prstGeom prst="ellipse">
              <a:avLst/>
            </a:prstGeom>
            <a:noFill/>
            <a:ln w="72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5" name="直線コネクタ 274">
              <a:extLst>
                <a:ext uri="{FF2B5EF4-FFF2-40B4-BE49-F238E27FC236}">
                  <a16:creationId xmlns:a16="http://schemas.microsoft.com/office/drawing/2014/main" id="{00000000-0008-0000-03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4145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6" name="正方形/長方形 275">
              <a:extLst>
                <a:ext uri="{FF2B5EF4-FFF2-40B4-BE49-F238E27FC236}">
                  <a16:creationId xmlns:a16="http://schemas.microsoft.com/office/drawing/2014/main" id="{00000000-0008-0000-0300-00001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920" y="579120"/>
              <a:ext cx="612140" cy="144145"/>
            </a:xfrm>
            <a:prstGeom prst="rect">
              <a:avLst/>
            </a:prstGeom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7" name="直線コネクタ 276">
              <a:extLst>
                <a:ext uri="{FF2B5EF4-FFF2-40B4-BE49-F238E27FC236}">
                  <a16:creationId xmlns:a16="http://schemas.microsoft.com/office/drawing/2014/main" id="{00000000-0008-0000-0300-00001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1060" y="651510"/>
              <a:ext cx="107950" cy="1270"/>
            </a:xfrm>
            <a:prstGeom prst="line">
              <a:avLst/>
            </a:prstGeom>
            <a:noFill/>
            <a:ln w="144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4" name="Object 10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300-00000A040000}"/>
                  </a:ext>
                </a:extLst>
              </xdr:cNvPr>
              <xdr:cNvSpPr/>
            </xdr:nvSpPr>
            <xdr:spPr bwMode="auto">
              <a:xfrm>
                <a:off x="5154563" y="1296262"/>
                <a:ext cx="1398615" cy="57513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53</xdr:col>
      <xdr:colOff>0</xdr:colOff>
      <xdr:row>48</xdr:row>
      <xdr:rowOff>0</xdr:rowOff>
    </xdr:from>
    <xdr:to>
      <xdr:col>59</xdr:col>
      <xdr:colOff>554948</xdr:colOff>
      <xdr:row>60</xdr:row>
      <xdr:rowOff>1244</xdr:rowOff>
    </xdr:to>
    <xdr:graphicFrame macro="">
      <xdr:nvGraphicFramePr>
        <xdr:cNvPr id="279" name="グラフ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15</xdr:col>
      <xdr:colOff>462278</xdr:colOff>
      <xdr:row>7</xdr:row>
      <xdr:rowOff>71525</xdr:rowOff>
    </xdr:to>
    <xdr:grpSp>
      <xdr:nvGrpSpPr>
        <xdr:cNvPr id="234" name="グループ化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GrpSpPr>
          <a:grpSpLocks noChangeAspect="1"/>
        </xdr:cNvGrpSpPr>
      </xdr:nvGrpSpPr>
      <xdr:grpSpPr>
        <a:xfrm>
          <a:off x="5518150" y="234950"/>
          <a:ext cx="1694178" cy="1449475"/>
          <a:chOff x="0" y="-11220"/>
          <a:chExt cx="1203431" cy="1014237"/>
        </a:xfrm>
      </xdr:grpSpPr>
      <xdr:sp macro="" textlink="">
        <xdr:nvSpPr>
          <xdr:cNvPr id="235" name="正方形/長方形 234">
            <a:extLst>
              <a:ext uri="{FF2B5EF4-FFF2-40B4-BE49-F238E27FC236}">
                <a16:creationId xmlns:a16="http://schemas.microsoft.com/office/drawing/2014/main" id="{00000000-0008-0000-0300-0000EB000000}"/>
              </a:ext>
            </a:extLst>
          </xdr:cNvPr>
          <xdr:cNvSpPr>
            <a:spLocks noChangeArrowheads="1"/>
          </xdr:cNvSpPr>
        </xdr:nvSpPr>
        <xdr:spPr bwMode="auto">
          <a:xfrm>
            <a:off x="433215" y="304562"/>
            <a:ext cx="252095" cy="25146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6" name="正方形/長方形 235">
            <a:extLst>
              <a:ext uri="{FF2B5EF4-FFF2-40B4-BE49-F238E27FC236}">
                <a16:creationId xmlns:a16="http://schemas.microsoft.com/office/drawing/2014/main" id="{00000000-0008-0000-0300-0000EC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270488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7" name="正方形/長方形 236">
            <a:extLst>
              <a:ext uri="{FF2B5EF4-FFF2-40B4-BE49-F238E27FC236}">
                <a16:creationId xmlns:a16="http://schemas.microsoft.com/office/drawing/2014/main" id="{00000000-0008-0000-0300-0000ED000000}"/>
              </a:ext>
            </a:extLst>
          </xdr:cNvPr>
          <xdr:cNvSpPr>
            <a:spLocks noChangeArrowheads="1"/>
          </xdr:cNvSpPr>
        </xdr:nvSpPr>
        <xdr:spPr bwMode="auto">
          <a:xfrm rot="16200938">
            <a:off x="776847" y="86163"/>
            <a:ext cx="107950" cy="215900"/>
          </a:xfrm>
          <a:prstGeom prst="rect">
            <a:avLst/>
          </a:prstGeom>
          <a:solidFill>
            <a:srgbClr val="FFFF00"/>
          </a:soli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8" name="直線コネクタ 237">
            <a:extLst>
              <a:ext uri="{FF2B5EF4-FFF2-40B4-BE49-F238E27FC236}">
                <a16:creationId xmlns:a16="http://schemas.microsoft.com/office/drawing/2014/main" id="{00000000-0008-0000-0300-0000E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33215" y="197743"/>
            <a:ext cx="28829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9" name="直線コネクタ 238">
            <a:extLst>
              <a:ext uri="{FF2B5EF4-FFF2-40B4-BE49-F238E27FC236}">
                <a16:creationId xmlns:a16="http://schemas.microsoft.com/office/drawing/2014/main" id="{00000000-0008-0000-0300-0000E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35047" y="197743"/>
            <a:ext cx="143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0" name="直線コネクタ 239">
            <a:extLst>
              <a:ext uri="{FF2B5EF4-FFF2-40B4-BE49-F238E27FC236}">
                <a16:creationId xmlns:a16="http://schemas.microsoft.com/office/drawing/2014/main" id="{00000000-0008-0000-0300-0000F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197743"/>
            <a:ext cx="14414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41" name="グループ化 240">
            <a:extLst>
              <a:ext uri="{FF2B5EF4-FFF2-40B4-BE49-F238E27FC236}">
                <a16:creationId xmlns:a16="http://schemas.microsoft.com/office/drawing/2014/main" id="{00000000-0008-0000-0300-0000F1000000}"/>
              </a:ext>
            </a:extLst>
          </xdr:cNvPr>
          <xdr:cNvGrpSpPr>
            <a:grpSpLocks/>
          </xdr:cNvGrpSpPr>
        </xdr:nvGrpSpPr>
        <xdr:grpSpPr bwMode="auto">
          <a:xfrm>
            <a:off x="0" y="163435"/>
            <a:ext cx="72391" cy="73025"/>
            <a:chOff x="9" y="159"/>
            <a:chExt cx="46" cy="46"/>
          </a:xfrm>
        </xdr:grpSpPr>
        <xdr:sp macro="" textlink="">
          <xdr:nvSpPr>
            <xdr:cNvPr id="284" name="Oval 9">
              <a:extLst>
                <a:ext uri="{FF2B5EF4-FFF2-40B4-BE49-F238E27FC236}">
                  <a16:creationId xmlns:a16="http://schemas.microsoft.com/office/drawing/2014/main" id="{00000000-0008-0000-0300-00001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5" name="Oval 10">
              <a:extLst>
                <a:ext uri="{FF2B5EF4-FFF2-40B4-BE49-F238E27FC236}">
                  <a16:creationId xmlns:a16="http://schemas.microsoft.com/office/drawing/2014/main" id="{00000000-0008-0000-0300-00001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42" name="グループ化 241">
            <a:extLst>
              <a:ext uri="{FF2B5EF4-FFF2-40B4-BE49-F238E27FC236}">
                <a16:creationId xmlns:a16="http://schemas.microsoft.com/office/drawing/2014/main" id="{00000000-0008-0000-0300-0000F2000000}"/>
              </a:ext>
            </a:extLst>
          </xdr:cNvPr>
          <xdr:cNvGrpSpPr>
            <a:grpSpLocks/>
          </xdr:cNvGrpSpPr>
        </xdr:nvGrpSpPr>
        <xdr:grpSpPr bwMode="auto">
          <a:xfrm>
            <a:off x="1080537" y="163435"/>
            <a:ext cx="73025" cy="73025"/>
            <a:chOff x="689" y="159"/>
            <a:chExt cx="46" cy="46"/>
          </a:xfrm>
        </xdr:grpSpPr>
        <xdr:sp macro="" textlink="">
          <xdr:nvSpPr>
            <xdr:cNvPr id="282" name="Oval 12">
              <a:extLst>
                <a:ext uri="{FF2B5EF4-FFF2-40B4-BE49-F238E27FC236}">
                  <a16:creationId xmlns:a16="http://schemas.microsoft.com/office/drawing/2014/main" id="{00000000-0008-0000-0300-00001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172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3" name="Oval 13">
              <a:extLst>
                <a:ext uri="{FF2B5EF4-FFF2-40B4-BE49-F238E27FC236}">
                  <a16:creationId xmlns:a16="http://schemas.microsoft.com/office/drawing/2014/main" id="{00000000-0008-0000-0300-00001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15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43" name="テキスト ボックス 239">
            <a:extLst>
              <a:ext uri="{FF2B5EF4-FFF2-40B4-BE49-F238E27FC236}">
                <a16:creationId xmlns:a16="http://schemas.microsoft.com/office/drawing/2014/main" id="{00000000-0008-0000-0300-0000F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5078" y="10519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Z1,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4" name="テキスト ボックス 240">
            <a:extLst>
              <a:ext uri="{FF2B5EF4-FFF2-40B4-BE49-F238E27FC236}">
                <a16:creationId xmlns:a16="http://schemas.microsoft.com/office/drawing/2014/main" id="{00000000-0008-0000-0300-0000F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651" y="387142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Z2,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5" name="テキスト ボックス 241">
            <a:extLst>
              <a:ext uri="{FF2B5EF4-FFF2-40B4-BE49-F238E27FC236}">
                <a16:creationId xmlns:a16="http://schemas.microsoft.com/office/drawing/2014/main" id="{00000000-0008-0000-0300-0000F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7134" y="-11220"/>
            <a:ext cx="237787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Z3,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θ</a:t>
            </a: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6" name="テキスト ボックス 242">
            <a:extLst>
              <a:ext uri="{FF2B5EF4-FFF2-40B4-BE49-F238E27FC236}">
                <a16:creationId xmlns:a16="http://schemas.microsoft.com/office/drawing/2014/main" id="{00000000-0008-0000-0300-0000F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270" y="786487"/>
            <a:ext cx="1155161" cy="2165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401320" indent="-401320" algn="l">
              <a:lnSpc>
                <a:spcPts val="1200"/>
              </a:lnSpc>
            </a:pPr>
            <a:r>
              <a:rPr lang="en-US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Fig.</a:t>
            </a:r>
            <a:r>
              <a:rPr lang="ja-JP" sz="105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11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分布定数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</a:t>
            </a: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b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フィルタ等価回路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47" name="直線コネクタ 246">
            <a:extLst>
              <a:ext uri="{FF2B5EF4-FFF2-40B4-BE49-F238E27FC236}">
                <a16:creationId xmlns:a16="http://schemas.microsoft.com/office/drawing/2014/main" id="{00000000-0008-0000-0300-0000F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981" y="703467"/>
            <a:ext cx="10077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48" name="グループ化 247">
            <a:extLst>
              <a:ext uri="{FF2B5EF4-FFF2-40B4-BE49-F238E27FC236}">
                <a16:creationId xmlns:a16="http://schemas.microsoft.com/office/drawing/2014/main" id="{00000000-0008-0000-0300-0000F8000000}"/>
              </a:ext>
            </a:extLst>
          </xdr:cNvPr>
          <xdr:cNvGrpSpPr>
            <a:grpSpLocks/>
          </xdr:cNvGrpSpPr>
        </xdr:nvGrpSpPr>
        <xdr:grpSpPr bwMode="auto">
          <a:xfrm>
            <a:off x="0" y="665278"/>
            <a:ext cx="72391" cy="72391"/>
            <a:chOff x="9" y="476"/>
            <a:chExt cx="46" cy="46"/>
          </a:xfrm>
        </xdr:grpSpPr>
        <xdr:sp macro="" textlink="">
          <xdr:nvSpPr>
            <xdr:cNvPr id="280" name="Oval 20">
              <a:extLst>
                <a:ext uri="{FF2B5EF4-FFF2-40B4-BE49-F238E27FC236}">
                  <a16:creationId xmlns:a16="http://schemas.microsoft.com/office/drawing/2014/main" id="{00000000-0008-0000-0300-00001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1" name="Oval 21">
              <a:extLst>
                <a:ext uri="{FF2B5EF4-FFF2-40B4-BE49-F238E27FC236}">
                  <a16:creationId xmlns:a16="http://schemas.microsoft.com/office/drawing/2014/main" id="{00000000-0008-0000-0300-00001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49" name="グループ化 248">
            <a:extLst>
              <a:ext uri="{FF2B5EF4-FFF2-40B4-BE49-F238E27FC236}">
                <a16:creationId xmlns:a16="http://schemas.microsoft.com/office/drawing/2014/main" id="{00000000-0008-0000-0300-0000F9000000}"/>
              </a:ext>
            </a:extLst>
          </xdr:cNvPr>
          <xdr:cNvGrpSpPr>
            <a:grpSpLocks/>
          </xdr:cNvGrpSpPr>
        </xdr:nvGrpSpPr>
        <xdr:grpSpPr bwMode="auto">
          <a:xfrm>
            <a:off x="1080537" y="665278"/>
            <a:ext cx="73025" cy="72391"/>
            <a:chOff x="689" y="476"/>
            <a:chExt cx="46" cy="46"/>
          </a:xfrm>
        </xdr:grpSpPr>
        <xdr:sp macro="" textlink="">
          <xdr:nvSpPr>
            <xdr:cNvPr id="257" name="Oval 23">
              <a:extLst>
                <a:ext uri="{FF2B5EF4-FFF2-40B4-BE49-F238E27FC236}">
                  <a16:creationId xmlns:a16="http://schemas.microsoft.com/office/drawing/2014/main" id="{00000000-0008-0000-0300-00000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03" y="490"/>
              <a:ext cx="18" cy="18"/>
            </a:xfrm>
            <a:prstGeom prst="ellipse">
              <a:avLst/>
            </a:prstGeom>
            <a:solidFill>
              <a:srgbClr val="FFFF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8" name="Oval 24">
              <a:extLst>
                <a:ext uri="{FF2B5EF4-FFF2-40B4-BE49-F238E27FC236}">
                  <a16:creationId xmlns:a16="http://schemas.microsoft.com/office/drawing/2014/main" id="{00000000-0008-0000-0300-00001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9" y="47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250" name="直線コネクタ 249">
            <a:extLst>
              <a:ext uri="{FF2B5EF4-FFF2-40B4-BE49-F238E27FC236}">
                <a16:creationId xmlns:a16="http://schemas.microsoft.com/office/drawing/2014/main" id="{00000000-0008-0000-0300-0000F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197743"/>
            <a:ext cx="1270" cy="1079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1" name="直線コネクタ 250">
            <a:extLst>
              <a:ext uri="{FF2B5EF4-FFF2-40B4-BE49-F238E27FC236}">
                <a16:creationId xmlns:a16="http://schemas.microsoft.com/office/drawing/2014/main" id="{00000000-0008-0000-0300-0000F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66395" y="557342"/>
            <a:ext cx="1270" cy="144145"/>
          </a:xfrm>
          <a:prstGeom prst="line">
            <a:avLst/>
          </a:prstGeom>
          <a:noFill/>
          <a:ln w="12700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2" name="楕円 251">
            <a:extLst>
              <a:ext uri="{FF2B5EF4-FFF2-40B4-BE49-F238E27FC236}">
                <a16:creationId xmlns:a16="http://schemas.microsoft.com/office/drawing/2014/main" id="{00000000-0008-0000-0300-0000FC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rgbClr val="FFFF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53" name="楕円 252">
            <a:extLst>
              <a:ext uri="{FF2B5EF4-FFF2-40B4-BE49-F238E27FC236}">
                <a16:creationId xmlns:a16="http://schemas.microsoft.com/office/drawing/2014/main" id="{00000000-0008-0000-0300-0000FD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183610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54" name="楕円 253">
            <a:extLst>
              <a:ext uri="{FF2B5EF4-FFF2-40B4-BE49-F238E27FC236}">
                <a16:creationId xmlns:a16="http://schemas.microsoft.com/office/drawing/2014/main" id="{00000000-0008-0000-0300-0000FE000000}"/>
              </a:ext>
            </a:extLst>
          </xdr:cNvPr>
          <xdr:cNvSpPr>
            <a:spLocks noChangeArrowheads="1"/>
          </xdr:cNvSpPr>
        </xdr:nvSpPr>
        <xdr:spPr bwMode="auto">
          <a:xfrm>
            <a:off x="552261" y="689969"/>
            <a:ext cx="28575" cy="28575"/>
          </a:xfrm>
          <a:prstGeom prst="ellipse">
            <a:avLst/>
          </a:prstGeom>
          <a:solidFill>
            <a:sysClr val="windowText" lastClr="000000">
              <a:lumMod val="95000"/>
              <a:lumOff val="5000"/>
            </a:sysClr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21</xdr:col>
      <xdr:colOff>393700</xdr:colOff>
      <xdr:row>9</xdr:row>
      <xdr:rowOff>6350</xdr:rowOff>
    </xdr:from>
    <xdr:to>
      <xdr:col>30</xdr:col>
      <xdr:colOff>566863</xdr:colOff>
      <xdr:row>13</xdr:row>
      <xdr:rowOff>79082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2076450"/>
          <a:ext cx="4230813" cy="9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469900</xdr:colOff>
      <xdr:row>1</xdr:row>
      <xdr:rowOff>165100</xdr:rowOff>
    </xdr:from>
    <xdr:to>
      <xdr:col>7</xdr:col>
      <xdr:colOff>32900</xdr:colOff>
      <xdr:row>15</xdr:row>
      <xdr:rowOff>52345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209550</xdr:colOff>
      <xdr:row>1</xdr:row>
      <xdr:rowOff>133350</xdr:rowOff>
    </xdr:from>
    <xdr:to>
      <xdr:col>14</xdr:col>
      <xdr:colOff>180600</xdr:colOff>
      <xdr:row>15</xdr:row>
      <xdr:rowOff>31810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417219</xdr:colOff>
      <xdr:row>15</xdr:row>
      <xdr:rowOff>103874</xdr:rowOff>
    </xdr:from>
    <xdr:to>
      <xdr:col>7</xdr:col>
      <xdr:colOff>114300</xdr:colOff>
      <xdr:row>27</xdr:row>
      <xdr:rowOff>131131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84354</xdr:colOff>
      <xdr:row>15</xdr:row>
      <xdr:rowOff>147931</xdr:rowOff>
    </xdr:from>
    <xdr:to>
      <xdr:col>15</xdr:col>
      <xdr:colOff>9156</xdr:colOff>
      <xdr:row>27</xdr:row>
      <xdr:rowOff>168567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622300</xdr:colOff>
      <xdr:row>28</xdr:row>
      <xdr:rowOff>196850</xdr:rowOff>
    </xdr:from>
    <xdr:to>
      <xdr:col>7</xdr:col>
      <xdr:colOff>132097</xdr:colOff>
      <xdr:row>42</xdr:row>
      <xdr:rowOff>114166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431800</xdr:colOff>
      <xdr:row>28</xdr:row>
      <xdr:rowOff>165100</xdr:rowOff>
    </xdr:from>
    <xdr:to>
      <xdr:col>14</xdr:col>
      <xdr:colOff>430325</xdr:colOff>
      <xdr:row>42</xdr:row>
      <xdr:rowOff>79614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Z67"/>
  <sheetViews>
    <sheetView tabSelected="1" topLeftCell="H1" zoomScale="93" zoomScaleNormal="93" workbookViewId="0">
      <selection activeCell="Y4" sqref="Y4"/>
    </sheetView>
  </sheetViews>
  <sheetFormatPr defaultRowHeight="18"/>
  <cols>
    <col min="4" max="4" width="8.83203125" customWidth="1"/>
    <col min="6" max="6" width="8.83203125" customWidth="1"/>
    <col min="7" max="7" width="9.5" bestFit="1" customWidth="1"/>
    <col min="8" max="8" width="6.58203125" customWidth="1"/>
    <col min="10" max="10" width="8.83203125" customWidth="1"/>
    <col min="12" max="12" width="5.33203125" customWidth="1"/>
    <col min="16" max="16" width="6.33203125" customWidth="1"/>
    <col min="22" max="22" width="9.6640625" bestFit="1" customWidth="1"/>
    <col min="23" max="23" width="4.1640625" customWidth="1"/>
  </cols>
  <sheetData>
    <row r="1" spans="2:26">
      <c r="B1" s="97"/>
      <c r="C1" s="219" t="s">
        <v>100</v>
      </c>
      <c r="D1" s="95"/>
      <c r="E1" s="95"/>
      <c r="F1" s="95"/>
      <c r="G1" s="95"/>
      <c r="H1" s="96"/>
    </row>
    <row r="2" spans="2:26" ht="18.5" thickBot="1">
      <c r="B2" s="108" t="s">
        <v>101</v>
      </c>
      <c r="C2" s="109"/>
      <c r="D2" s="109"/>
      <c r="E2" s="109"/>
      <c r="F2" s="109"/>
      <c r="G2" s="109"/>
      <c r="I2" s="9" t="s">
        <v>84</v>
      </c>
      <c r="J2" s="154"/>
      <c r="K2" s="96"/>
      <c r="L2" s="96"/>
      <c r="M2" s="96"/>
      <c r="N2" s="44"/>
      <c r="O2" s="17"/>
      <c r="P2" s="130"/>
      <c r="Q2" s="130"/>
      <c r="R2" s="130"/>
      <c r="S2" s="130"/>
      <c r="U2" s="96"/>
      <c r="V2" s="96"/>
      <c r="W2" s="96"/>
      <c r="X2" s="96"/>
      <c r="Y2" s="96"/>
    </row>
    <row r="3" spans="2:26" ht="18.5" thickBot="1">
      <c r="B3" s="114" t="s">
        <v>54</v>
      </c>
      <c r="C3" s="204" t="s">
        <v>55</v>
      </c>
      <c r="D3" s="205" t="s">
        <v>56</v>
      </c>
      <c r="E3" s="206" t="s">
        <v>57</v>
      </c>
      <c r="F3" s="207" t="s">
        <v>58</v>
      </c>
      <c r="G3" s="155" t="s">
        <v>31</v>
      </c>
      <c r="H3" s="91"/>
      <c r="I3" s="12" t="s">
        <v>80</v>
      </c>
      <c r="J3" s="155" t="s">
        <v>81</v>
      </c>
      <c r="K3" s="96"/>
      <c r="L3" s="96"/>
      <c r="M3" s="96"/>
      <c r="N3" s="44"/>
      <c r="O3" s="17"/>
      <c r="P3" s="130"/>
      <c r="Q3" s="130"/>
      <c r="R3" s="130"/>
      <c r="S3" s="130"/>
      <c r="U3" s="96"/>
      <c r="V3" s="96"/>
      <c r="W3" s="96"/>
      <c r="X3" s="96"/>
      <c r="Y3" s="96"/>
    </row>
    <row r="4" spans="2:26" ht="19" thickTop="1" thickBot="1">
      <c r="B4" s="115">
        <v>1</v>
      </c>
      <c r="C4" s="208">
        <v>3</v>
      </c>
      <c r="D4" s="209">
        <v>0.79200000000000004</v>
      </c>
      <c r="E4" s="210">
        <v>3</v>
      </c>
      <c r="F4" s="202">
        <v>1</v>
      </c>
      <c r="G4" s="203">
        <f>20*LOG(2*F4/(1+F4))</f>
        <v>0</v>
      </c>
      <c r="H4" s="113"/>
      <c r="I4" s="173">
        <f>演算処理部!AH82</f>
        <v>-0.20043517428635788</v>
      </c>
      <c r="J4" s="171">
        <f>演算処理部!AH102</f>
        <v>-6.4705418978779781</v>
      </c>
      <c r="K4" s="96"/>
      <c r="L4" s="96"/>
      <c r="M4" s="96"/>
      <c r="N4" s="44"/>
      <c r="O4" s="17"/>
      <c r="P4" s="130"/>
      <c r="Q4" s="130"/>
      <c r="R4" s="130"/>
      <c r="S4" s="130"/>
      <c r="U4" s="96"/>
      <c r="V4" s="96"/>
      <c r="W4" s="96"/>
      <c r="X4" s="96"/>
      <c r="Y4" s="96"/>
    </row>
    <row r="5" spans="2:26" ht="18.5" thickBot="1">
      <c r="B5" s="113" t="s">
        <v>67</v>
      </c>
      <c r="C5" s="211" t="s">
        <v>34</v>
      </c>
      <c r="D5" s="212" t="s">
        <v>59</v>
      </c>
      <c r="E5" s="213" t="s">
        <v>65</v>
      </c>
      <c r="F5" s="142"/>
      <c r="G5" s="142"/>
      <c r="H5" s="113"/>
      <c r="I5" s="77" t="s">
        <v>103</v>
      </c>
      <c r="J5" s="156" t="s">
        <v>102</v>
      </c>
      <c r="K5" s="96"/>
      <c r="L5" s="96"/>
      <c r="M5" s="96"/>
      <c r="N5" s="44"/>
      <c r="O5" s="17"/>
      <c r="P5" s="130"/>
      <c r="Q5" s="130"/>
      <c r="R5" s="130"/>
      <c r="S5" s="130"/>
      <c r="U5" s="96"/>
      <c r="V5" s="96"/>
      <c r="W5" s="96"/>
      <c r="X5" s="96"/>
      <c r="Y5" s="96"/>
    </row>
    <row r="6" spans="2:26" ht="19" thickTop="1" thickBot="1">
      <c r="B6" s="112"/>
      <c r="C6" s="215">
        <v>0.25461021656567323</v>
      </c>
      <c r="D6" s="216">
        <v>0.4448408046961565</v>
      </c>
      <c r="E6" s="217">
        <v>0.25461021656567323</v>
      </c>
      <c r="F6" s="142"/>
      <c r="G6" s="142" t="s">
        <v>86</v>
      </c>
      <c r="H6" s="218">
        <v>1.5708</v>
      </c>
      <c r="I6" s="170">
        <f>演算処理部!AH112</f>
        <v>-11.717903539955694</v>
      </c>
      <c r="J6" s="172">
        <f>演算処理部!AH132</f>
        <v>-24.683912378910399</v>
      </c>
      <c r="K6" s="96"/>
      <c r="L6" s="96"/>
      <c r="M6" s="44"/>
      <c r="N6" s="17"/>
      <c r="O6" s="130"/>
      <c r="P6" s="130"/>
      <c r="Q6" s="130"/>
      <c r="R6" s="130"/>
      <c r="T6" s="96"/>
      <c r="U6" s="96"/>
      <c r="V6" s="96"/>
      <c r="W6" s="96"/>
      <c r="X6" s="96"/>
    </row>
    <row r="7" spans="2:26">
      <c r="D7" s="129"/>
      <c r="E7" s="110"/>
      <c r="F7" s="142"/>
      <c r="G7" s="113"/>
      <c r="H7" s="9"/>
      <c r="J7" s="96"/>
      <c r="K7" s="96"/>
      <c r="L7" s="96"/>
      <c r="M7" s="96"/>
      <c r="N7" s="44"/>
      <c r="O7" s="17"/>
      <c r="P7" s="130"/>
      <c r="Q7" s="91"/>
      <c r="R7" s="96"/>
      <c r="S7" s="96"/>
      <c r="T7" s="96"/>
      <c r="W7" s="140"/>
      <c r="X7" s="140"/>
      <c r="Y7" s="140"/>
      <c r="Z7" s="4"/>
    </row>
    <row r="8" spans="2:26" ht="18.5" thickBot="1"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44"/>
      <c r="O8" s="17"/>
      <c r="P8" s="130"/>
      <c r="Q8" s="108" t="s">
        <v>78</v>
      </c>
      <c r="R8" s="109"/>
      <c r="S8" s="109"/>
      <c r="T8" s="109"/>
      <c r="U8" s="109"/>
      <c r="V8" s="109"/>
      <c r="X8" s="9" t="s">
        <v>84</v>
      </c>
      <c r="Y8" s="154"/>
    </row>
    <row r="9" spans="2:26" ht="18.5" thickBot="1"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44"/>
      <c r="O9" s="17"/>
      <c r="P9" s="130"/>
      <c r="Q9" s="114" t="s">
        <v>54</v>
      </c>
      <c r="R9" s="204" t="s">
        <v>55</v>
      </c>
      <c r="S9" s="205" t="s">
        <v>56</v>
      </c>
      <c r="T9" s="206" t="s">
        <v>57</v>
      </c>
      <c r="U9" s="207" t="s">
        <v>58</v>
      </c>
      <c r="V9" s="155" t="s">
        <v>31</v>
      </c>
      <c r="X9" s="12" t="s">
        <v>80</v>
      </c>
      <c r="Y9" s="155" t="s">
        <v>81</v>
      </c>
    </row>
    <row r="10" spans="2:26" ht="19" thickTop="1" thickBot="1"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44"/>
      <c r="O10" s="17"/>
      <c r="P10" s="92"/>
      <c r="Q10" s="115">
        <v>1</v>
      </c>
      <c r="R10" s="208">
        <v>2.88</v>
      </c>
      <c r="S10" s="209">
        <v>0.79</v>
      </c>
      <c r="T10" s="210">
        <v>2.88</v>
      </c>
      <c r="U10" s="202">
        <v>1</v>
      </c>
      <c r="V10" s="203">
        <f>20*LOG(2*U10/(1+U10))</f>
        <v>0</v>
      </c>
      <c r="X10" s="173">
        <v>-2.0010263926372215E-2</v>
      </c>
      <c r="Y10" s="171">
        <v>-1.2549781396064439</v>
      </c>
    </row>
    <row r="11" spans="2:26" ht="17.399999999999999" customHeight="1" thickBot="1"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Q11" s="113" t="s">
        <v>77</v>
      </c>
      <c r="R11" s="157" t="s">
        <v>34</v>
      </c>
      <c r="S11" s="158" t="s">
        <v>35</v>
      </c>
      <c r="T11" s="159" t="s">
        <v>59</v>
      </c>
      <c r="U11" s="141"/>
      <c r="V11" s="142"/>
      <c r="X11" s="77" t="s">
        <v>83</v>
      </c>
      <c r="Y11" s="156" t="s">
        <v>104</v>
      </c>
    </row>
    <row r="12" spans="2:26" ht="19" thickTop="1" thickBot="1">
      <c r="I12" s="88"/>
      <c r="J12" s="88"/>
      <c r="K12" s="89"/>
      <c r="L12" s="89"/>
      <c r="M12" s="89"/>
      <c r="N12" s="89"/>
      <c r="O12" s="89"/>
      <c r="Q12" s="112" t="s">
        <v>70</v>
      </c>
      <c r="R12" s="143">
        <v>0.15057673992250856</v>
      </c>
      <c r="S12" s="145">
        <v>0.40042997498500443</v>
      </c>
      <c r="T12" s="144">
        <v>0.15057673992250856</v>
      </c>
      <c r="U12" s="142"/>
      <c r="V12" s="142"/>
      <c r="X12" s="170">
        <v>-3.5543416650384629</v>
      </c>
      <c r="Y12" s="172">
        <v>-12.0825019302511</v>
      </c>
    </row>
    <row r="13" spans="2:26">
      <c r="I13" s="90"/>
      <c r="J13" s="91"/>
      <c r="K13" s="91"/>
      <c r="L13" s="91"/>
      <c r="M13" s="91"/>
      <c r="N13" s="92"/>
      <c r="O13" s="91"/>
    </row>
    <row r="14" spans="2:26" ht="18.5" thickBot="1">
      <c r="I14" s="44"/>
      <c r="J14" s="17"/>
      <c r="K14" s="62"/>
      <c r="L14" s="62"/>
      <c r="M14" s="62"/>
      <c r="N14" s="62"/>
      <c r="O14" s="62"/>
      <c r="Q14" s="108" t="s">
        <v>60</v>
      </c>
      <c r="R14" s="109"/>
      <c r="S14" s="109"/>
      <c r="T14" s="109"/>
      <c r="U14" s="109"/>
      <c r="V14" s="109"/>
      <c r="X14" s="9" t="s">
        <v>84</v>
      </c>
      <c r="Y14" s="154"/>
    </row>
    <row r="15" spans="2:26" ht="18.5" thickBot="1">
      <c r="I15" s="44"/>
      <c r="J15" s="17"/>
      <c r="K15" s="62"/>
      <c r="L15" s="62"/>
      <c r="M15" s="62"/>
      <c r="N15" s="62"/>
      <c r="O15" s="62"/>
      <c r="Q15" s="114" t="s">
        <v>54</v>
      </c>
      <c r="R15" s="204" t="s">
        <v>55</v>
      </c>
      <c r="S15" s="205" t="s">
        <v>56</v>
      </c>
      <c r="T15" s="206" t="s">
        <v>57</v>
      </c>
      <c r="U15" s="207" t="s">
        <v>58</v>
      </c>
      <c r="V15" s="155" t="s">
        <v>31</v>
      </c>
      <c r="X15" s="12" t="s">
        <v>80</v>
      </c>
      <c r="Y15" s="155" t="s">
        <v>81</v>
      </c>
    </row>
    <row r="16" spans="2:26" ht="19" thickTop="1" thickBot="1">
      <c r="I16" s="44"/>
      <c r="J16" s="17"/>
      <c r="K16" s="62"/>
      <c r="L16" s="62"/>
      <c r="M16" s="62"/>
      <c r="N16" s="62"/>
      <c r="O16" s="62"/>
      <c r="Q16" s="115">
        <v>1</v>
      </c>
      <c r="R16" s="220">
        <v>3</v>
      </c>
      <c r="S16" s="221">
        <v>0.746</v>
      </c>
      <c r="T16" s="222">
        <v>3</v>
      </c>
      <c r="U16" s="202">
        <v>1</v>
      </c>
      <c r="V16" s="203">
        <f>20*LOG(2*U16/(1+U16))</f>
        <v>0</v>
      </c>
      <c r="X16" s="173">
        <v>-5.0045062585299983E-2</v>
      </c>
      <c r="Y16" s="171">
        <v>-2.604889002763322</v>
      </c>
    </row>
    <row r="17" spans="9:25" ht="18.5" thickBot="1">
      <c r="I17" s="44"/>
      <c r="J17" s="17"/>
      <c r="K17" s="62"/>
      <c r="L17" s="62"/>
      <c r="M17" s="62"/>
      <c r="N17" s="62"/>
      <c r="O17" s="62"/>
      <c r="Q17" s="113" t="s">
        <v>79</v>
      </c>
      <c r="R17" s="223" t="s">
        <v>34</v>
      </c>
      <c r="S17" s="224">
        <v>0.6</v>
      </c>
      <c r="T17" s="225" t="s">
        <v>59</v>
      </c>
      <c r="U17" s="141"/>
      <c r="V17" s="142"/>
      <c r="X17" s="77" t="s">
        <v>83</v>
      </c>
      <c r="Y17" s="156" t="s">
        <v>104</v>
      </c>
    </row>
    <row r="18" spans="9:25" ht="19" thickTop="1" thickBot="1">
      <c r="I18" s="44"/>
      <c r="J18" s="17"/>
      <c r="K18" s="62"/>
      <c r="L18" s="62"/>
      <c r="M18" s="62"/>
      <c r="N18" s="62"/>
      <c r="O18" s="62"/>
      <c r="Q18" s="112"/>
      <c r="R18" s="143">
        <v>0.17749266029392988</v>
      </c>
      <c r="S18" s="145">
        <v>0.41190882523099537</v>
      </c>
      <c r="T18" s="144">
        <v>0.17749266029392988</v>
      </c>
      <c r="U18" s="142"/>
      <c r="V18" s="142"/>
      <c r="X18" s="170">
        <v>-6.1755576219370454</v>
      </c>
      <c r="Y18" s="172">
        <v>-16.292126629220512</v>
      </c>
    </row>
    <row r="19" spans="9:25">
      <c r="I19" s="44"/>
      <c r="J19" s="17"/>
      <c r="K19" s="62"/>
      <c r="L19" s="62"/>
      <c r="M19" s="62"/>
      <c r="N19" s="62"/>
      <c r="O19" s="62"/>
      <c r="Q19" s="137"/>
      <c r="R19" s="137"/>
      <c r="S19" s="137"/>
      <c r="T19" s="137"/>
    </row>
    <row r="20" spans="9:25" ht="18.5" thickBot="1">
      <c r="I20" s="44"/>
      <c r="J20" s="17"/>
      <c r="K20" s="62"/>
      <c r="L20" s="62"/>
      <c r="M20" s="62"/>
      <c r="N20" s="62"/>
      <c r="O20" s="62"/>
      <c r="Q20" s="108" t="s">
        <v>60</v>
      </c>
      <c r="R20" s="109"/>
      <c r="S20" s="109"/>
      <c r="T20" s="109"/>
      <c r="U20" s="109"/>
      <c r="V20" s="109"/>
      <c r="X20" s="9" t="s">
        <v>84</v>
      </c>
      <c r="Y20" s="154"/>
    </row>
    <row r="21" spans="9:25" ht="18.5" thickBot="1">
      <c r="I21" s="44"/>
      <c r="J21" s="17"/>
      <c r="K21" s="62"/>
      <c r="L21" s="62"/>
      <c r="M21" s="62"/>
      <c r="N21" s="62"/>
      <c r="O21" s="62"/>
      <c r="Q21" s="114" t="s">
        <v>54</v>
      </c>
      <c r="R21" s="204" t="s">
        <v>55</v>
      </c>
      <c r="S21" s="205" t="s">
        <v>56</v>
      </c>
      <c r="T21" s="206" t="s">
        <v>57</v>
      </c>
      <c r="U21" s="207" t="s">
        <v>58</v>
      </c>
      <c r="V21" s="155" t="s">
        <v>31</v>
      </c>
      <c r="X21" s="12" t="s">
        <v>80</v>
      </c>
      <c r="Y21" s="155" t="s">
        <v>81</v>
      </c>
    </row>
    <row r="22" spans="9:25" ht="19" thickTop="1" thickBot="1">
      <c r="I22" s="44"/>
      <c r="J22" s="17"/>
      <c r="K22" s="92"/>
      <c r="L22" s="92"/>
      <c r="M22" s="92"/>
      <c r="N22" s="91"/>
      <c r="O22" s="92"/>
      <c r="Q22" s="115">
        <v>1</v>
      </c>
      <c r="R22" s="208">
        <v>3</v>
      </c>
      <c r="S22" s="209">
        <v>0.76</v>
      </c>
      <c r="T22" s="210">
        <v>3</v>
      </c>
      <c r="U22" s="202">
        <v>1</v>
      </c>
      <c r="V22" s="203">
        <f>20*LOG(2*U22/(1+U22))</f>
        <v>0</v>
      </c>
      <c r="X22" s="170">
        <v>-0.10016778534346209</v>
      </c>
      <c r="Y22" s="171">
        <v>-4.3282256326721864</v>
      </c>
    </row>
    <row r="23" spans="9:25" ht="18.5" thickBot="1">
      <c r="Q23" s="113" t="s">
        <v>68</v>
      </c>
      <c r="R23" s="157" t="s">
        <v>34</v>
      </c>
      <c r="S23" s="158" t="s">
        <v>59</v>
      </c>
      <c r="T23" s="159" t="s">
        <v>65</v>
      </c>
      <c r="U23" s="141"/>
      <c r="V23" s="142"/>
      <c r="X23" s="77" t="s">
        <v>83</v>
      </c>
      <c r="Y23" s="156" t="s">
        <v>104</v>
      </c>
    </row>
    <row r="24" spans="9:25" ht="19" thickTop="1" thickBot="1">
      <c r="Q24" s="112"/>
      <c r="R24" s="143">
        <v>0.21157227646888144</v>
      </c>
      <c r="S24" s="145">
        <v>0.42986173322387067</v>
      </c>
      <c r="T24" s="144">
        <v>0.21157227646888144</v>
      </c>
      <c r="U24" s="142"/>
      <c r="V24" s="142"/>
      <c r="X24" s="170">
        <v>-8.8930076070911959</v>
      </c>
      <c r="Y24" s="172">
        <v>-20.515608028563548</v>
      </c>
    </row>
    <row r="25" spans="9:25">
      <c r="Q25" s="4"/>
      <c r="R25" s="4"/>
      <c r="S25" s="4"/>
      <c r="T25" s="4"/>
    </row>
    <row r="26" spans="9:25" ht="18.5" thickBot="1">
      <c r="Q26" s="108" t="s">
        <v>60</v>
      </c>
      <c r="R26" s="109"/>
      <c r="S26" s="109"/>
      <c r="T26" s="109"/>
      <c r="U26" s="109"/>
      <c r="V26" s="109"/>
      <c r="X26" s="227" t="s">
        <v>84</v>
      </c>
      <c r="Y26" s="4"/>
    </row>
    <row r="27" spans="9:25" ht="18.5" thickBot="1">
      <c r="Q27" s="114" t="s">
        <v>54</v>
      </c>
      <c r="R27" s="204" t="s">
        <v>55</v>
      </c>
      <c r="S27" s="205" t="s">
        <v>56</v>
      </c>
      <c r="T27" s="206" t="s">
        <v>57</v>
      </c>
      <c r="U27" s="207" t="s">
        <v>58</v>
      </c>
      <c r="V27" s="155" t="s">
        <v>31</v>
      </c>
      <c r="X27" s="12" t="s">
        <v>80</v>
      </c>
      <c r="Y27" s="155" t="s">
        <v>81</v>
      </c>
    </row>
    <row r="28" spans="9:25" ht="19" thickTop="1" thickBot="1">
      <c r="Q28" s="115">
        <v>1</v>
      </c>
      <c r="R28" s="208">
        <v>3</v>
      </c>
      <c r="S28" s="209">
        <v>0.79200000000000004</v>
      </c>
      <c r="T28" s="210">
        <v>3</v>
      </c>
      <c r="U28" s="202">
        <v>1</v>
      </c>
      <c r="V28" s="203">
        <f>20*LOG(2*U28/(1+U28))</f>
        <v>0</v>
      </c>
      <c r="X28" s="170">
        <v>-0.20043517428635788</v>
      </c>
      <c r="Y28" s="171">
        <v>-6.4705418978779781</v>
      </c>
    </row>
    <row r="29" spans="9:25" ht="18.5" thickBot="1">
      <c r="Q29" s="113" t="s">
        <v>67</v>
      </c>
      <c r="R29" s="157" t="s">
        <v>34</v>
      </c>
      <c r="S29" s="158" t="s">
        <v>59</v>
      </c>
      <c r="T29" s="159" t="s">
        <v>65</v>
      </c>
      <c r="U29" s="141"/>
      <c r="V29" s="142"/>
      <c r="X29" s="77" t="s">
        <v>82</v>
      </c>
      <c r="Y29" s="156" t="s">
        <v>83</v>
      </c>
    </row>
    <row r="30" spans="9:25" ht="19" thickTop="1" thickBot="1">
      <c r="Q30" s="112"/>
      <c r="R30" s="143">
        <v>0.25461021656567323</v>
      </c>
      <c r="S30" s="145">
        <v>0.4448408046961565</v>
      </c>
      <c r="T30" s="144">
        <v>0.25461021656567323</v>
      </c>
      <c r="U30" s="142"/>
      <c r="V30" s="142"/>
      <c r="X30" s="170">
        <v>-9.0357972654200971</v>
      </c>
      <c r="Y30" s="172">
        <v>-24.683912378910399</v>
      </c>
    </row>
    <row r="31" spans="9:25">
      <c r="Q31" s="138"/>
      <c r="R31" s="138"/>
      <c r="S31" s="138"/>
      <c r="T31" s="138"/>
    </row>
    <row r="32" spans="9:25" ht="18.5" thickBot="1">
      <c r="Q32" s="108" t="s">
        <v>60</v>
      </c>
      <c r="R32" s="109"/>
      <c r="S32" s="109"/>
      <c r="T32" s="109"/>
      <c r="U32" s="109"/>
      <c r="V32" s="109"/>
      <c r="X32" s="227" t="s">
        <v>84</v>
      </c>
      <c r="Y32" s="4"/>
    </row>
    <row r="33" spans="17:25" ht="18.5" thickBot="1">
      <c r="Q33" s="114" t="s">
        <v>54</v>
      </c>
      <c r="R33" s="204" t="s">
        <v>55</v>
      </c>
      <c r="S33" s="205" t="s">
        <v>56</v>
      </c>
      <c r="T33" s="206" t="s">
        <v>57</v>
      </c>
      <c r="U33" s="207" t="s">
        <v>58</v>
      </c>
      <c r="V33" s="155" t="s">
        <v>31</v>
      </c>
      <c r="X33" s="12" t="s">
        <v>80</v>
      </c>
      <c r="Y33" s="155" t="s">
        <v>81</v>
      </c>
    </row>
    <row r="34" spans="17:25" ht="19" thickTop="1" thickBot="1">
      <c r="Q34" s="115">
        <v>1</v>
      </c>
      <c r="R34" s="208">
        <v>3</v>
      </c>
      <c r="S34" s="209">
        <v>0.88300000000000001</v>
      </c>
      <c r="T34" s="210">
        <v>3</v>
      </c>
      <c r="U34" s="202">
        <v>1</v>
      </c>
      <c r="V34" s="203">
        <f>20*LOG(2*U34/(1+U34))</f>
        <v>0</v>
      </c>
      <c r="X34" s="170">
        <v>-0.50039706979740606</v>
      </c>
      <c r="Y34" s="171">
        <v>-9.6092368114104403</v>
      </c>
    </row>
    <row r="35" spans="17:25" ht="18.5" thickBot="1">
      <c r="Q35" s="113" t="s">
        <v>66</v>
      </c>
      <c r="R35" s="157" t="s">
        <v>34</v>
      </c>
      <c r="S35" s="158" t="s">
        <v>59</v>
      </c>
      <c r="T35" s="159" t="s">
        <v>65</v>
      </c>
      <c r="U35" s="141"/>
      <c r="V35" s="142"/>
      <c r="X35" s="77" t="s">
        <v>83</v>
      </c>
      <c r="Y35" s="156" t="s">
        <v>104</v>
      </c>
    </row>
    <row r="36" spans="17:25" ht="19" thickTop="1" thickBot="1">
      <c r="Q36" s="112"/>
      <c r="R36" s="143">
        <v>0.34106846516648642</v>
      </c>
      <c r="S36" s="145">
        <v>0.45643524694703796</v>
      </c>
      <c r="T36" s="144">
        <v>0.33951549470053705</v>
      </c>
      <c r="U36" s="142"/>
      <c r="V36" s="142"/>
      <c r="X36" s="170">
        <v>-15.185853468573999</v>
      </c>
      <c r="Y36" s="172">
        <v>-29.032117719647417</v>
      </c>
    </row>
    <row r="37" spans="17:25">
      <c r="Q37" s="139"/>
      <c r="R37" s="139"/>
      <c r="S37" s="139"/>
      <c r="T37" s="139"/>
    </row>
    <row r="38" spans="17:25">
      <c r="Q38" s="139"/>
      <c r="R38" s="139"/>
      <c r="S38" s="139"/>
      <c r="T38" s="139"/>
    </row>
    <row r="43" spans="17:25">
      <c r="Q43" s="139"/>
      <c r="R43" s="139"/>
      <c r="S43" s="139"/>
      <c r="T43" s="139"/>
    </row>
    <row r="44" spans="17:25">
      <c r="Q44" s="139"/>
      <c r="R44" s="139"/>
      <c r="S44" s="139"/>
      <c r="T44" s="139"/>
    </row>
    <row r="57" spans="17:21">
      <c r="Q57" s="226"/>
      <c r="R57" s="226"/>
      <c r="S57" s="226"/>
      <c r="T57" s="226"/>
      <c r="U57" s="226"/>
    </row>
    <row r="64" spans="17:21">
      <c r="Q64" s="226"/>
      <c r="R64" s="226"/>
      <c r="S64" s="226"/>
      <c r="T64" s="226"/>
      <c r="U64" s="226"/>
    </row>
    <row r="65" spans="17:21">
      <c r="Q65" s="226"/>
      <c r="R65" s="226"/>
      <c r="S65" s="226"/>
      <c r="T65" s="226"/>
      <c r="U65" s="226"/>
    </row>
    <row r="66" spans="17:21">
      <c r="Q66" s="226"/>
      <c r="R66" s="226"/>
      <c r="S66" s="226"/>
      <c r="T66" s="226"/>
      <c r="U66" s="226"/>
    </row>
    <row r="67" spans="17:21">
      <c r="Q67" s="226"/>
      <c r="R67" s="226"/>
      <c r="S67" s="226"/>
      <c r="T67" s="226"/>
      <c r="U67" s="226"/>
    </row>
  </sheetData>
  <phoneticPr fontId="3"/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8B866-A453-48ED-A4C0-2913CCFD2CF1}">
  <dimension ref="A2:O28"/>
  <sheetViews>
    <sheetView workbookViewId="0">
      <selection activeCell="Q8" sqref="Q8"/>
    </sheetView>
  </sheetViews>
  <sheetFormatPr defaultRowHeight="18"/>
  <cols>
    <col min="2" max="2" width="9.25" customWidth="1"/>
    <col min="7" max="7" width="7.9140625" customWidth="1"/>
    <col min="8" max="8" width="0.9140625" customWidth="1"/>
  </cols>
  <sheetData>
    <row r="2" spans="1:15" ht="18.5" thickBot="1">
      <c r="A2" s="9"/>
      <c r="B2" s="9"/>
      <c r="C2" s="2" t="s">
        <v>93</v>
      </c>
      <c r="D2" s="9"/>
      <c r="E2" s="9"/>
      <c r="F2" s="9"/>
      <c r="G2" s="9"/>
      <c r="K2" s="168" t="s">
        <v>92</v>
      </c>
    </row>
    <row r="3" spans="1:15" ht="18.5" thickBot="1">
      <c r="A3" s="9"/>
      <c r="B3" s="77" t="s">
        <v>91</v>
      </c>
      <c r="C3" s="104" t="s">
        <v>90</v>
      </c>
      <c r="D3" s="149" t="s">
        <v>28</v>
      </c>
      <c r="E3" s="79" t="s">
        <v>62</v>
      </c>
      <c r="F3" s="148" t="s">
        <v>63</v>
      </c>
      <c r="G3" s="9"/>
      <c r="I3" s="69" t="s">
        <v>75</v>
      </c>
      <c r="J3" s="152" t="s">
        <v>74</v>
      </c>
      <c r="K3" s="151" t="s">
        <v>30</v>
      </c>
      <c r="L3" s="150" t="s">
        <v>29</v>
      </c>
      <c r="M3" s="150" t="s">
        <v>73</v>
      </c>
      <c r="N3" s="149" t="s">
        <v>72</v>
      </c>
      <c r="O3" s="148" t="s">
        <v>32</v>
      </c>
    </row>
    <row r="4" spans="1:15" ht="19" thickTop="1" thickBot="1">
      <c r="A4" s="9"/>
      <c r="B4" s="181" t="s">
        <v>94</v>
      </c>
      <c r="C4" s="182">
        <v>10.555708251498659</v>
      </c>
      <c r="D4" s="183">
        <v>1.5983800000000001</v>
      </c>
      <c r="E4" s="184">
        <v>1.0976000000000001</v>
      </c>
      <c r="F4" s="185">
        <v>1.5898050000000001</v>
      </c>
      <c r="G4" s="9"/>
      <c r="I4" s="166" t="s">
        <v>71</v>
      </c>
      <c r="J4" s="167">
        <v>3</v>
      </c>
      <c r="K4" s="191">
        <v>0.62905385999999996</v>
      </c>
      <c r="L4" s="192">
        <v>0.97007763999999985</v>
      </c>
      <c r="M4" s="193">
        <v>0.62905385999999996</v>
      </c>
      <c r="N4" s="194">
        <v>1.1007468834216345</v>
      </c>
      <c r="O4" s="195">
        <v>26.382842153594662</v>
      </c>
    </row>
    <row r="5" spans="1:15" ht="18.5" thickBot="1">
      <c r="A5" s="9"/>
      <c r="B5" s="9"/>
      <c r="C5" s="9"/>
      <c r="D5" s="4" t="s">
        <v>76</v>
      </c>
      <c r="E5" s="4" t="s">
        <v>76</v>
      </c>
      <c r="F5" s="4" t="s">
        <v>76</v>
      </c>
      <c r="G5" s="9"/>
      <c r="I5" s="111" t="s">
        <v>70</v>
      </c>
      <c r="J5" s="160">
        <v>3</v>
      </c>
      <c r="K5" s="196">
        <v>0.72266129999999995</v>
      </c>
      <c r="L5" s="196">
        <v>1.0385692</v>
      </c>
      <c r="M5" s="196">
        <v>0.72266129999999995</v>
      </c>
      <c r="N5" s="197">
        <v>1.1454240296615643</v>
      </c>
      <c r="O5" s="198">
        <v>23.377539318724541</v>
      </c>
    </row>
    <row r="6" spans="1:15">
      <c r="A6" s="9"/>
      <c r="C6" s="9"/>
      <c r="D6" s="153" t="s">
        <v>55</v>
      </c>
      <c r="E6" s="146" t="s">
        <v>57</v>
      </c>
      <c r="F6" s="136" t="s">
        <v>64</v>
      </c>
      <c r="G6" s="9"/>
      <c r="I6" s="111" t="s">
        <v>99</v>
      </c>
      <c r="J6" s="160">
        <v>3</v>
      </c>
      <c r="K6" s="196">
        <v>0.87966200000000005</v>
      </c>
      <c r="L6" s="196">
        <v>1.1131362</v>
      </c>
      <c r="M6" s="196">
        <v>0.87966200000000005</v>
      </c>
      <c r="N6" s="197">
        <v>1.22</v>
      </c>
      <c r="O6" s="198">
        <v>20</v>
      </c>
    </row>
    <row r="7" spans="1:15" ht="18.5" thickBot="1">
      <c r="A7" s="9"/>
      <c r="B7" s="9"/>
      <c r="C7" s="9"/>
      <c r="D7" s="186">
        <v>2.88</v>
      </c>
      <c r="E7" s="187">
        <v>0.79</v>
      </c>
      <c r="F7" s="188">
        <v>2.88</v>
      </c>
      <c r="G7" s="9"/>
      <c r="I7" s="111" t="s">
        <v>69</v>
      </c>
      <c r="J7" s="160">
        <v>3</v>
      </c>
      <c r="K7" s="196">
        <v>0.87966200000000005</v>
      </c>
      <c r="L7" s="196">
        <v>1.1131362</v>
      </c>
      <c r="M7" s="196">
        <v>0.87966200000000005</v>
      </c>
      <c r="N7" s="197">
        <v>1.3553613447840864</v>
      </c>
      <c r="O7" s="198">
        <v>16.43</v>
      </c>
    </row>
    <row r="8" spans="1:15">
      <c r="A8" s="9"/>
      <c r="B8" s="2" t="s">
        <v>97</v>
      </c>
      <c r="C8" s="9"/>
      <c r="D8" s="175" t="s">
        <v>34</v>
      </c>
      <c r="E8" s="176" t="s">
        <v>35</v>
      </c>
      <c r="F8" s="177" t="s">
        <v>59</v>
      </c>
      <c r="G8" s="9"/>
      <c r="I8" s="111" t="s">
        <v>68</v>
      </c>
      <c r="J8" s="160">
        <v>3</v>
      </c>
      <c r="K8" s="196">
        <v>0.72266129999999995</v>
      </c>
      <c r="L8" s="196">
        <v>1.0385692</v>
      </c>
      <c r="M8" s="196">
        <v>0.72266129999999995</v>
      </c>
      <c r="N8" s="197">
        <v>1.1454240296615643</v>
      </c>
      <c r="O8" s="198">
        <v>13.467159398965418</v>
      </c>
    </row>
    <row r="9" spans="1:15" ht="18.5" thickBot="1">
      <c r="A9" s="9"/>
      <c r="B9" s="9"/>
      <c r="C9" s="9"/>
      <c r="D9" s="178">
        <v>0.15048647211707386</v>
      </c>
      <c r="E9" s="179">
        <v>0.40018992506035628</v>
      </c>
      <c r="F9" s="180">
        <v>0.15048647211707386</v>
      </c>
      <c r="G9" s="9"/>
      <c r="I9" s="111" t="s">
        <v>67</v>
      </c>
      <c r="J9" s="160">
        <v>3</v>
      </c>
      <c r="K9" s="196">
        <v>1.2279719200000001</v>
      </c>
      <c r="L9" s="196">
        <v>1.1523924300000001</v>
      </c>
      <c r="M9" s="196">
        <v>1.2279719200000001</v>
      </c>
      <c r="N9" s="197">
        <v>1.8434523214795604</v>
      </c>
      <c r="O9" s="198">
        <v>10.555708251498659</v>
      </c>
    </row>
    <row r="10" spans="1:15" ht="18.5" thickBot="1">
      <c r="A10" s="9"/>
      <c r="B10" s="9" t="s">
        <v>95</v>
      </c>
      <c r="C10" s="189">
        <v>1.0294000000000001</v>
      </c>
      <c r="D10" s="190">
        <f>$C$10*D9</f>
        <v>0.15491077439731585</v>
      </c>
      <c r="E10" s="190">
        <f>$C$10*E9</f>
        <v>0.41195550885713078</v>
      </c>
      <c r="F10" s="190">
        <f>$C$10*F9</f>
        <v>0.15491077439731585</v>
      </c>
      <c r="G10" s="9"/>
      <c r="I10" s="147" t="s">
        <v>66</v>
      </c>
      <c r="J10" s="165">
        <v>3</v>
      </c>
      <c r="K10" s="199">
        <v>1.5983800000000001</v>
      </c>
      <c r="L10" s="199">
        <v>1.0976000000000001</v>
      </c>
      <c r="M10" s="199">
        <v>1.5898050000000001</v>
      </c>
      <c r="N10" s="200">
        <v>2.6597225863829959</v>
      </c>
      <c r="O10" s="201">
        <v>6.8682532438011528</v>
      </c>
    </row>
    <row r="11" spans="1:15" ht="18.5" thickBot="1">
      <c r="A11" s="9"/>
      <c r="B11" s="174" t="s">
        <v>96</v>
      </c>
      <c r="C11" s="189">
        <v>1.008</v>
      </c>
      <c r="D11" s="190">
        <f>$C$11*D9</f>
        <v>0.15169036389401044</v>
      </c>
      <c r="E11" s="190">
        <f t="shared" ref="E11:F11" si="0">$C$11*E9</f>
        <v>0.40339144446083913</v>
      </c>
      <c r="F11" s="190">
        <f t="shared" si="0"/>
        <v>0.15169036389401044</v>
      </c>
      <c r="G11" s="9"/>
      <c r="I11" s="4"/>
      <c r="J11" s="4"/>
      <c r="K11" s="161"/>
      <c r="L11" s="161"/>
      <c r="M11" s="161"/>
      <c r="N11" s="162"/>
      <c r="O11" s="163"/>
    </row>
    <row r="12" spans="1:15">
      <c r="A12" s="9"/>
      <c r="B12" s="169"/>
      <c r="C12" s="9"/>
      <c r="D12" s="9"/>
      <c r="E12" s="9"/>
      <c r="F12" s="9"/>
      <c r="G12" s="9"/>
      <c r="I12" s="4"/>
      <c r="J12" s="4"/>
      <c r="K12" s="161"/>
      <c r="L12" s="161"/>
      <c r="M12" s="161"/>
      <c r="N12" s="162"/>
      <c r="O12" s="163"/>
    </row>
    <row r="13" spans="1:15">
      <c r="A13" s="9"/>
      <c r="B13" s="9"/>
      <c r="C13" s="9"/>
      <c r="D13" s="9"/>
      <c r="E13" s="9"/>
      <c r="F13" s="9"/>
      <c r="G13" s="9"/>
      <c r="I13" s="4"/>
      <c r="J13" s="4"/>
      <c r="K13" s="161"/>
      <c r="L13" s="161"/>
      <c r="M13" s="161"/>
      <c r="N13" s="162"/>
      <c r="O13" s="163"/>
    </row>
    <row r="14" spans="1:15">
      <c r="I14" s="4"/>
      <c r="J14" s="138"/>
      <c r="K14" s="161"/>
      <c r="L14" s="161"/>
      <c r="M14" s="161"/>
      <c r="N14" s="162"/>
      <c r="O14" s="163"/>
    </row>
    <row r="15" spans="1:15">
      <c r="I15" s="4"/>
      <c r="J15" s="4"/>
      <c r="K15" s="161"/>
      <c r="L15" s="161"/>
      <c r="M15" s="161"/>
      <c r="N15" s="162"/>
      <c r="O15" s="163"/>
    </row>
    <row r="16" spans="1:15">
      <c r="I16" s="4"/>
      <c r="J16" s="4"/>
      <c r="K16" s="161"/>
      <c r="L16" s="161"/>
      <c r="M16" s="161"/>
      <c r="N16" s="162"/>
      <c r="O16" s="163"/>
    </row>
    <row r="17" spans="9:15">
      <c r="I17" s="4"/>
      <c r="J17" s="4"/>
      <c r="K17" s="161"/>
      <c r="L17" s="161"/>
      <c r="M17" s="161"/>
      <c r="N17" s="162"/>
      <c r="O17" s="163"/>
    </row>
    <row r="18" spans="9:15">
      <c r="I18" s="4"/>
      <c r="J18" s="4"/>
      <c r="K18" s="161"/>
      <c r="L18" s="161"/>
      <c r="M18" s="161"/>
      <c r="N18" s="162"/>
      <c r="O18" s="163"/>
    </row>
    <row r="19" spans="9:15">
      <c r="I19" s="4"/>
      <c r="J19" s="4"/>
      <c r="K19" s="161"/>
      <c r="L19" s="161"/>
      <c r="M19" s="161"/>
      <c r="N19" s="162"/>
      <c r="O19" s="163"/>
    </row>
    <row r="20" spans="9:15">
      <c r="I20" s="4"/>
      <c r="J20" s="4"/>
      <c r="K20" s="161"/>
      <c r="L20" s="161"/>
      <c r="M20" s="161"/>
      <c r="N20" s="162"/>
      <c r="O20" s="163"/>
    </row>
    <row r="21" spans="9:15">
      <c r="I21" s="4"/>
      <c r="J21" s="4"/>
      <c r="K21" s="161"/>
      <c r="L21" s="161"/>
      <c r="M21" s="161"/>
      <c r="N21" s="162"/>
      <c r="O21" s="163"/>
    </row>
    <row r="22" spans="9:15">
      <c r="I22" s="4"/>
      <c r="J22" s="4"/>
      <c r="K22" s="161"/>
      <c r="L22" s="161"/>
      <c r="M22" s="161"/>
      <c r="N22" s="162"/>
      <c r="O22" s="163"/>
    </row>
    <row r="23" spans="9:15">
      <c r="I23" s="4"/>
      <c r="J23" s="4"/>
      <c r="K23" s="161"/>
      <c r="L23" s="161"/>
      <c r="M23" s="161"/>
      <c r="N23" s="162"/>
      <c r="O23" s="163"/>
    </row>
    <row r="24" spans="9:15">
      <c r="I24" s="4"/>
      <c r="J24" s="4"/>
      <c r="K24" s="161"/>
      <c r="L24" s="161"/>
      <c r="M24" s="161"/>
      <c r="N24" s="162"/>
      <c r="O24" s="163"/>
    </row>
    <row r="25" spans="9:15">
      <c r="I25" s="4"/>
      <c r="J25" s="4"/>
      <c r="K25" s="161"/>
      <c r="L25" s="161"/>
      <c r="M25" s="161"/>
      <c r="N25" s="162"/>
      <c r="O25" s="163"/>
    </row>
    <row r="26" spans="9:15">
      <c r="I26" s="4"/>
      <c r="J26" s="4"/>
      <c r="K26" s="161"/>
      <c r="L26" s="161"/>
      <c r="M26" s="161"/>
      <c r="N26" s="162"/>
      <c r="O26" s="163"/>
    </row>
    <row r="27" spans="9:15">
      <c r="I27" s="4"/>
      <c r="J27" s="4"/>
      <c r="K27" s="161"/>
      <c r="L27" s="161"/>
      <c r="M27" s="161"/>
      <c r="N27" s="162"/>
      <c r="O27" s="163"/>
    </row>
    <row r="28" spans="9:15">
      <c r="J28" s="164"/>
      <c r="K28" s="4"/>
      <c r="L28" s="4"/>
      <c r="M28" s="4"/>
      <c r="N28" s="9"/>
      <c r="O28" s="51"/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CC30B-46B8-46A8-851B-4BBC2A979741}">
  <dimension ref="A2:G13"/>
  <sheetViews>
    <sheetView workbookViewId="0">
      <selection activeCell="K8" sqref="J8:K9"/>
    </sheetView>
  </sheetViews>
  <sheetFormatPr defaultRowHeight="18"/>
  <cols>
    <col min="2" max="2" width="9.25" customWidth="1"/>
    <col min="7" max="7" width="7.9140625" customWidth="1"/>
  </cols>
  <sheetData>
    <row r="2" spans="1:7" ht="18.5" thickBot="1">
      <c r="A2" s="9"/>
      <c r="B2" s="9"/>
      <c r="C2" s="2" t="s">
        <v>93</v>
      </c>
      <c r="D2" s="9"/>
      <c r="E2" s="9"/>
      <c r="F2" s="9"/>
      <c r="G2" s="9"/>
    </row>
    <row r="3" spans="1:7" ht="18.5" thickBot="1">
      <c r="A3" s="9"/>
      <c r="B3" s="77" t="s">
        <v>91</v>
      </c>
      <c r="C3" s="104" t="s">
        <v>90</v>
      </c>
      <c r="D3" s="149" t="s">
        <v>28</v>
      </c>
      <c r="E3" s="79" t="s">
        <v>62</v>
      </c>
      <c r="F3" s="148" t="s">
        <v>63</v>
      </c>
      <c r="G3" s="9"/>
    </row>
    <row r="4" spans="1:7" ht="19" thickTop="1" thickBot="1">
      <c r="A4" s="9"/>
      <c r="B4" s="181" t="s">
        <v>94</v>
      </c>
      <c r="C4" s="182">
        <v>10.555708251498659</v>
      </c>
      <c r="D4" s="183">
        <v>1.2279719200000001</v>
      </c>
      <c r="E4" s="184">
        <v>1.1523924300000001</v>
      </c>
      <c r="F4" s="185">
        <v>1.2279719200000001</v>
      </c>
      <c r="G4" s="9"/>
    </row>
    <row r="5" spans="1:7" ht="18.5" thickBot="1">
      <c r="A5" s="9"/>
      <c r="B5" s="9"/>
      <c r="C5" s="9"/>
      <c r="D5" s="4" t="s">
        <v>76</v>
      </c>
      <c r="E5" s="4" t="s">
        <v>76</v>
      </c>
      <c r="F5" s="4" t="s">
        <v>76</v>
      </c>
      <c r="G5" s="9"/>
    </row>
    <row r="6" spans="1:7">
      <c r="A6" s="9"/>
      <c r="C6" s="9"/>
      <c r="D6" s="153" t="s">
        <v>55</v>
      </c>
      <c r="E6" s="146" t="s">
        <v>57</v>
      </c>
      <c r="F6" s="136" t="s">
        <v>64</v>
      </c>
      <c r="G6" s="9"/>
    </row>
    <row r="7" spans="1:7" ht="18.5" thickBot="1">
      <c r="A7" s="9"/>
      <c r="B7" s="9"/>
      <c r="C7" s="9"/>
      <c r="D7" s="186">
        <v>3</v>
      </c>
      <c r="E7" s="187">
        <v>0.76</v>
      </c>
      <c r="F7" s="188">
        <v>3</v>
      </c>
      <c r="G7" s="9"/>
    </row>
    <row r="8" spans="1:7">
      <c r="A8" s="9"/>
      <c r="B8" s="2" t="s">
        <v>97</v>
      </c>
      <c r="C8" s="9"/>
      <c r="D8" s="175" t="s">
        <v>34</v>
      </c>
      <c r="E8" s="176" t="s">
        <v>59</v>
      </c>
      <c r="F8" s="177" t="s">
        <v>65</v>
      </c>
      <c r="G8" s="9"/>
    </row>
    <row r="9" spans="1:7" ht="18.5" thickBot="1">
      <c r="A9" s="9"/>
      <c r="B9" s="9"/>
      <c r="C9" s="9"/>
      <c r="D9" s="178">
        <v>0.21157227646888144</v>
      </c>
      <c r="E9" s="179">
        <v>0.42986173322387067</v>
      </c>
      <c r="F9" s="180">
        <v>0.21157227646888144</v>
      </c>
      <c r="G9" s="9"/>
    </row>
    <row r="10" spans="1:7" ht="18.5" thickBot="1">
      <c r="A10" s="9"/>
      <c r="B10" s="9" t="s">
        <v>95</v>
      </c>
      <c r="C10" s="189">
        <v>1.0294000000000001</v>
      </c>
      <c r="D10" s="190">
        <f>$C$10*D9</f>
        <v>0.21779250139706657</v>
      </c>
      <c r="E10" s="190">
        <f>$C$10*E9</f>
        <v>0.44249966818065251</v>
      </c>
      <c r="F10" s="190">
        <f>$C$10*F9</f>
        <v>0.21779250139706657</v>
      </c>
      <c r="G10" s="9"/>
    </row>
    <row r="11" spans="1:7" ht="18.5" thickBot="1">
      <c r="A11" s="9"/>
      <c r="B11" s="174" t="s">
        <v>96</v>
      </c>
      <c r="C11" s="189">
        <v>0.99980000000000002</v>
      </c>
      <c r="D11" s="190">
        <f>$C$11*D9</f>
        <v>0.21152996201358767</v>
      </c>
      <c r="E11" s="190">
        <f t="shared" ref="E11:F11" si="0">$C$11*E9</f>
        <v>0.42977576087722591</v>
      </c>
      <c r="F11" s="190">
        <f t="shared" si="0"/>
        <v>0.21152996201358767</v>
      </c>
      <c r="G11" s="9"/>
    </row>
    <row r="12" spans="1:7">
      <c r="A12" s="9"/>
      <c r="B12" s="169"/>
      <c r="C12" s="9"/>
      <c r="D12" s="9"/>
      <c r="E12" s="9"/>
      <c r="F12" s="9"/>
      <c r="G12" s="9"/>
    </row>
    <row r="13" spans="1:7">
      <c r="A13" s="9"/>
      <c r="B13" s="9"/>
      <c r="C13" s="9"/>
      <c r="D13" s="9"/>
      <c r="E13" s="9"/>
      <c r="F13" s="9"/>
      <c r="G13" s="9"/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J3538"/>
  <sheetViews>
    <sheetView zoomScaleNormal="100" zoomScaleSheetLayoutView="110" workbookViewId="0">
      <selection activeCell="D3" sqref="D3"/>
    </sheetView>
  </sheetViews>
  <sheetFormatPr defaultRowHeight="18"/>
  <cols>
    <col min="1" max="1" width="1.33203125" customWidth="1"/>
    <col min="2" max="2" width="6.6640625" customWidth="1"/>
    <col min="3" max="3" width="2.4140625" customWidth="1"/>
    <col min="4" max="4" width="8.6640625" customWidth="1"/>
    <col min="5" max="5" width="6.58203125" customWidth="1"/>
    <col min="6" max="6" width="8.6640625" customWidth="1"/>
    <col min="7" max="7" width="6.58203125" customWidth="1"/>
    <col min="8" max="8" width="1" customWidth="1"/>
    <col min="9" max="9" width="9.08203125" customWidth="1"/>
    <col min="10" max="10" width="6.5" customWidth="1"/>
    <col min="11" max="11" width="7" customWidth="1"/>
    <col min="12" max="12" width="6.58203125" customWidth="1"/>
    <col min="13" max="13" width="1.33203125" customWidth="1"/>
    <col min="14" max="14" width="9.58203125" customWidth="1"/>
    <col min="15" max="15" width="6.58203125" customWidth="1"/>
    <col min="16" max="16" width="8.08203125" customWidth="1"/>
    <col min="17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5" width="6.58203125" customWidth="1"/>
    <col min="26" max="26" width="9.4140625" customWidth="1"/>
    <col min="27" max="27" width="6.58203125" customWidth="1"/>
    <col min="28" max="28" width="1.58203125" customWidth="1"/>
    <col min="29" max="29" width="10.4140625" customWidth="1"/>
    <col min="30" max="30" width="1.4140625" customWidth="1"/>
    <col min="31" max="31" width="9.6640625" customWidth="1"/>
    <col min="32" max="32" width="2.6640625" customWidth="1"/>
    <col min="33" max="33" width="10.33203125" bestFit="1" customWidth="1"/>
    <col min="34" max="34" width="8.58203125" customWidth="1"/>
    <col min="36" max="36" width="7.6640625" customWidth="1"/>
  </cols>
  <sheetData>
    <row r="1" spans="1:62" ht="18.649999999999999" customHeight="1">
      <c r="A1" t="s">
        <v>26</v>
      </c>
      <c r="F1" s="1" t="s">
        <v>53</v>
      </c>
      <c r="N1" s="232"/>
      <c r="O1" s="232"/>
      <c r="P1" s="232"/>
      <c r="Q1" s="232"/>
      <c r="AE1" s="2"/>
      <c r="AF1" s="2"/>
      <c r="AG1" s="2"/>
      <c r="AH1" s="2"/>
      <c r="AI1" s="3"/>
      <c r="AJ1" s="2"/>
      <c r="AK1" s="3"/>
      <c r="AL1" s="2"/>
      <c r="AM1" s="2"/>
    </row>
    <row r="2" spans="1:62" ht="18.649999999999999" customHeight="1" thickBot="1">
      <c r="J2" s="1"/>
      <c r="N2" s="96"/>
      <c r="O2" s="4"/>
      <c r="P2" s="4"/>
      <c r="Q2" s="4"/>
      <c r="AE2" s="5"/>
      <c r="AV2" s="5"/>
      <c r="AX2" s="2"/>
      <c r="AY2" s="2"/>
      <c r="AZ2" s="2"/>
      <c r="BA2" s="3"/>
      <c r="BB2" s="2"/>
      <c r="BC2" s="3"/>
      <c r="BD2" s="2"/>
      <c r="BE2" s="2"/>
    </row>
    <row r="3" spans="1:62" ht="18" customHeight="1" thickBot="1">
      <c r="I3" s="7"/>
      <c r="J3" s="8"/>
      <c r="K3" s="7"/>
      <c r="L3" s="7"/>
      <c r="N3" s="9"/>
      <c r="O3" s="9"/>
      <c r="P3" s="9"/>
      <c r="Q3" s="9"/>
      <c r="AE3" s="3"/>
      <c r="AV3" s="3"/>
      <c r="AW3" s="10" t="s">
        <v>0</v>
      </c>
      <c r="AX3" s="11" t="s">
        <v>1</v>
      </c>
      <c r="AY3" s="12" t="s">
        <v>2</v>
      </c>
      <c r="AZ3" s="13" t="s">
        <v>3</v>
      </c>
      <c r="BA3" s="14" t="s">
        <v>4</v>
      </c>
      <c r="BB3" s="15" t="s">
        <v>5</v>
      </c>
      <c r="BC3" s="6"/>
      <c r="BD3" s="127"/>
      <c r="BE3" s="128"/>
      <c r="BF3" s="91"/>
      <c r="BG3" s="91"/>
      <c r="BH3" s="92"/>
      <c r="BI3" s="91"/>
    </row>
    <row r="4" spans="1:62" ht="18" customHeight="1" thickTop="1">
      <c r="I4" s="9"/>
      <c r="J4" s="93"/>
      <c r="K4" s="94"/>
      <c r="L4" s="94"/>
      <c r="AE4" s="3"/>
      <c r="AV4" s="3"/>
      <c r="AW4" s="16">
        <v>1.4</v>
      </c>
      <c r="AX4" s="17">
        <v>9.1199999999999992</v>
      </c>
      <c r="AY4" s="18">
        <v>0.53263000000000005</v>
      </c>
      <c r="AZ4" s="19">
        <v>0.72116999999999998</v>
      </c>
      <c r="BA4" s="20">
        <v>0.57450000000000001</v>
      </c>
      <c r="BB4" s="21">
        <v>0.53263000000000005</v>
      </c>
      <c r="BC4" s="6"/>
      <c r="BD4" s="2"/>
      <c r="BE4" s="17"/>
      <c r="BF4" s="129"/>
      <c r="BG4" s="129"/>
      <c r="BH4" s="129"/>
      <c r="BI4" s="129"/>
      <c r="BJ4" s="129"/>
    </row>
    <row r="5" spans="1:62" ht="18" customHeight="1">
      <c r="E5" s="9"/>
      <c r="J5" s="9"/>
      <c r="K5" s="9"/>
      <c r="N5" s="232"/>
      <c r="O5" s="232"/>
      <c r="P5" s="232"/>
      <c r="Q5" s="232"/>
      <c r="T5" s="9"/>
      <c r="AE5" s="3"/>
      <c r="AV5" s="3"/>
      <c r="AW5" s="23">
        <v>1.5</v>
      </c>
      <c r="AX5" s="24">
        <v>11.4</v>
      </c>
      <c r="AY5" s="18">
        <v>0.58421000000000001</v>
      </c>
      <c r="AZ5" s="19">
        <v>0.54391</v>
      </c>
      <c r="BA5" s="25">
        <v>0.65522000000000002</v>
      </c>
      <c r="BB5" s="21">
        <v>0.58421000000000001</v>
      </c>
      <c r="BC5" s="6"/>
      <c r="BD5" s="2"/>
      <c r="BE5" s="17"/>
      <c r="BF5" s="129"/>
      <c r="BG5" s="129"/>
      <c r="BH5" s="129"/>
      <c r="BI5" s="129"/>
      <c r="BJ5" s="129"/>
    </row>
    <row r="6" spans="1:62" ht="18" customHeight="1" thickBot="1">
      <c r="N6" s="9"/>
      <c r="O6" s="9"/>
      <c r="P6" s="9"/>
      <c r="Q6" s="9"/>
      <c r="AE6" s="3"/>
      <c r="AV6" s="3"/>
      <c r="AW6" s="23">
        <v>1.6</v>
      </c>
      <c r="AX6" s="24">
        <v>13.49</v>
      </c>
      <c r="AY6" s="18">
        <v>0.62326000000000004</v>
      </c>
      <c r="AZ6" s="19">
        <v>0.43208000000000002</v>
      </c>
      <c r="BA6" s="25">
        <v>0.71796000000000004</v>
      </c>
      <c r="BB6" s="21">
        <v>0.62326000000000004</v>
      </c>
      <c r="BC6" s="6"/>
      <c r="BD6" s="2"/>
      <c r="BE6" s="17"/>
      <c r="BF6" s="129"/>
      <c r="BG6" s="129"/>
      <c r="BH6" s="129"/>
      <c r="BI6" s="129"/>
      <c r="BJ6" s="129"/>
    </row>
    <row r="7" spans="1:62" ht="18" customHeight="1" thickBot="1">
      <c r="E7" s="26" t="s">
        <v>41</v>
      </c>
      <c r="F7" s="117" t="s">
        <v>43</v>
      </c>
      <c r="I7" s="9"/>
      <c r="J7" s="26" t="s">
        <v>42</v>
      </c>
      <c r="K7" s="26" t="s">
        <v>61</v>
      </c>
      <c r="L7" s="9"/>
      <c r="M7" s="9"/>
      <c r="N7" s="9"/>
      <c r="O7" s="9"/>
      <c r="P7" s="9"/>
      <c r="Q7" s="9"/>
      <c r="R7" s="9"/>
      <c r="S7" s="9"/>
      <c r="T7" s="26" t="s">
        <v>44</v>
      </c>
      <c r="U7" s="26" t="s">
        <v>98</v>
      </c>
      <c r="V7" s="9"/>
      <c r="W7" s="9"/>
      <c r="X7" s="27" t="s">
        <v>27</v>
      </c>
      <c r="Y7" s="9"/>
      <c r="Z7" s="9"/>
      <c r="AA7" s="9"/>
      <c r="AB7" s="9"/>
      <c r="AC7" s="51"/>
      <c r="AD7" s="51"/>
      <c r="AE7" s="3"/>
      <c r="AF7" s="51"/>
      <c r="AG7" s="51"/>
      <c r="AH7" s="51"/>
      <c r="AI7" s="51"/>
      <c r="AJ7" s="51"/>
      <c r="AK7" s="51"/>
      <c r="AL7" s="51"/>
      <c r="AM7" s="51"/>
      <c r="AN7" s="51"/>
      <c r="AO7" s="51"/>
      <c r="AV7" s="3"/>
      <c r="AW7" s="23">
        <v>1.7</v>
      </c>
      <c r="AX7" s="24">
        <v>15.42</v>
      </c>
      <c r="AY7" s="18">
        <v>0.65383999999999998</v>
      </c>
      <c r="AZ7" s="19">
        <v>0.35515000000000002</v>
      </c>
      <c r="BA7" s="25">
        <v>0.76788000000000001</v>
      </c>
      <c r="BB7" s="21">
        <v>0.65383999999999998</v>
      </c>
      <c r="BC7" s="6"/>
      <c r="BD7" s="2"/>
      <c r="BE7" s="17"/>
      <c r="BF7" s="129"/>
      <c r="BG7" s="129"/>
      <c r="BH7" s="129"/>
      <c r="BI7" s="129"/>
      <c r="BJ7" s="129"/>
    </row>
    <row r="8" spans="1:62" ht="18" customHeight="1" thickTop="1" thickBot="1">
      <c r="A8" s="28"/>
      <c r="B8" s="28"/>
      <c r="C8" s="28"/>
      <c r="D8" s="28"/>
      <c r="E8" s="29">
        <f>設定部!C4</f>
        <v>3</v>
      </c>
      <c r="F8" s="214">
        <f>設定部!C6*PI()/2</f>
        <v>0.39994079294581264</v>
      </c>
      <c r="G8" s="28"/>
      <c r="H8" s="28"/>
      <c r="I8" s="28"/>
      <c r="J8" s="29">
        <f>設定部!D4</f>
        <v>0.79200000000000004</v>
      </c>
      <c r="K8" s="214">
        <f>(設定部!D6+10^-8)*PI()/2</f>
        <v>0.69875431773317187</v>
      </c>
      <c r="L8" s="9"/>
      <c r="M8" s="9"/>
      <c r="N8" s="9"/>
      <c r="O8" s="9"/>
      <c r="P8" s="9"/>
      <c r="Q8" s="9"/>
      <c r="R8" s="9"/>
      <c r="S8" s="9"/>
      <c r="T8" s="29">
        <f>設定部!E4</f>
        <v>3</v>
      </c>
      <c r="U8" s="214">
        <f>設定部!E6*PI()/2</f>
        <v>0.39994079294581264</v>
      </c>
      <c r="V8" s="9"/>
      <c r="W8" s="9"/>
      <c r="X8" s="29">
        <f>設定部!F4</f>
        <v>1</v>
      </c>
      <c r="Y8" s="9"/>
      <c r="Z8" s="9"/>
      <c r="AA8" s="9"/>
      <c r="AB8" s="9"/>
      <c r="AC8" s="51"/>
      <c r="AD8" s="51"/>
      <c r="AE8" s="3"/>
      <c r="AF8" s="51"/>
      <c r="AG8" s="51"/>
      <c r="AH8" s="51"/>
      <c r="AI8" s="51"/>
      <c r="AJ8" s="51"/>
      <c r="AK8" s="51"/>
      <c r="AL8" s="51"/>
      <c r="AM8" s="51"/>
      <c r="AN8" s="51"/>
      <c r="AO8" s="51"/>
      <c r="AV8" s="3"/>
      <c r="AW8" s="31">
        <v>1.8</v>
      </c>
      <c r="AX8" s="32">
        <v>17.2</v>
      </c>
      <c r="AY8" s="33">
        <v>0.67837000000000003</v>
      </c>
      <c r="AZ8" s="34">
        <v>0.29909000000000002</v>
      </c>
      <c r="BA8" s="35">
        <v>0.80837000000000003</v>
      </c>
      <c r="BB8" s="36">
        <v>0.67837000000000003</v>
      </c>
      <c r="BC8" s="6"/>
      <c r="BD8" s="2"/>
      <c r="BE8" s="17"/>
      <c r="BF8" s="129"/>
      <c r="BG8" s="129"/>
      <c r="BH8" s="129"/>
      <c r="BI8" s="129"/>
      <c r="BJ8" s="129"/>
    </row>
    <row r="9" spans="1:62" ht="18" customHeight="1">
      <c r="AE9" s="3"/>
      <c r="AV9" s="3"/>
      <c r="AW9" s="23">
        <v>1.9</v>
      </c>
      <c r="AX9" s="24">
        <v>18.86</v>
      </c>
      <c r="AY9" s="18">
        <v>0.69843999999999995</v>
      </c>
      <c r="AZ9" s="19">
        <v>0.25651000000000002</v>
      </c>
      <c r="BA9" s="25">
        <v>0.84174000000000004</v>
      </c>
      <c r="BB9" s="21">
        <v>0.69843999999999995</v>
      </c>
      <c r="BC9" s="6"/>
      <c r="BD9" s="2"/>
      <c r="BE9" s="17"/>
      <c r="BF9" s="129"/>
      <c r="BG9" s="129"/>
      <c r="BH9" s="129"/>
      <c r="BI9" s="129"/>
      <c r="BJ9" s="129"/>
    </row>
    <row r="10" spans="1:62" ht="18" customHeight="1">
      <c r="AE10" s="3"/>
      <c r="AV10" s="3"/>
      <c r="AW10" s="23">
        <v>2</v>
      </c>
      <c r="AX10" s="24">
        <v>20.399999999999999</v>
      </c>
      <c r="AY10" s="18">
        <v>0.71511000000000002</v>
      </c>
      <c r="AZ10" s="19">
        <v>0.22314999999999999</v>
      </c>
      <c r="BA10" s="25">
        <v>0.86960000000000004</v>
      </c>
      <c r="BB10" s="21">
        <v>0.71511000000000002</v>
      </c>
      <c r="BC10" s="6"/>
      <c r="BD10" s="2"/>
      <c r="BE10" s="17"/>
      <c r="BF10" s="129"/>
      <c r="BG10" s="129"/>
      <c r="BH10" s="129"/>
      <c r="BI10" s="129"/>
      <c r="BJ10" s="129"/>
    </row>
    <row r="11" spans="1:62" ht="18" customHeight="1" thickBot="1">
      <c r="AE11" s="3"/>
      <c r="AV11" s="3"/>
      <c r="AW11" s="37">
        <v>2.1</v>
      </c>
      <c r="AX11" s="38">
        <v>21.85</v>
      </c>
      <c r="AY11" s="39">
        <v>0.72912999999999994</v>
      </c>
      <c r="AZ11" s="40">
        <v>0.22314999999999999</v>
      </c>
      <c r="BA11" s="41">
        <v>0.86960000000000004</v>
      </c>
      <c r="BB11" s="42">
        <v>0.72912999999999994</v>
      </c>
      <c r="BC11" s="6"/>
      <c r="BD11" s="9"/>
      <c r="BE11" s="17"/>
      <c r="BF11" s="129"/>
      <c r="BG11" s="129"/>
      <c r="BH11" s="129"/>
      <c r="BI11" s="129"/>
      <c r="BJ11" s="129"/>
    </row>
    <row r="12" spans="1:62" ht="18" customHeight="1" thickBot="1">
      <c r="AW12" s="44"/>
      <c r="AX12" s="17"/>
      <c r="AY12" s="45" t="s">
        <v>6</v>
      </c>
      <c r="AZ12" s="46" t="s">
        <v>4</v>
      </c>
      <c r="BA12" s="47" t="s">
        <v>3</v>
      </c>
      <c r="BB12" s="48" t="s">
        <v>7</v>
      </c>
      <c r="BC12" s="6"/>
      <c r="BD12" s="6"/>
      <c r="BE12" s="2"/>
      <c r="BF12" s="92"/>
      <c r="BG12" s="92"/>
      <c r="BH12" s="91"/>
      <c r="BI12" s="92"/>
    </row>
    <row r="13" spans="1:62" ht="18.649999999999999" customHeight="1">
      <c r="AN13" s="9"/>
      <c r="AO13" s="9"/>
    </row>
    <row r="15" spans="1:62" ht="18" customHeight="1" thickBot="1">
      <c r="B15" s="49"/>
      <c r="E15" s="50" t="s">
        <v>8</v>
      </c>
      <c r="J15" s="50" t="s">
        <v>9</v>
      </c>
      <c r="O15" s="50" t="s">
        <v>10</v>
      </c>
      <c r="T15" s="50" t="s">
        <v>11</v>
      </c>
      <c r="Y15" s="50" t="s">
        <v>12</v>
      </c>
    </row>
    <row r="16" spans="1:62" ht="20.5" thickBot="1">
      <c r="B16" s="52" t="s">
        <v>36</v>
      </c>
      <c r="D16" s="233" t="s">
        <v>37</v>
      </c>
      <c r="E16" s="234"/>
      <c r="F16" s="235" t="s">
        <v>38</v>
      </c>
      <c r="G16" s="236"/>
      <c r="I16" s="228" t="s">
        <v>14</v>
      </c>
      <c r="J16" s="229"/>
      <c r="K16" s="230" t="s">
        <v>15</v>
      </c>
      <c r="L16" s="231"/>
      <c r="N16" s="228" t="s">
        <v>16</v>
      </c>
      <c r="O16" s="229"/>
      <c r="P16" s="230" t="s">
        <v>17</v>
      </c>
      <c r="Q16" s="231"/>
      <c r="S16" s="228" t="s">
        <v>45</v>
      </c>
      <c r="T16" s="229"/>
      <c r="U16" s="230" t="s">
        <v>46</v>
      </c>
      <c r="V16" s="231"/>
      <c r="X16" s="228" t="s">
        <v>49</v>
      </c>
      <c r="Y16" s="229"/>
      <c r="Z16" s="230" t="s">
        <v>50</v>
      </c>
      <c r="AA16" s="231"/>
      <c r="AB16" s="4"/>
      <c r="AC16" s="53" t="s">
        <v>87</v>
      </c>
      <c r="AE16" s="98" t="s">
        <v>88</v>
      </c>
      <c r="AF16" s="4"/>
    </row>
    <row r="17" spans="2:39" ht="19" thickTop="1" thickBot="1">
      <c r="B17" s="54">
        <v>1</v>
      </c>
      <c r="D17" s="132">
        <f>COS($F$8*$B17)</f>
        <v>0.92108404870138794</v>
      </c>
      <c r="E17" s="133">
        <v>0</v>
      </c>
      <c r="F17" s="134">
        <v>0</v>
      </c>
      <c r="G17" s="135">
        <f>$E$8*SIN($B17*$F$8)</f>
        <v>1.168091424953857</v>
      </c>
      <c r="I17" s="55">
        <v>1</v>
      </c>
      <c r="J17" s="58">
        <v>0</v>
      </c>
      <c r="K17" s="56">
        <v>0</v>
      </c>
      <c r="L17" s="57">
        <v>0</v>
      </c>
      <c r="N17" s="55">
        <f>D17*I17+F17*I20-E17*J17-G17*J20</f>
        <v>-0.31803851446081122</v>
      </c>
      <c r="O17" s="58">
        <f>(D17*J17+E17*I17+F17*J20+G17*I20)</f>
        <v>0</v>
      </c>
      <c r="P17" s="56">
        <f>D17*K17+F17*K20-E17*L17-G17*L20</f>
        <v>0</v>
      </c>
      <c r="Q17" s="57">
        <f>(D17*L17+E17*K17+F17*L20+G17*K20)</f>
        <v>1.168091424953857</v>
      </c>
      <c r="S17" s="59">
        <f>COS($U$8*$B17)</f>
        <v>0.92108404870138794</v>
      </c>
      <c r="T17" s="60">
        <v>0</v>
      </c>
      <c r="U17" s="22">
        <v>0</v>
      </c>
      <c r="V17" s="116">
        <f>$T$8*SIN($B17*$U$8)</f>
        <v>1.168091424953857</v>
      </c>
      <c r="X17" s="55">
        <f>N17*S17+P17*S20-O17*T17-Q17*T20</f>
        <v>-0.44454437777039801</v>
      </c>
      <c r="Y17" s="58">
        <f>(N17*T17+O17*S17+P17*T20+Q17*S20)</f>
        <v>0</v>
      </c>
      <c r="Z17" s="56">
        <f>N17*U17+P17*U20-O17*V17-Q17*V20</f>
        <v>0</v>
      </c>
      <c r="AA17" s="57">
        <f>(N17*V17+O17*U17+P17*V20+Q17*U20)</f>
        <v>0.70441231740313526</v>
      </c>
      <c r="AB17" s="9"/>
      <c r="AC17" s="61">
        <f>20*LOG((2*$X$8)/(($X$8*X17+Z17+$X$8*X20+Z20)^2+($X$8*Y17+AA17+$X$8*Y20+AA20)^2)^0.5)</f>
        <v>-0.20043517428635788</v>
      </c>
      <c r="AE17" s="99">
        <f>((Y17^2+X17^2)/(Y20^2+X20^2))^0.5</f>
        <v>0.39026698040771046</v>
      </c>
      <c r="AF17" s="4"/>
      <c r="AG17" s="62"/>
      <c r="AH17" s="62"/>
      <c r="AI17" s="62"/>
      <c r="AJ17" s="62"/>
    </row>
    <row r="18" spans="2:39" ht="6" customHeight="1" thickBot="1">
      <c r="D18" s="59"/>
      <c r="E18" s="22"/>
      <c r="F18" s="22"/>
      <c r="G18" s="65"/>
      <c r="I18" s="63"/>
      <c r="L18" s="64"/>
      <c r="N18" s="63"/>
      <c r="Q18" s="64"/>
      <c r="S18" s="63"/>
      <c r="V18" s="64"/>
      <c r="X18" s="63"/>
      <c r="AA18" s="64"/>
      <c r="AE18" s="100"/>
      <c r="AF18" s="100"/>
      <c r="AG18" s="67"/>
      <c r="AH18" s="67"/>
      <c r="AI18" s="67"/>
      <c r="AJ18" s="67"/>
      <c r="AK18" s="68"/>
    </row>
    <row r="19" spans="2:39" ht="18.5" thickBot="1">
      <c r="D19" s="237" t="s">
        <v>39</v>
      </c>
      <c r="E19" s="238"/>
      <c r="F19" s="239" t="s">
        <v>40</v>
      </c>
      <c r="G19" s="240"/>
      <c r="I19" s="228" t="s">
        <v>18</v>
      </c>
      <c r="J19" s="229"/>
      <c r="K19" s="230" t="s">
        <v>19</v>
      </c>
      <c r="L19" s="231"/>
      <c r="N19" s="228" t="s">
        <v>20</v>
      </c>
      <c r="O19" s="229"/>
      <c r="P19" s="230" t="s">
        <v>21</v>
      </c>
      <c r="Q19" s="231"/>
      <c r="S19" s="228" t="s">
        <v>47</v>
      </c>
      <c r="T19" s="229"/>
      <c r="U19" s="230" t="s">
        <v>48</v>
      </c>
      <c r="V19" s="231"/>
      <c r="X19" s="228" t="s">
        <v>51</v>
      </c>
      <c r="Y19" s="229"/>
      <c r="Z19" s="230" t="s">
        <v>52</v>
      </c>
      <c r="AA19" s="231"/>
      <c r="AB19" s="4"/>
      <c r="AC19" s="71" t="s">
        <v>89</v>
      </c>
      <c r="AE19" s="101" t="s">
        <v>90</v>
      </c>
      <c r="AF19" s="100"/>
      <c r="AG19" s="67"/>
      <c r="AH19" s="67"/>
      <c r="AI19" s="67"/>
      <c r="AJ19" s="67"/>
      <c r="AK19" s="68"/>
    </row>
    <row r="20" spans="2:39" ht="19" thickTop="1" thickBot="1">
      <c r="D20" s="43">
        <v>0</v>
      </c>
      <c r="E20" s="116">
        <f>(1/$E$8)*SIN($B17*$F$8)</f>
        <v>0.1297879361059841</v>
      </c>
      <c r="F20" s="59">
        <f>COS($F$8*$B17)</f>
        <v>0.92108404870138794</v>
      </c>
      <c r="G20" s="73">
        <v>0</v>
      </c>
      <c r="I20" s="55">
        <v>0</v>
      </c>
      <c r="J20" s="58">
        <f>(TAN($K$8*B17))/$J$8</f>
        <v>1.0608095708014877</v>
      </c>
      <c r="K20" s="56">
        <v>1</v>
      </c>
      <c r="L20" s="57">
        <v>0</v>
      </c>
      <c r="N20" s="55">
        <f>D20*I17+F20*I20-E20*J17-G20*J20</f>
        <v>0</v>
      </c>
      <c r="O20" s="58">
        <f>(D20*J17+E20*I17+F20*J20+G20*I20)</f>
        <v>1.1068827104810002</v>
      </c>
      <c r="P20" s="56">
        <f>D20*K17+F20*K20-E20*L17-G20*L20</f>
        <v>0.92108404870138794</v>
      </c>
      <c r="Q20" s="57">
        <f>(D20*L17+E20*K17+F20*L20+G20*K20)</f>
        <v>0</v>
      </c>
      <c r="S20" s="43">
        <v>0</v>
      </c>
      <c r="T20" s="116">
        <f>(1/$T$8)*SIN($B17*$U$8)</f>
        <v>0.1297879361059841</v>
      </c>
      <c r="U20" s="59">
        <f>COS($U$8*$B17)</f>
        <v>0.92108404870138794</v>
      </c>
      <c r="V20" s="73">
        <v>0</v>
      </c>
      <c r="X20" s="55">
        <f>N20*S17+P20*S20-O20*T17-Q20*T20</f>
        <v>0</v>
      </c>
      <c r="Y20" s="58">
        <f>(N20*T17+O20*S17+P20*T20+Q20*S20)</f>
        <v>1.1390776060685026</v>
      </c>
      <c r="Z20" s="56">
        <f>N20*U17+P20*U20-O20*V17-Q20*V20</f>
        <v>-0.44454437777039812</v>
      </c>
      <c r="AA20" s="57">
        <f>(N20*V17+O20*U17+P20*V20+Q20*U20)</f>
        <v>0</v>
      </c>
      <c r="AB20" s="9"/>
      <c r="AC20" s="74">
        <f>(180/PI())*ATAN(-1*(($X$8*Y17+AA17+$X$8*Y20+AA20)/($X$8*X17+Z17+$X$8*X20+Z20)))</f>
        <v>64.252653240524154</v>
      </c>
      <c r="AE20" s="102">
        <f>20*LOG(((($X$8*X17+Z17-$X$8*X20-Z20)^2+($X$8*Y17+AA17-$X$8*Y20-AA20)^2)/(($X$8*X17+Z17+$X$8*X20+Z20)^2+($X$8*Y17+AA17+$X$8*Y20+AA20)^2))^0.5)</f>
        <v>-13.457935890512474</v>
      </c>
      <c r="AF20" s="100"/>
      <c r="AG20" s="67"/>
      <c r="AH20" s="67"/>
      <c r="AI20" s="67"/>
      <c r="AJ20" s="67"/>
      <c r="AK20" s="68"/>
    </row>
    <row r="21" spans="2:39">
      <c r="AE21" s="66"/>
      <c r="AF21" s="66"/>
      <c r="AG21" s="67"/>
      <c r="AH21" s="67"/>
      <c r="AI21" s="67"/>
      <c r="AJ21" s="67"/>
      <c r="AK21" s="68"/>
    </row>
    <row r="22" spans="2:39" ht="18.5" thickBot="1">
      <c r="E22" s="50" t="s">
        <v>8</v>
      </c>
      <c r="J22" s="50" t="s">
        <v>9</v>
      </c>
      <c r="O22" s="50" t="s">
        <v>10</v>
      </c>
      <c r="T22" s="50" t="s">
        <v>11</v>
      </c>
      <c r="Y22" s="50" t="s">
        <v>12</v>
      </c>
    </row>
    <row r="23" spans="2:39" ht="20.5" thickBot="1">
      <c r="B23" s="49"/>
      <c r="D23" s="233" t="s">
        <v>37</v>
      </c>
      <c r="E23" s="234"/>
      <c r="F23" s="235" t="s">
        <v>38</v>
      </c>
      <c r="G23" s="236"/>
      <c r="I23" s="228" t="s">
        <v>14</v>
      </c>
      <c r="J23" s="229"/>
      <c r="K23" s="230" t="s">
        <v>15</v>
      </c>
      <c r="L23" s="231"/>
      <c r="N23" s="228" t="s">
        <v>16</v>
      </c>
      <c r="O23" s="229"/>
      <c r="P23" s="230" t="s">
        <v>17</v>
      </c>
      <c r="Q23" s="231"/>
      <c r="S23" s="228" t="s">
        <v>45</v>
      </c>
      <c r="T23" s="229"/>
      <c r="U23" s="230" t="s">
        <v>46</v>
      </c>
      <c r="V23" s="231"/>
      <c r="X23" s="228" t="s">
        <v>49</v>
      </c>
      <c r="Y23" s="229"/>
      <c r="Z23" s="230" t="s">
        <v>50</v>
      </c>
      <c r="AA23" s="231"/>
      <c r="AB23" s="4"/>
      <c r="AC23" s="53" t="s">
        <v>87</v>
      </c>
      <c r="AE23" s="98" t="s">
        <v>88</v>
      </c>
      <c r="AF23" s="4"/>
      <c r="AH23" s="62"/>
      <c r="AI23" s="62"/>
      <c r="AJ23" s="62"/>
    </row>
    <row r="24" spans="2:39" ht="19" thickTop="1" thickBot="1">
      <c r="B24" s="75">
        <v>0.01</v>
      </c>
      <c r="D24" s="132">
        <f>COS($F$8*$B24)</f>
        <v>0.99999200237876729</v>
      </c>
      <c r="E24" s="133">
        <v>0</v>
      </c>
      <c r="F24" s="134">
        <v>0</v>
      </c>
      <c r="G24" s="135">
        <f>$E$8*SIN($B24*$F$8)</f>
        <v>1.1998191802607552E-2</v>
      </c>
      <c r="I24" s="55">
        <v>1</v>
      </c>
      <c r="J24" s="58">
        <v>0</v>
      </c>
      <c r="K24" s="56">
        <v>0</v>
      </c>
      <c r="L24" s="57">
        <v>0</v>
      </c>
      <c r="N24" s="55">
        <f>D24*I24+F24*I27-E24*J24-G24*J27</f>
        <v>0.99988614474268134</v>
      </c>
      <c r="O24" s="58">
        <f>(D24*J24+E24*I24+F24*J27+G24*I27)</f>
        <v>0</v>
      </c>
      <c r="P24" s="56">
        <f>D24*K24+F24*K27-E24*L24-G24*L27</f>
        <v>0</v>
      </c>
      <c r="Q24" s="57">
        <f>(D24*L24+E24*K24+F24*L27+G24*K27)</f>
        <v>1.1998191802607552E-2</v>
      </c>
      <c r="S24" s="59">
        <f>COS($U$8*$B24)</f>
        <v>0.99999200237876729</v>
      </c>
      <c r="T24" s="60">
        <v>0</v>
      </c>
      <c r="U24" s="22">
        <v>0</v>
      </c>
      <c r="V24" s="116">
        <f>$T$8*SIN($B24*$U$8)</f>
        <v>1.1998191802607552E-2</v>
      </c>
      <c r="X24" s="55">
        <f>N24*S24+P24*S27-O24*T24-Q24*T27</f>
        <v>0.99986215285351621</v>
      </c>
      <c r="Y24" s="58">
        <f>(N24*T24+O24*S24+P24*T27+Q24*S27)</f>
        <v>0</v>
      </c>
      <c r="Z24" s="56">
        <f>N24*U24+P24*U27-O24*V24-Q24*V27</f>
        <v>0</v>
      </c>
      <c r="AA24" s="57">
        <f>(N24*V24+O24*U24+P24*V27+Q24*U27)</f>
        <v>2.3994921591006545E-2</v>
      </c>
      <c r="AB24" s="9"/>
      <c r="AC24" s="61">
        <f>20*LOG((2*$X$8)/(($X$8*X24+Z24+$X$8*X27+Z27)^2+($X$8*Y24+AA24+$X$8*Y27+AA27)^2)^0.5)</f>
        <v>-1.6980640687129319E-4</v>
      </c>
      <c r="AE24" s="99">
        <f>((Y24^2+X24^2)/(Y27^2+X27^2))^0.5</f>
        <v>87.028524976017835</v>
      </c>
      <c r="AF24" s="4"/>
      <c r="AG24" s="62"/>
      <c r="AH24" s="62"/>
      <c r="AI24" s="62"/>
      <c r="AJ24" s="62"/>
    </row>
    <row r="25" spans="2:39" ht="18.5" thickBot="1">
      <c r="D25" s="59"/>
      <c r="E25" s="22"/>
      <c r="F25" s="22"/>
      <c r="G25" s="65"/>
      <c r="I25" s="63"/>
      <c r="L25" s="64"/>
      <c r="N25" s="63"/>
      <c r="Q25" s="64"/>
      <c r="S25" s="63"/>
      <c r="V25" s="64"/>
      <c r="X25" s="63"/>
      <c r="AA25" s="64"/>
      <c r="AE25" s="100"/>
      <c r="AF25" s="100"/>
      <c r="AG25" s="67"/>
      <c r="AH25" s="62"/>
      <c r="AI25" s="62"/>
      <c r="AJ25" s="62"/>
    </row>
    <row r="26" spans="2:39" ht="18.5" thickBot="1">
      <c r="D26" s="237" t="s">
        <v>39</v>
      </c>
      <c r="E26" s="238"/>
      <c r="F26" s="239" t="s">
        <v>40</v>
      </c>
      <c r="G26" s="240"/>
      <c r="I26" s="228" t="s">
        <v>18</v>
      </c>
      <c r="J26" s="229"/>
      <c r="K26" s="230" t="s">
        <v>19</v>
      </c>
      <c r="L26" s="231"/>
      <c r="N26" s="228" t="s">
        <v>20</v>
      </c>
      <c r="O26" s="229"/>
      <c r="P26" s="230" t="s">
        <v>21</v>
      </c>
      <c r="Q26" s="231"/>
      <c r="S26" s="228" t="s">
        <v>47</v>
      </c>
      <c r="T26" s="229"/>
      <c r="U26" s="230" t="s">
        <v>48</v>
      </c>
      <c r="V26" s="231"/>
      <c r="X26" s="228" t="s">
        <v>51</v>
      </c>
      <c r="Y26" s="229"/>
      <c r="Z26" s="230" t="s">
        <v>52</v>
      </c>
      <c r="AA26" s="231"/>
      <c r="AB26" s="4"/>
      <c r="AC26" s="71" t="s">
        <v>89</v>
      </c>
      <c r="AE26" s="101" t="s">
        <v>90</v>
      </c>
      <c r="AF26" s="100"/>
      <c r="AG26" s="67"/>
      <c r="AH26" s="62"/>
      <c r="AI26" s="62"/>
      <c r="AJ26" s="62"/>
    </row>
    <row r="27" spans="2:39" ht="19" thickTop="1" thickBot="1">
      <c r="D27" s="43">
        <v>0</v>
      </c>
      <c r="E27" s="116">
        <f>(1/$E$8)*SIN($B24*$F$8)</f>
        <v>1.33313242251195E-3</v>
      </c>
      <c r="F27" s="59">
        <f>COS($F$8*$B24)</f>
        <v>0.99999200237876729</v>
      </c>
      <c r="G27" s="73">
        <v>0</v>
      </c>
      <c r="I27" s="55">
        <v>0</v>
      </c>
      <c r="J27" s="58">
        <f>(TAN($K$8*B24))/$J$8</f>
        <v>8.8227991206911768E-3</v>
      </c>
      <c r="K27" s="56">
        <v>1</v>
      </c>
      <c r="L27" s="57">
        <v>0</v>
      </c>
      <c r="N27" s="55">
        <f>D27*I24+F27*I27-E27*J24-G27*J27</f>
        <v>0</v>
      </c>
      <c r="O27" s="58">
        <f>(D27*J24+E27*I24+F27*J27+G27*I27)</f>
        <v>1.0155860981797547E-2</v>
      </c>
      <c r="P27" s="56">
        <f>D27*K24+F27*K27-E27*L24-G27*L27</f>
        <v>0.99999200237876729</v>
      </c>
      <c r="Q27" s="57">
        <f>(D27*L24+E27*K24+F27*L27+G27*K27)</f>
        <v>0</v>
      </c>
      <c r="S27" s="43">
        <v>0</v>
      </c>
      <c r="T27" s="116">
        <f>(1/$T$8)*SIN($B24*$U$8)</f>
        <v>1.33313242251195E-3</v>
      </c>
      <c r="U27" s="59">
        <f>COS($U$8*$B24)</f>
        <v>0.99999200237876729</v>
      </c>
      <c r="V27" s="73">
        <v>0</v>
      </c>
      <c r="X27" s="55">
        <f>N27*S24+P27*S27-O27*T24-Q27*T27</f>
        <v>0</v>
      </c>
      <c r="Y27" s="58">
        <f>(N27*T24+O27*S24+P27*T27+Q27*S27)</f>
        <v>1.1488901519691905E-2</v>
      </c>
      <c r="Z27" s="56">
        <f>N27*U24+P27*U27-O27*V24-Q27*V27</f>
        <v>0.99986215285351632</v>
      </c>
      <c r="AA27" s="57">
        <f>(N27*V24+O27*U24+P27*V27+Q27*U27)</f>
        <v>0</v>
      </c>
      <c r="AB27" s="9"/>
      <c r="AC27" s="74">
        <f>(180/PI())*ATAN(-1*(($X$8*Y24+AA24+$X$8*Y27+AA27)/($X$8*X24+Z24+$X$8*X27+Z27)))</f>
        <v>-1.0165701143921559</v>
      </c>
      <c r="AE27" s="102">
        <f>20*LOG(((($X$8*X24+Z24-$X$8*X27-Z27)^2+($X$8*Y24+AA24-$X$8*Y27-AA27)^2)/(($X$8*X24+Z24+$X$8*X27+Z27)^2+($X$8*Y24+AA24+$X$8*Y27+AA27)^2))^0.5)</f>
        <v>-44.078387292518116</v>
      </c>
      <c r="AF27" s="100"/>
      <c r="AG27" s="62"/>
      <c r="AH27" s="62"/>
      <c r="AI27" s="62"/>
      <c r="AJ27" s="62"/>
    </row>
    <row r="28" spans="2:39">
      <c r="AE28" s="66"/>
    </row>
    <row r="29" spans="2:39" ht="18.649999999999999" customHeight="1" thickBot="1">
      <c r="E29" s="50" t="s">
        <v>8</v>
      </c>
      <c r="J29" s="50" t="s">
        <v>9</v>
      </c>
      <c r="O29" s="50" t="s">
        <v>10</v>
      </c>
      <c r="T29" s="50" t="s">
        <v>11</v>
      </c>
      <c r="Y29" s="50" t="s">
        <v>12</v>
      </c>
    </row>
    <row r="30" spans="2:39" ht="18.649999999999999" customHeight="1" thickBot="1">
      <c r="B30" s="49"/>
      <c r="D30" s="233" t="s">
        <v>37</v>
      </c>
      <c r="E30" s="234"/>
      <c r="F30" s="235" t="s">
        <v>38</v>
      </c>
      <c r="G30" s="236"/>
      <c r="I30" s="228" t="s">
        <v>14</v>
      </c>
      <c r="J30" s="229"/>
      <c r="K30" s="230" t="s">
        <v>15</v>
      </c>
      <c r="L30" s="231"/>
      <c r="N30" s="228" t="s">
        <v>16</v>
      </c>
      <c r="O30" s="229"/>
      <c r="P30" s="230" t="s">
        <v>17</v>
      </c>
      <c r="Q30" s="231"/>
      <c r="S30" s="228" t="s">
        <v>45</v>
      </c>
      <c r="T30" s="229"/>
      <c r="U30" s="230" t="s">
        <v>46</v>
      </c>
      <c r="V30" s="231"/>
      <c r="X30" s="228" t="s">
        <v>49</v>
      </c>
      <c r="Y30" s="229"/>
      <c r="Z30" s="230" t="s">
        <v>50</v>
      </c>
      <c r="AA30" s="231"/>
      <c r="AB30" s="4"/>
      <c r="AC30" s="53" t="s">
        <v>87</v>
      </c>
      <c r="AE30" s="98" t="s">
        <v>88</v>
      </c>
      <c r="AF30" s="4"/>
      <c r="AG30" s="76" t="s">
        <v>33</v>
      </c>
      <c r="AH30" s="62"/>
      <c r="AI30" s="62"/>
      <c r="AJ30" s="62"/>
    </row>
    <row r="31" spans="2:39" ht="18.649999999999999" customHeight="1" thickTop="1" thickBot="1">
      <c r="B31" s="75">
        <v>0.02</v>
      </c>
      <c r="D31" s="132">
        <f t="shared" ref="D31" si="0">COS($F$8*$B31)</f>
        <v>0.99996800964299282</v>
      </c>
      <c r="E31" s="133">
        <v>0</v>
      </c>
      <c r="F31" s="134">
        <v>0</v>
      </c>
      <c r="G31" s="135">
        <f t="shared" ref="G31" si="1">$E$8*SIN($B31*$F$8)</f>
        <v>2.3996191691228071E-2</v>
      </c>
      <c r="I31" s="55">
        <v>1</v>
      </c>
      <c r="J31" s="58">
        <v>0</v>
      </c>
      <c r="K31" s="56">
        <v>0</v>
      </c>
      <c r="L31" s="57">
        <v>0</v>
      </c>
      <c r="N31" s="55">
        <f t="shared" ref="N31" si="2">D31*I31+F31*I34-E31*J31-G31*J34</f>
        <v>0.999544561809251</v>
      </c>
      <c r="O31" s="58">
        <f t="shared" ref="O31" si="3">(D31*J31+E31*I31+F31*J34+G31*I34)</f>
        <v>0</v>
      </c>
      <c r="P31" s="56">
        <f t="shared" ref="P31" si="4">D31*K31+F31*K34-E31*L31-G31*L34</f>
        <v>0</v>
      </c>
      <c r="Q31" s="57">
        <f t="shared" ref="Q31" si="5">(D31*L31+E31*K31+F31*L34+G31*K34)</f>
        <v>2.3996191691228071E-2</v>
      </c>
      <c r="S31" s="59">
        <f t="shared" ref="S31" si="6">COS($U$8*$B31)</f>
        <v>0.99996800964299282</v>
      </c>
      <c r="T31" s="60">
        <v>0</v>
      </c>
      <c r="U31" s="22">
        <v>0</v>
      </c>
      <c r="V31" s="116">
        <f t="shared" ref="V31" si="7">$T$8*SIN($B31*$U$8)</f>
        <v>2.3996191691228071E-2</v>
      </c>
      <c r="X31" s="55">
        <f t="shared" ref="X31" si="8">N31*S31+P31*S34-O31*T31-Q31*T34</f>
        <v>0.99944860633124277</v>
      </c>
      <c r="Y31" s="58">
        <f t="shared" ref="Y31" si="9">(N31*T31+O31*S31+P31*T34+Q31*S34)</f>
        <v>0</v>
      </c>
      <c r="Z31" s="56">
        <f t="shared" ref="Z31" si="10">N31*U31+P31*U34-O31*V31-Q31*V34</f>
        <v>0</v>
      </c>
      <c r="AA31" s="57">
        <f t="shared" ref="AA31" si="11">(N31*V31+O31*U31+P31*V34+Q31*U34)</f>
        <v>4.7980686953588411E-2</v>
      </c>
      <c r="AB31" s="9"/>
      <c r="AC31" s="61">
        <f t="shared" ref="AC31" si="12">20*LOG((2*$X$8)/(($X$8*X31+Z31+$X$8*X34+Z34)^2+($X$8*Y31+AA31+$X$8*Y34+AA34)^2)^0.5)</f>
        <v>-6.7869711580596825E-4</v>
      </c>
      <c r="AE31" s="99">
        <f t="shared" ref="AE31" si="13">((Y31^2+X31^2)/(Y34^2+X34^2))^0.5</f>
        <v>43.496559627035992</v>
      </c>
      <c r="AF31" s="4"/>
      <c r="AG31" s="77" t="s">
        <v>13</v>
      </c>
      <c r="AH31" s="70" t="s">
        <v>22</v>
      </c>
      <c r="AI31" s="78" t="s">
        <v>23</v>
      </c>
      <c r="AJ31" s="79" t="s">
        <v>22</v>
      </c>
      <c r="AK31" s="79" t="s">
        <v>24</v>
      </c>
      <c r="AL31" s="70" t="s">
        <v>25</v>
      </c>
      <c r="AM31" s="104" t="s">
        <v>32</v>
      </c>
    </row>
    <row r="32" spans="2:39" ht="18.649999999999999" customHeight="1" thickBot="1">
      <c r="D32" s="59"/>
      <c r="E32" s="22"/>
      <c r="F32" s="22"/>
      <c r="G32" s="65"/>
      <c r="I32" s="63"/>
      <c r="L32" s="64"/>
      <c r="N32" s="63"/>
      <c r="Q32" s="64"/>
      <c r="S32" s="63"/>
      <c r="V32" s="64"/>
      <c r="X32" s="63"/>
      <c r="AA32" s="64"/>
      <c r="AE32" s="100"/>
      <c r="AF32" s="100"/>
      <c r="AG32" s="80">
        <f t="shared" ref="AG32:AG95" si="14">INDEX(B:B,(ROW()-32)*7+24)</f>
        <v>0.01</v>
      </c>
      <c r="AH32" s="81">
        <f t="shared" ref="AH32:AH95" si="15">INDEX(AC:AC,(ROW()-32)*7+24)</f>
        <v>-1.6980640687129319E-4</v>
      </c>
      <c r="AI32" s="81"/>
      <c r="AJ32" s="20"/>
      <c r="AK32" s="106"/>
      <c r="AL32" s="107"/>
      <c r="AM32" s="105">
        <f t="shared" ref="AM32:AM95" si="16">INDEX(AE:AE,(ROW()-32)*7+27)</f>
        <v>-44.078387292518116</v>
      </c>
    </row>
    <row r="33" spans="2:39" ht="18.649999999999999" customHeight="1" thickBot="1">
      <c r="D33" s="237" t="s">
        <v>39</v>
      </c>
      <c r="E33" s="238"/>
      <c r="F33" s="239" t="s">
        <v>40</v>
      </c>
      <c r="G33" s="240"/>
      <c r="I33" s="228" t="s">
        <v>18</v>
      </c>
      <c r="J33" s="229"/>
      <c r="K33" s="230" t="s">
        <v>19</v>
      </c>
      <c r="L33" s="231"/>
      <c r="N33" s="228" t="s">
        <v>20</v>
      </c>
      <c r="O33" s="229"/>
      <c r="P33" s="230" t="s">
        <v>21</v>
      </c>
      <c r="Q33" s="231"/>
      <c r="S33" s="228" t="s">
        <v>47</v>
      </c>
      <c r="T33" s="229"/>
      <c r="U33" s="230" t="s">
        <v>48</v>
      </c>
      <c r="V33" s="231"/>
      <c r="X33" s="228" t="s">
        <v>51</v>
      </c>
      <c r="Y33" s="229"/>
      <c r="Z33" s="230" t="s">
        <v>52</v>
      </c>
      <c r="AA33" s="231"/>
      <c r="AB33" s="4"/>
      <c r="AC33" s="71" t="s">
        <v>89</v>
      </c>
      <c r="AE33" s="101" t="s">
        <v>90</v>
      </c>
      <c r="AF33" s="103"/>
      <c r="AG33" s="80">
        <f t="shared" si="14"/>
        <v>0.02</v>
      </c>
      <c r="AH33" s="81">
        <f t="shared" si="15"/>
        <v>-6.7869711580596825E-4</v>
      </c>
      <c r="AI33" s="81">
        <f t="shared" ref="AI33:AI95" si="17">INDEX(AC:AC,(ROW()-32)*7+27)</f>
        <v>-2.0330743190815674</v>
      </c>
      <c r="AJ33" s="85">
        <f>AH33</f>
        <v>-6.7869711580596825E-4</v>
      </c>
      <c r="AK33" s="22">
        <f>(AI34-AI33)/(AG34-AG33)</f>
        <v>-101.62747121770627</v>
      </c>
      <c r="AL33" s="84">
        <f>(IF(AK33&lt;0,AK33,(AK34+AK32)/2))*PI()/180</f>
        <v>-1.7737339832247456</v>
      </c>
      <c r="AM33" s="65">
        <f t="shared" si="16"/>
        <v>-38.061422420984002</v>
      </c>
    </row>
    <row r="34" spans="2:39" ht="18.649999999999999" customHeight="1" thickTop="1" thickBot="1">
      <c r="D34" s="43">
        <v>0</v>
      </c>
      <c r="E34" s="116">
        <f t="shared" ref="E34" si="18">(1/$E$8)*SIN($B31*$F$8)</f>
        <v>2.6662435212475633E-3</v>
      </c>
      <c r="F34" s="59">
        <f t="shared" ref="F34" si="19">COS($F$8*$B31)</f>
        <v>0.99996800964299282</v>
      </c>
      <c r="G34" s="73">
        <v>0</v>
      </c>
      <c r="I34" s="55">
        <v>0</v>
      </c>
      <c r="J34" s="58">
        <f t="shared" ref="J34" si="20">(TAN($K$8*B31))/$J$8</f>
        <v>1.7646459871237141E-2</v>
      </c>
      <c r="K34" s="56">
        <v>1</v>
      </c>
      <c r="L34" s="57">
        <v>0</v>
      </c>
      <c r="N34" s="55">
        <f t="shared" ref="N34" si="21">D34*I31+F34*I34-E34*J31-G34*J34</f>
        <v>0</v>
      </c>
      <c r="O34" s="58">
        <f t="shared" ref="O34" si="22">(D34*J31+E34*I31+F34*J34+G34*I34)</f>
        <v>2.0312138875933514E-2</v>
      </c>
      <c r="P34" s="56">
        <f t="shared" ref="P34" si="23">D34*K31+F34*K34-E34*L31-G34*L34</f>
        <v>0.99996800964299282</v>
      </c>
      <c r="Q34" s="57">
        <f t="shared" ref="Q34" si="24">(D34*L31+E34*K31+F34*L34+G34*K34)</f>
        <v>0</v>
      </c>
      <c r="S34" s="43">
        <v>0</v>
      </c>
      <c r="T34" s="116">
        <f t="shared" ref="T34" si="25">(1/$T$8)*SIN($B31*$U$8)</f>
        <v>2.6662435212475633E-3</v>
      </c>
      <c r="U34" s="59">
        <f t="shared" ref="U34" si="26">COS($U$8*$B31)</f>
        <v>0.99996800964299282</v>
      </c>
      <c r="V34" s="73">
        <v>0</v>
      </c>
      <c r="X34" s="55">
        <f t="shared" ref="X34" si="27">N34*S31+P34*S34-O34*T31-Q34*T34</f>
        <v>0</v>
      </c>
      <c r="Y34" s="58">
        <f t="shared" ref="Y34" si="28">(N34*T31+O34*S31+P34*T34+Q34*S34)</f>
        <v>2.2977647310524745E-2</v>
      </c>
      <c r="Z34" s="56">
        <f t="shared" ref="Z34" si="29">N34*U31+P34*U34-O34*V31-Q34*V34</f>
        <v>0.99944860633124277</v>
      </c>
      <c r="AA34" s="57">
        <f t="shared" ref="AA34" si="30">(N34*V31+O34*U31+P34*V34+Q34*U34)</f>
        <v>0</v>
      </c>
      <c r="AB34" s="9"/>
      <c r="AC34" s="74">
        <f t="shared" ref="AC34" si="31">(180/PI())*ATAN(-1*(($X$8*Y31+AA31+$X$8*Y34+AA34)/($X$8*X31+Z31+$X$8*X34+Z34)))</f>
        <v>-2.0330743190815674</v>
      </c>
      <c r="AE34" s="102">
        <f t="shared" ref="AE34" si="32">20*LOG(((($X$8*X31+Z31-$X$8*X34-Z34)^2+($X$8*Y31+AA31-$X$8*Y34-AA34)^2)/(($X$8*X31+Z31+$X$8*X34+Z34)^2+($X$8*Y31+AA31+$X$8*Y34+AA34)^2))^0.5)</f>
        <v>-38.061422420984002</v>
      </c>
      <c r="AF34" s="103"/>
      <c r="AG34" s="82">
        <f t="shared" si="14"/>
        <v>0.04</v>
      </c>
      <c r="AH34" s="83">
        <f t="shared" si="15"/>
        <v>-2.706343003362993E-3</v>
      </c>
      <c r="AI34" s="81">
        <f t="shared" si="17"/>
        <v>-4.065623743435693</v>
      </c>
      <c r="AJ34" s="85">
        <f t="shared" ref="AJ34:AJ97" si="33">AH34</f>
        <v>-2.706343003362993E-3</v>
      </c>
      <c r="AK34" s="22">
        <f t="shared" ref="AK34:AK97" si="34">(AI35-AI34)/(AG35-AG34)</f>
        <v>-101.57561596635173</v>
      </c>
      <c r="AL34" s="84">
        <f t="shared" ref="AL34:AL97" si="35">(IF(AK34&lt;0,AK34,(AK35+AK33)/2))*PI()/180</f>
        <v>-1.7728289383541596</v>
      </c>
      <c r="AM34" s="65">
        <f t="shared" si="16"/>
        <v>-32.055367829583496</v>
      </c>
    </row>
    <row r="35" spans="2:39" ht="18.649999999999999" customHeight="1">
      <c r="AE35" s="66"/>
      <c r="AG35" s="82">
        <f t="shared" si="14"/>
        <v>0.06</v>
      </c>
      <c r="AH35" s="83">
        <f t="shared" si="15"/>
        <v>-6.0576868605398447E-3</v>
      </c>
      <c r="AI35" s="81">
        <f t="shared" si="17"/>
        <v>-6.0971360627627273</v>
      </c>
      <c r="AJ35" s="85">
        <f t="shared" si="33"/>
        <v>-6.0576868605398447E-3</v>
      </c>
      <c r="AK35" s="22">
        <f t="shared" si="34"/>
        <v>-101.49941284872826</v>
      </c>
      <c r="AL35" s="84">
        <f t="shared" si="35"/>
        <v>-1.7714989430513453</v>
      </c>
      <c r="AM35" s="65">
        <f t="shared" si="16"/>
        <v>-28.557803408057687</v>
      </c>
    </row>
    <row r="36" spans="2:39" ht="18.649999999999999" customHeight="1" thickBot="1">
      <c r="E36" s="50" t="s">
        <v>8</v>
      </c>
      <c r="J36" s="50" t="s">
        <v>9</v>
      </c>
      <c r="O36" s="50" t="s">
        <v>10</v>
      </c>
      <c r="T36" s="50" t="s">
        <v>11</v>
      </c>
      <c r="Y36" s="50" t="s">
        <v>12</v>
      </c>
      <c r="AG36" s="82">
        <f t="shared" si="14"/>
        <v>0.08</v>
      </c>
      <c r="AH36" s="83">
        <f t="shared" si="15"/>
        <v>-1.0690927761019778E-2</v>
      </c>
      <c r="AI36" s="81">
        <f t="shared" si="17"/>
        <v>-8.1271243197372929</v>
      </c>
      <c r="AJ36" s="85">
        <f t="shared" si="33"/>
        <v>-1.0690927761019778E-2</v>
      </c>
      <c r="AK36" s="22">
        <f t="shared" si="34"/>
        <v>-101.40074157098196</v>
      </c>
      <c r="AL36" s="84">
        <f t="shared" si="35"/>
        <v>-1.7697768043775226</v>
      </c>
      <c r="AM36" s="65">
        <f t="shared" si="16"/>
        <v>-26.093033530187842</v>
      </c>
    </row>
    <row r="37" spans="2:39" ht="18.649999999999999" customHeight="1" thickBot="1">
      <c r="B37" s="49"/>
      <c r="D37" s="233" t="s">
        <v>37</v>
      </c>
      <c r="E37" s="234"/>
      <c r="F37" s="235" t="s">
        <v>38</v>
      </c>
      <c r="G37" s="236"/>
      <c r="I37" s="228" t="s">
        <v>14</v>
      </c>
      <c r="J37" s="229"/>
      <c r="K37" s="230" t="s">
        <v>15</v>
      </c>
      <c r="L37" s="231"/>
      <c r="N37" s="228" t="s">
        <v>16</v>
      </c>
      <c r="O37" s="229"/>
      <c r="P37" s="230" t="s">
        <v>17</v>
      </c>
      <c r="Q37" s="231"/>
      <c r="S37" s="228" t="s">
        <v>45</v>
      </c>
      <c r="T37" s="229"/>
      <c r="U37" s="230" t="s">
        <v>46</v>
      </c>
      <c r="V37" s="231"/>
      <c r="X37" s="228" t="s">
        <v>49</v>
      </c>
      <c r="Y37" s="229"/>
      <c r="Z37" s="230" t="s">
        <v>50</v>
      </c>
      <c r="AA37" s="231"/>
      <c r="AB37" s="4"/>
      <c r="AC37" s="53" t="s">
        <v>87</v>
      </c>
      <c r="AE37" s="98" t="s">
        <v>88</v>
      </c>
      <c r="AF37" s="17"/>
      <c r="AG37" s="82">
        <f t="shared" si="14"/>
        <v>0.1</v>
      </c>
      <c r="AH37" s="83">
        <f t="shared" si="15"/>
        <v>-1.6548135041842955E-2</v>
      </c>
      <c r="AI37" s="81">
        <f t="shared" si="17"/>
        <v>-10.155139151156932</v>
      </c>
      <c r="AJ37" s="85">
        <f t="shared" si="33"/>
        <v>-1.6548135041842955E-2</v>
      </c>
      <c r="AK37" s="22">
        <f t="shared" si="34"/>
        <v>-101.28208237740891</v>
      </c>
      <c r="AL37" s="84">
        <f t="shared" si="35"/>
        <v>-1.7677058107619117</v>
      </c>
      <c r="AM37" s="65">
        <f t="shared" si="16"/>
        <v>-24.19862399008246</v>
      </c>
    </row>
    <row r="38" spans="2:39" ht="18.649999999999999" customHeight="1" thickTop="1" thickBot="1">
      <c r="B38" s="75">
        <v>0.04</v>
      </c>
      <c r="D38" s="132">
        <f t="shared" ref="D38" si="36">COS($F$8*$B38)</f>
        <v>0.99987204061873725</v>
      </c>
      <c r="E38" s="133">
        <v>0</v>
      </c>
      <c r="F38" s="134">
        <v>0</v>
      </c>
      <c r="G38" s="135">
        <f t="shared" ref="G38" si="37">$E$8*SIN($B38*$F$8)</f>
        <v>4.7990848088978119E-2</v>
      </c>
      <c r="I38" s="55">
        <v>1</v>
      </c>
      <c r="J38" s="58">
        <v>0</v>
      </c>
      <c r="K38" s="56">
        <v>0</v>
      </c>
      <c r="L38" s="57">
        <v>0</v>
      </c>
      <c r="N38" s="55">
        <f t="shared" ref="N38" si="38">D38*I38+F38*I41-E38*J38-G38*J41</f>
        <v>0.99817797256903895</v>
      </c>
      <c r="O38" s="58">
        <f t="shared" ref="O38" si="39">(D38*J38+E38*I38+F38*J41+G38*I41)</f>
        <v>0</v>
      </c>
      <c r="P38" s="56">
        <f t="shared" ref="P38" si="40">D38*K38+F38*K41-E38*L38-G38*L41</f>
        <v>0</v>
      </c>
      <c r="Q38" s="57">
        <f t="shared" ref="Q38" si="41">(D38*L38+E38*K38+F38*L41+G38*K41)</f>
        <v>4.7990848088978119E-2</v>
      </c>
      <c r="S38" s="59">
        <f t="shared" ref="S38" si="42">COS($U$8*$B38)</f>
        <v>0.99987204061873725</v>
      </c>
      <c r="T38" s="60">
        <v>0</v>
      </c>
      <c r="U38" s="22">
        <v>0</v>
      </c>
      <c r="V38" s="116">
        <f t="shared" ref="V38" si="43">$T$8*SIN($B38*$U$8)</f>
        <v>4.7990848088978119E-2</v>
      </c>
      <c r="X38" s="55">
        <f t="shared" ref="X38" si="44">N38*S38+P38*S41-O38*T38-Q38*T41</f>
        <v>0.99779434394435673</v>
      </c>
      <c r="Y38" s="58">
        <f t="shared" ref="Y38" si="45">(N38*T38+O38*S38+P38*T41+Q38*S41)</f>
        <v>0</v>
      </c>
      <c r="Z38" s="56">
        <f t="shared" ref="Z38" si="46">N38*U38+P38*U41-O38*V38-Q38*V41</f>
        <v>0</v>
      </c>
      <c r="AA38" s="57">
        <f t="shared" ref="AA38" si="47">(N38*V38+O38*U38+P38*V41+Q38*U41)</f>
        <v>9.5888114657075293E-2</v>
      </c>
      <c r="AB38" s="9"/>
      <c r="AC38" s="61">
        <f t="shared" ref="AC38" si="48">20*LOG((2*$X$8)/(($X$8*X38+Z38+$X$8*X41+Z41)^2+($X$8*Y38+AA38+$X$8*Y41+AA41)^2)^0.5)</f>
        <v>-2.706343003362993E-3</v>
      </c>
      <c r="AE38" s="99">
        <f t="shared" ref="AE38" si="49">((Y38^2+X38^2)/(Y41^2+X41^2))^0.5</f>
        <v>21.712870771694917</v>
      </c>
      <c r="AF38" s="17"/>
      <c r="AG38" s="82">
        <f t="shared" si="14"/>
        <v>0.12</v>
      </c>
      <c r="AH38" s="83">
        <f t="shared" si="15"/>
        <v>-2.3555826644229217E-2</v>
      </c>
      <c r="AI38" s="81">
        <f t="shared" si="17"/>
        <v>-12.18078079870511</v>
      </c>
      <c r="AJ38" s="85">
        <f t="shared" si="33"/>
        <v>-2.3555826644229217E-2</v>
      </c>
      <c r="AK38" s="22">
        <f t="shared" si="34"/>
        <v>-101.1464949969433</v>
      </c>
      <c r="AL38" s="84">
        <f t="shared" si="35"/>
        <v>-1.7653393645486324</v>
      </c>
      <c r="AM38" s="65">
        <f t="shared" si="16"/>
        <v>-22.668632207474669</v>
      </c>
    </row>
    <row r="39" spans="2:39" ht="18.649999999999999" customHeight="1" thickBot="1">
      <c r="D39" s="59"/>
      <c r="E39" s="22"/>
      <c r="F39" s="22"/>
      <c r="G39" s="65"/>
      <c r="I39" s="63"/>
      <c r="L39" s="64"/>
      <c r="N39" s="63"/>
      <c r="Q39" s="64"/>
      <c r="S39" s="63"/>
      <c r="V39" s="64"/>
      <c r="X39" s="63"/>
      <c r="AA39" s="64"/>
      <c r="AE39" s="100"/>
      <c r="AF39" s="17"/>
      <c r="AG39" s="82">
        <f t="shared" si="14"/>
        <v>0.14000000000000001</v>
      </c>
      <c r="AH39" s="83">
        <f t="shared" si="15"/>
        <v>-3.1625695787316527E-2</v>
      </c>
      <c r="AI39" s="81">
        <f t="shared" si="17"/>
        <v>-14.203710698643977</v>
      </c>
      <c r="AJ39" s="85">
        <f t="shared" si="33"/>
        <v>-3.1625695787316527E-2</v>
      </c>
      <c r="AK39" s="22">
        <f t="shared" si="34"/>
        <v>-100.99759383173486</v>
      </c>
      <c r="AL39" s="84">
        <f t="shared" si="35"/>
        <v>-1.7627405489556891</v>
      </c>
      <c r="AM39" s="65">
        <f t="shared" si="16"/>
        <v>-21.393245474328989</v>
      </c>
    </row>
    <row r="40" spans="2:39" ht="18.649999999999999" customHeight="1" thickBot="1">
      <c r="D40" s="237" t="s">
        <v>39</v>
      </c>
      <c r="E40" s="238"/>
      <c r="F40" s="239" t="s">
        <v>40</v>
      </c>
      <c r="G40" s="240"/>
      <c r="I40" s="228" t="s">
        <v>18</v>
      </c>
      <c r="J40" s="229"/>
      <c r="K40" s="230" t="s">
        <v>19</v>
      </c>
      <c r="L40" s="231"/>
      <c r="N40" s="228" t="s">
        <v>20</v>
      </c>
      <c r="O40" s="229"/>
      <c r="P40" s="230" t="s">
        <v>21</v>
      </c>
      <c r="Q40" s="231"/>
      <c r="S40" s="228" t="s">
        <v>47</v>
      </c>
      <c r="T40" s="229"/>
      <c r="U40" s="230" t="s">
        <v>48</v>
      </c>
      <c r="V40" s="231"/>
      <c r="X40" s="228" t="s">
        <v>51</v>
      </c>
      <c r="Y40" s="229"/>
      <c r="Z40" s="230" t="s">
        <v>52</v>
      </c>
      <c r="AA40" s="231"/>
      <c r="AB40" s="4"/>
      <c r="AC40" s="71" t="s">
        <v>89</v>
      </c>
      <c r="AE40" s="101" t="s">
        <v>90</v>
      </c>
      <c r="AF40" s="17"/>
      <c r="AG40" s="82">
        <f t="shared" si="14"/>
        <v>0.16</v>
      </c>
      <c r="AH40" s="83">
        <f t="shared" si="15"/>
        <v>-4.065547440405292E-2</v>
      </c>
      <c r="AI40" s="81">
        <f t="shared" si="17"/>
        <v>-16.223662575278674</v>
      </c>
      <c r="AJ40" s="85">
        <f t="shared" si="33"/>
        <v>-4.065547440405292E-2</v>
      </c>
      <c r="AK40" s="22">
        <f t="shared" si="34"/>
        <v>-100.83952029124839</v>
      </c>
      <c r="AL40" s="84">
        <f t="shared" si="35"/>
        <v>-1.7599816452139159</v>
      </c>
      <c r="AM40" s="65">
        <f t="shared" si="16"/>
        <v>-20.306964660809985</v>
      </c>
    </row>
    <row r="41" spans="2:39" ht="18.649999999999999" customHeight="1" thickTop="1" thickBot="1">
      <c r="D41" s="43">
        <v>0</v>
      </c>
      <c r="E41" s="116">
        <f t="shared" ref="E41" si="50">(1/$E$8)*SIN($B38*$F$8)</f>
        <v>5.3323164543309012E-3</v>
      </c>
      <c r="F41" s="59">
        <f t="shared" ref="F41" si="51">COS($F$8*$B38)</f>
        <v>0.99987204061873725</v>
      </c>
      <c r="G41" s="73">
        <v>0</v>
      </c>
      <c r="I41" s="55">
        <v>0</v>
      </c>
      <c r="J41" s="58">
        <f t="shared" ref="J41" si="52">(TAN($K$8*B38))/$J$8</f>
        <v>3.5299814801300802E-2</v>
      </c>
      <c r="K41" s="56">
        <v>1</v>
      </c>
      <c r="L41" s="57">
        <v>0</v>
      </c>
      <c r="N41" s="55">
        <f t="shared" ref="N41" si="53">D41*I38+F41*I41-E41*J38-G41*J41</f>
        <v>0</v>
      </c>
      <c r="O41" s="58">
        <f t="shared" ref="O41" si="54">(D41*J38+E41*I38+F41*J41+G41*I41)</f>
        <v>4.0627614313171044E-2</v>
      </c>
      <c r="P41" s="56">
        <f t="shared" ref="P41" si="55">D41*K38+F41*K41-E41*L38-G41*L41</f>
        <v>0.99987204061873725</v>
      </c>
      <c r="Q41" s="57">
        <f t="shared" ref="Q41" si="56">(D41*L38+E41*K38+F41*L41+G41*K41)</f>
        <v>0</v>
      </c>
      <c r="S41" s="43">
        <v>0</v>
      </c>
      <c r="T41" s="116">
        <f t="shared" ref="T41" si="57">(1/$T$8)*SIN($B38*$U$8)</f>
        <v>5.3323164543309012E-3</v>
      </c>
      <c r="U41" s="59">
        <f t="shared" ref="U41" si="58">COS($U$8*$B38)</f>
        <v>0.99987204061873725</v>
      </c>
      <c r="V41" s="73">
        <v>0</v>
      </c>
      <c r="X41" s="55">
        <f t="shared" ref="X41" si="59">N41*S38+P41*S41-O41*T38-Q41*T41</f>
        <v>0</v>
      </c>
      <c r="Y41" s="58">
        <f t="shared" ref="Y41" si="60">(N41*T38+O41*S38+P41*T41+Q41*S41)</f>
        <v>4.5954049763198057E-2</v>
      </c>
      <c r="Z41" s="56">
        <f t="shared" ref="Z41" si="61">N41*U38+P41*U41-O41*V38-Q41*V41</f>
        <v>0.99779434394435673</v>
      </c>
      <c r="AA41" s="57">
        <f t="shared" ref="AA41" si="62">(N41*V38+O41*U38+P41*V41+Q41*U41)</f>
        <v>0</v>
      </c>
      <c r="AB41" s="9"/>
      <c r="AC41" s="74">
        <f t="shared" ref="AC41" si="63">(180/PI())*ATAN(-1*(($X$8*Y38+AA38+$X$8*Y41+AA41)/($X$8*X38+Z38+$X$8*X41+Z41)))</f>
        <v>-4.065623743435693</v>
      </c>
      <c r="AE41" s="102">
        <f t="shared" ref="AE41" si="64">20*LOG(((($X$8*X38+Z38-$X$8*X41-Z41)^2+($X$8*Y38+AA38-$X$8*Y41-AA41)^2)/(($X$8*X38+Z38+$X$8*X41+Z41)^2+($X$8*Y38+AA38+$X$8*Y41+AA41)^2))^0.5)</f>
        <v>-32.055367829583496</v>
      </c>
      <c r="AF41" s="17"/>
      <c r="AG41" s="82">
        <f t="shared" si="14"/>
        <v>0.18</v>
      </c>
      <c r="AH41" s="83">
        <f t="shared" si="15"/>
        <v>-5.0529920362726993E-2</v>
      </c>
      <c r="AI41" s="81">
        <f t="shared" si="17"/>
        <v>-18.24045298110364</v>
      </c>
      <c r="AJ41" s="85">
        <f t="shared" si="33"/>
        <v>-5.0529920362726993E-2</v>
      </c>
      <c r="AK41" s="22">
        <f t="shared" si="34"/>
        <v>-100.67691326408719</v>
      </c>
      <c r="AL41" s="84">
        <f t="shared" si="35"/>
        <v>-1.757143617203073</v>
      </c>
      <c r="AM41" s="65">
        <f t="shared" si="16"/>
        <v>-19.367597439123113</v>
      </c>
    </row>
    <row r="42" spans="2:39" ht="18.649999999999999" customHeight="1">
      <c r="AE42" s="66"/>
      <c r="AG42" s="82">
        <f t="shared" si="14"/>
        <v>0.2</v>
      </c>
      <c r="AH42" s="83">
        <f t="shared" si="15"/>
        <v>-6.1121914703598436E-2</v>
      </c>
      <c r="AI42" s="81">
        <f t="shared" si="17"/>
        <v>-20.253991246385386</v>
      </c>
      <c r="AJ42" s="85">
        <f t="shared" si="33"/>
        <v>-6.1121914703598436E-2</v>
      </c>
      <c r="AK42" s="22">
        <f t="shared" si="34"/>
        <v>-100.51487876780621</v>
      </c>
      <c r="AL42" s="84">
        <f t="shared" si="35"/>
        <v>-1.7543155817411591</v>
      </c>
      <c r="AM42" s="65">
        <f t="shared" si="16"/>
        <v>-18.546398723121762</v>
      </c>
    </row>
    <row r="43" spans="2:39" ht="18.649999999999999" customHeight="1" thickBot="1">
      <c r="E43" s="50" t="s">
        <v>8</v>
      </c>
      <c r="J43" s="50" t="s">
        <v>9</v>
      </c>
      <c r="O43" s="50" t="s">
        <v>10</v>
      </c>
      <c r="T43" s="50" t="s">
        <v>11</v>
      </c>
      <c r="Y43" s="50" t="s">
        <v>12</v>
      </c>
      <c r="AG43" s="82">
        <f t="shared" si="14"/>
        <v>0.22</v>
      </c>
      <c r="AH43" s="83">
        <f t="shared" si="15"/>
        <v>-7.229365497906623E-2</v>
      </c>
      <c r="AI43" s="81">
        <f t="shared" si="17"/>
        <v>-22.264288821741509</v>
      </c>
      <c r="AJ43" s="85">
        <f t="shared" si="33"/>
        <v>-7.229365497906623E-2</v>
      </c>
      <c r="AK43" s="22">
        <f t="shared" si="34"/>
        <v>-100.35895982433929</v>
      </c>
      <c r="AL43" s="84">
        <f t="shared" si="35"/>
        <v>-1.7515942828114308</v>
      </c>
      <c r="AM43" s="65">
        <f t="shared" si="16"/>
        <v>-17.822937977237338</v>
      </c>
    </row>
    <row r="44" spans="2:39" ht="18.649999999999999" customHeight="1" thickBot="1">
      <c r="B44" s="49"/>
      <c r="D44" s="233" t="s">
        <v>37</v>
      </c>
      <c r="E44" s="234"/>
      <c r="F44" s="235" t="s">
        <v>38</v>
      </c>
      <c r="G44" s="236"/>
      <c r="I44" s="228" t="s">
        <v>14</v>
      </c>
      <c r="J44" s="229"/>
      <c r="K44" s="230" t="s">
        <v>15</v>
      </c>
      <c r="L44" s="231"/>
      <c r="N44" s="228" t="s">
        <v>16</v>
      </c>
      <c r="O44" s="229"/>
      <c r="P44" s="230" t="s">
        <v>17</v>
      </c>
      <c r="Q44" s="231"/>
      <c r="S44" s="228" t="s">
        <v>45</v>
      </c>
      <c r="T44" s="229"/>
      <c r="U44" s="230" t="s">
        <v>46</v>
      </c>
      <c r="V44" s="231"/>
      <c r="X44" s="228" t="s">
        <v>49</v>
      </c>
      <c r="Y44" s="229"/>
      <c r="Z44" s="230" t="s">
        <v>50</v>
      </c>
      <c r="AA44" s="231"/>
      <c r="AB44" s="4"/>
      <c r="AC44" s="53" t="s">
        <v>87</v>
      </c>
      <c r="AE44" s="98" t="s">
        <v>88</v>
      </c>
      <c r="AF44" s="17"/>
      <c r="AG44" s="82">
        <f t="shared" si="14"/>
        <v>0.24</v>
      </c>
      <c r="AH44" s="83">
        <f t="shared" si="15"/>
        <v>-8.3897931314736648E-2</v>
      </c>
      <c r="AI44" s="81">
        <f t="shared" si="17"/>
        <v>-24.271468018228294</v>
      </c>
      <c r="AJ44" s="85">
        <f t="shared" si="33"/>
        <v>-8.3897931314736648E-2</v>
      </c>
      <c r="AK44" s="22">
        <f t="shared" si="34"/>
        <v>-100.21510757677925</v>
      </c>
      <c r="AL44" s="84">
        <f t="shared" si="35"/>
        <v>-1.7490835874551141</v>
      </c>
      <c r="AM44" s="65">
        <f t="shared" si="16"/>
        <v>-17.182212022392804</v>
      </c>
    </row>
    <row r="45" spans="2:39" ht="18.649999999999999" customHeight="1" thickTop="1" thickBot="1">
      <c r="B45" s="75">
        <v>0.06</v>
      </c>
      <c r="D45" s="132">
        <f t="shared" ref="D45" si="65">COS($F$8*$B45)</f>
        <v>0.9997120990674</v>
      </c>
      <c r="E45" s="133">
        <v>0</v>
      </c>
      <c r="F45" s="134">
        <v>0</v>
      </c>
      <c r="G45" s="135">
        <f t="shared" ref="G45" si="66">$E$8*SIN($B45*$F$8)</f>
        <v>7.1982433998001263E-2</v>
      </c>
      <c r="I45" s="55">
        <v>1</v>
      </c>
      <c r="J45" s="58">
        <v>0</v>
      </c>
      <c r="K45" s="56">
        <v>0</v>
      </c>
      <c r="L45" s="57">
        <v>0</v>
      </c>
      <c r="N45" s="55">
        <f t="shared" ref="N45" si="67">D45*I45+F45*I48-E45*J45-G45*J48</f>
        <v>0.99589940759997031</v>
      </c>
      <c r="O45" s="58">
        <f t="shared" ref="O45" si="68">(D45*J45+E45*I45+F45*J48+G45*I48)</f>
        <v>0</v>
      </c>
      <c r="P45" s="56">
        <f t="shared" ref="P45" si="69">D45*K45+F45*K48-E45*L45-G45*L48</f>
        <v>0</v>
      </c>
      <c r="Q45" s="57">
        <f t="shared" ref="Q45" si="70">(D45*L45+E45*K45+F45*L48+G45*K48)</f>
        <v>7.1982433998001263E-2</v>
      </c>
      <c r="S45" s="59">
        <f t="shared" ref="S45" si="71">COS($U$8*$B45)</f>
        <v>0.9997120990674</v>
      </c>
      <c r="T45" s="60">
        <v>0</v>
      </c>
      <c r="U45" s="22">
        <v>0</v>
      </c>
      <c r="V45" s="116">
        <f t="shared" ref="V45" si="72">$T$8*SIN($B45*$U$8)</f>
        <v>7.1982433998001263E-2</v>
      </c>
      <c r="X45" s="55">
        <f t="shared" ref="X45" si="73">N45*S45+P45*S48-O45*T45-Q45*T48</f>
        <v>0.99503696825349353</v>
      </c>
      <c r="Y45" s="58">
        <f t="shared" ref="Y45" si="74">(N45*T45+O45*S45+P45*T48+Q45*S48)</f>
        <v>0</v>
      </c>
      <c r="Z45" s="56">
        <f t="shared" ref="Z45" si="75">N45*U45+P45*U48-O45*V45-Q45*V48</f>
        <v>0</v>
      </c>
      <c r="AA45" s="57">
        <f t="shared" ref="AA45" si="76">(N45*V45+O45*U45+P45*V48+Q45*U48)</f>
        <v>0.14364897356433584</v>
      </c>
      <c r="AB45" s="9"/>
      <c r="AC45" s="61">
        <f t="shared" ref="AC45" si="77">20*LOG((2*$X$8)/(($X$8*X45+Z45+$X$8*X48+Z48)^2+($X$8*Y45+AA45+$X$8*Y48+AA48)^2)^0.5)</f>
        <v>-6.0576868605398447E-3</v>
      </c>
      <c r="AE45" s="99">
        <f t="shared" ref="AE45" si="78">((Y45^2+X45^2)/(Y48^2+X48^2))^0.5</f>
        <v>14.435895929693809</v>
      </c>
      <c r="AF45" s="17"/>
      <c r="AG45" s="82">
        <f t="shared" si="14"/>
        <v>0.26</v>
      </c>
      <c r="AH45" s="83">
        <f t="shared" si="15"/>
        <v>-9.5779473002810311E-2</v>
      </c>
      <c r="AI45" s="81">
        <f t="shared" si="17"/>
        <v>-26.275770169763881</v>
      </c>
      <c r="AJ45" s="85">
        <f t="shared" si="33"/>
        <v>-9.5779473002810311E-2</v>
      </c>
      <c r="AK45" s="22">
        <f t="shared" si="34"/>
        <v>-100.08965459534744</v>
      </c>
      <c r="AL45" s="84">
        <f t="shared" si="35"/>
        <v>-1.7468940198726854</v>
      </c>
      <c r="AM45" s="65">
        <f t="shared" si="16"/>
        <v>-16.612920404946095</v>
      </c>
    </row>
    <row r="46" spans="2:39" ht="18.649999999999999" customHeight="1" thickBot="1">
      <c r="D46" s="59"/>
      <c r="E46" s="22"/>
      <c r="F46" s="22"/>
      <c r="G46" s="65"/>
      <c r="I46" s="63"/>
      <c r="L46" s="64"/>
      <c r="N46" s="63"/>
      <c r="Q46" s="64"/>
      <c r="S46" s="63"/>
      <c r="V46" s="64"/>
      <c r="X46" s="63"/>
      <c r="AA46" s="64"/>
      <c r="AE46" s="100"/>
      <c r="AF46" s="17"/>
      <c r="AG46" s="82">
        <f t="shared" si="14"/>
        <v>0.28000000000000003</v>
      </c>
      <c r="AH46" s="83">
        <f t="shared" si="15"/>
        <v>-0.10777635527494335</v>
      </c>
      <c r="AI46" s="81">
        <f t="shared" si="17"/>
        <v>-28.277563261670831</v>
      </c>
      <c r="AJ46" s="85">
        <f t="shared" si="33"/>
        <v>-0.10777635527494335</v>
      </c>
      <c r="AK46" s="22">
        <f t="shared" si="34"/>
        <v>-99.989291220324191</v>
      </c>
      <c r="AL46" s="84">
        <f t="shared" si="35"/>
        <v>-1.7451423485301161</v>
      </c>
      <c r="AM46" s="65">
        <f t="shared" si="16"/>
        <v>-16.106384920943327</v>
      </c>
    </row>
    <row r="47" spans="2:39" ht="18.649999999999999" customHeight="1" thickBot="1">
      <c r="D47" s="237" t="s">
        <v>39</v>
      </c>
      <c r="E47" s="238"/>
      <c r="F47" s="239" t="s">
        <v>40</v>
      </c>
      <c r="G47" s="240"/>
      <c r="I47" s="228" t="s">
        <v>18</v>
      </c>
      <c r="J47" s="229"/>
      <c r="K47" s="230" t="s">
        <v>19</v>
      </c>
      <c r="L47" s="231"/>
      <c r="N47" s="228" t="s">
        <v>20</v>
      </c>
      <c r="O47" s="229"/>
      <c r="P47" s="230" t="s">
        <v>21</v>
      </c>
      <c r="Q47" s="231"/>
      <c r="S47" s="228" t="s">
        <v>47</v>
      </c>
      <c r="T47" s="229"/>
      <c r="U47" s="230" t="s">
        <v>48</v>
      </c>
      <c r="V47" s="231"/>
      <c r="X47" s="228" t="s">
        <v>51</v>
      </c>
      <c r="Y47" s="229"/>
      <c r="Z47" s="230" t="s">
        <v>52</v>
      </c>
      <c r="AA47" s="231"/>
      <c r="AB47" s="4"/>
      <c r="AC47" s="71" t="s">
        <v>89</v>
      </c>
      <c r="AE47" s="101" t="s">
        <v>90</v>
      </c>
      <c r="AF47" s="17"/>
      <c r="AG47" s="82">
        <f t="shared" si="14"/>
        <v>0.3</v>
      </c>
      <c r="AH47" s="83">
        <f t="shared" si="15"/>
        <v>-0.11972145834373045</v>
      </c>
      <c r="AI47" s="81">
        <f t="shared" si="17"/>
        <v>-30.277349086077312</v>
      </c>
      <c r="AJ47" s="85">
        <f t="shared" si="33"/>
        <v>-0.11972145834373045</v>
      </c>
      <c r="AK47" s="22">
        <f t="shared" si="34"/>
        <v>-99.921045661763671</v>
      </c>
      <c r="AL47" s="84">
        <f t="shared" si="35"/>
        <v>-1.7439512388333722</v>
      </c>
      <c r="AM47" s="65">
        <f t="shared" si="16"/>
        <v>-15.655846344545591</v>
      </c>
    </row>
    <row r="48" spans="2:39" ht="18.649999999999999" customHeight="1" thickTop="1" thickBot="1">
      <c r="D48" s="43">
        <v>0</v>
      </c>
      <c r="E48" s="116">
        <f t="shared" ref="E48" si="79">(1/$E$8)*SIN($B45*$F$8)</f>
        <v>7.9980482220001394E-3</v>
      </c>
      <c r="F48" s="59">
        <f t="shared" ref="F48" si="80">COS($F$8*$B45)</f>
        <v>0.9997120990674</v>
      </c>
      <c r="G48" s="73">
        <v>0</v>
      </c>
      <c r="I48" s="55">
        <v>0</v>
      </c>
      <c r="J48" s="58">
        <f t="shared" ref="J48" si="81">(TAN($K$8*B45))/$J$8</f>
        <v>5.2966970629745203E-2</v>
      </c>
      <c r="K48" s="56">
        <v>1</v>
      </c>
      <c r="L48" s="57">
        <v>0</v>
      </c>
      <c r="N48" s="55">
        <f t="shared" ref="N48" si="82">D48*I45+F48*I48-E48*J45-G48*J48</f>
        <v>0</v>
      </c>
      <c r="O48" s="58">
        <f t="shared" ref="O48" si="83">(D48*J45+E48*I45+F48*J48+G48*I48)</f>
        <v>6.0949769611504043E-2</v>
      </c>
      <c r="P48" s="56">
        <f t="shared" ref="P48" si="84">D48*K45+F48*K48-E48*L45-G48*L48</f>
        <v>0.9997120990674</v>
      </c>
      <c r="Q48" s="57">
        <f t="shared" ref="Q48" si="85">(D48*L45+E48*K45+F48*L48+G48*K48)</f>
        <v>0</v>
      </c>
      <c r="S48" s="43">
        <v>0</v>
      </c>
      <c r="T48" s="116">
        <f t="shared" ref="T48" si="86">(1/$T$8)*SIN($B45*$U$8)</f>
        <v>7.9980482220001394E-3</v>
      </c>
      <c r="U48" s="59">
        <f t="shared" ref="U48" si="87">COS($U$8*$B45)</f>
        <v>0.9997120990674</v>
      </c>
      <c r="V48" s="73">
        <v>0</v>
      </c>
      <c r="X48" s="55">
        <f t="shared" ref="X48" si="88">N48*S45+P48*S48-O48*T45-Q48*T48</f>
        <v>0</v>
      </c>
      <c r="Y48" s="58">
        <f t="shared" ref="Y48" si="89">(N48*T45+O48*S45+P48*T48+Q48*S48)</f>
        <v>6.8927967692449188E-2</v>
      </c>
      <c r="Z48" s="56">
        <f t="shared" ref="Z48" si="90">N48*U45+P48*U48-O48*V45-Q48*V48</f>
        <v>0.99503696825349353</v>
      </c>
      <c r="AA48" s="57">
        <f t="shared" ref="AA48" si="91">(N48*V45+O48*U45+P48*V48+Q48*U48)</f>
        <v>0</v>
      </c>
      <c r="AB48" s="9"/>
      <c r="AC48" s="74">
        <f t="shared" ref="AC48" si="92">(180/PI())*ATAN(-1*(($X$8*Y45+AA45+$X$8*Y48+AA48)/($X$8*X45+Z45+$X$8*X48+Z48)))</f>
        <v>-6.0971360627627273</v>
      </c>
      <c r="AE48" s="102">
        <f t="shared" ref="AE48" si="93">20*LOG(((($X$8*X45+Z45-$X$8*X48-Z48)^2+($X$8*Y45+AA45-$X$8*Y48-AA48)^2)/(($X$8*X45+Z45+$X$8*X48+Z48)^2+($X$8*Y45+AA45+$X$8*Y48+AA48)^2))^0.5)</f>
        <v>-28.557803408057687</v>
      </c>
      <c r="AF48" s="17"/>
      <c r="AG48" s="82">
        <f t="shared" si="14"/>
        <v>0.32</v>
      </c>
      <c r="AH48" s="83">
        <f t="shared" si="15"/>
        <v>-0.13144397380611472</v>
      </c>
      <c r="AI48" s="81">
        <f t="shared" si="17"/>
        <v>-32.275769999312587</v>
      </c>
      <c r="AJ48" s="85">
        <f t="shared" si="33"/>
        <v>-0.13144397380611472</v>
      </c>
      <c r="AK48" s="22">
        <f t="shared" si="34"/>
        <v>-99.892268424018752</v>
      </c>
      <c r="AL48" s="84">
        <f t="shared" si="35"/>
        <v>-1.7434489812850944</v>
      </c>
      <c r="AM48" s="65">
        <f t="shared" si="16"/>
        <v>-15.255992536962417</v>
      </c>
    </row>
    <row r="49" spans="2:39" ht="18.649999999999999" customHeight="1">
      <c r="AE49" s="66"/>
      <c r="AG49" s="82">
        <f t="shared" si="14"/>
        <v>0.34</v>
      </c>
      <c r="AH49" s="83">
        <f t="shared" si="15"/>
        <v>-0.14277095702313</v>
      </c>
      <c r="AI49" s="81">
        <f t="shared" si="17"/>
        <v>-34.273615367792964</v>
      </c>
      <c r="AJ49" s="85">
        <f t="shared" si="33"/>
        <v>-0.14277095702313</v>
      </c>
      <c r="AK49" s="22">
        <f t="shared" si="34"/>
        <v>-99.910621450438526</v>
      </c>
      <c r="AL49" s="84">
        <f t="shared" si="35"/>
        <v>-1.743769302023825</v>
      </c>
      <c r="AM49" s="65">
        <f t="shared" si="16"/>
        <v>-14.902634324469577</v>
      </c>
    </row>
    <row r="50" spans="2:39" ht="18.649999999999999" customHeight="1" thickBot="1">
      <c r="E50" s="50" t="s">
        <v>8</v>
      </c>
      <c r="J50" s="50" t="s">
        <v>9</v>
      </c>
      <c r="O50" s="50" t="s">
        <v>10</v>
      </c>
      <c r="T50" s="50" t="s">
        <v>11</v>
      </c>
      <c r="Y50" s="50" t="s">
        <v>12</v>
      </c>
      <c r="AG50" s="82">
        <f t="shared" si="14"/>
        <v>0.36</v>
      </c>
      <c r="AH50" s="83">
        <f t="shared" si="15"/>
        <v>-0.15352892808556245</v>
      </c>
      <c r="AI50" s="81">
        <f t="shared" si="17"/>
        <v>-36.27182779680173</v>
      </c>
      <c r="AJ50" s="85">
        <f t="shared" si="33"/>
        <v>-0.15352892808556245</v>
      </c>
      <c r="AK50" s="22">
        <f t="shared" si="34"/>
        <v>-99.98407219182495</v>
      </c>
      <c r="AL50" s="84">
        <f t="shared" si="35"/>
        <v>-1.7450512592990488</v>
      </c>
      <c r="AM50" s="65">
        <f t="shared" si="16"/>
        <v>-14.59247925793793</v>
      </c>
    </row>
    <row r="51" spans="2:39" ht="18.649999999999999" customHeight="1" thickBot="1">
      <c r="B51" s="49"/>
      <c r="D51" s="233" t="s">
        <v>37</v>
      </c>
      <c r="E51" s="234"/>
      <c r="F51" s="235" t="s">
        <v>38</v>
      </c>
      <c r="G51" s="236"/>
      <c r="I51" s="228" t="s">
        <v>14</v>
      </c>
      <c r="J51" s="229"/>
      <c r="K51" s="230" t="s">
        <v>15</v>
      </c>
      <c r="L51" s="231"/>
      <c r="N51" s="228" t="s">
        <v>16</v>
      </c>
      <c r="O51" s="229"/>
      <c r="P51" s="230" t="s">
        <v>17</v>
      </c>
      <c r="Q51" s="231"/>
      <c r="S51" s="228" t="s">
        <v>45</v>
      </c>
      <c r="T51" s="229"/>
      <c r="U51" s="230" t="s">
        <v>46</v>
      </c>
      <c r="V51" s="231"/>
      <c r="X51" s="228" t="s">
        <v>49</v>
      </c>
      <c r="Y51" s="229"/>
      <c r="Z51" s="230" t="s">
        <v>50</v>
      </c>
      <c r="AA51" s="231"/>
      <c r="AB51" s="4"/>
      <c r="AC51" s="53" t="s">
        <v>87</v>
      </c>
      <c r="AE51" s="98" t="s">
        <v>88</v>
      </c>
      <c r="AF51" s="17"/>
      <c r="AG51" s="82">
        <f t="shared" si="14"/>
        <v>0.38</v>
      </c>
      <c r="AH51" s="83">
        <f t="shared" si="15"/>
        <v>-0.16354552840911651</v>
      </c>
      <c r="AI51" s="81">
        <f t="shared" si="17"/>
        <v>-38.271509240638231</v>
      </c>
      <c r="AJ51" s="85">
        <f t="shared" si="33"/>
        <v>-0.16354552840911651</v>
      </c>
      <c r="AK51" s="22">
        <f t="shared" si="34"/>
        <v>-100.12089259084389</v>
      </c>
      <c r="AL51" s="84">
        <f t="shared" si="35"/>
        <v>-1.7474392257458218</v>
      </c>
      <c r="AM51" s="65">
        <f t="shared" si="16"/>
        <v>-14.322972522065815</v>
      </c>
    </row>
    <row r="52" spans="2:39" ht="18.649999999999999" customHeight="1" thickTop="1" thickBot="1">
      <c r="B52" s="75">
        <v>0.08</v>
      </c>
      <c r="D52" s="132">
        <f t="shared" ref="D52" si="94">COS($F$8*$B52)</f>
        <v>0.99948819522215571</v>
      </c>
      <c r="E52" s="133">
        <v>0</v>
      </c>
      <c r="F52" s="134">
        <v>0</v>
      </c>
      <c r="G52" s="135">
        <f t="shared" ref="G52" si="95">$E$8*SIN($B52*$F$8)</f>
        <v>9.5969414419500756E-2</v>
      </c>
      <c r="I52" s="55">
        <v>1</v>
      </c>
      <c r="J52" s="58">
        <v>0</v>
      </c>
      <c r="K52" s="56">
        <v>0</v>
      </c>
      <c r="L52" s="57">
        <v>0</v>
      </c>
      <c r="N52" s="55">
        <f t="shared" ref="N52" si="96">D52*I52+F52*I55-E52*J52-G52*J55</f>
        <v>0.99270749018173643</v>
      </c>
      <c r="O52" s="58">
        <f t="shared" ref="O52" si="97">(D52*J52+E52*I52+F52*J55+G52*I55)</f>
        <v>0</v>
      </c>
      <c r="P52" s="56">
        <f t="shared" ref="P52" si="98">D52*K52+F52*K55-E52*L52-G52*L55</f>
        <v>0</v>
      </c>
      <c r="Q52" s="57">
        <f t="shared" ref="Q52" si="99">(D52*L52+E52*K52+F52*L55+G52*K55)</f>
        <v>9.5969414419500756E-2</v>
      </c>
      <c r="S52" s="59">
        <f t="shared" ref="S52" si="100">COS($U$8*$B52)</f>
        <v>0.99948819522215571</v>
      </c>
      <c r="T52" s="60">
        <v>0</v>
      </c>
      <c r="U52" s="22">
        <v>0</v>
      </c>
      <c r="V52" s="116">
        <f t="shared" ref="V52" si="101">$T$8*SIN($B52*$U$8)</f>
        <v>9.5969414419500756E-2</v>
      </c>
      <c r="X52" s="55">
        <f t="shared" ref="X52" si="102">N52*S52+P52*S55-O52*T52-Q52*T55</f>
        <v>0.99117607013370157</v>
      </c>
      <c r="Y52" s="58">
        <f t="shared" ref="Y52" si="103">(N52*T52+O52*S52+P52*T55+Q52*S55)</f>
        <v>0</v>
      </c>
      <c r="Z52" s="56">
        <f t="shared" ref="Z52" si="104">N52*U52+P52*U55-O52*V52-Q52*V55</f>
        <v>0</v>
      </c>
      <c r="AA52" s="57">
        <f t="shared" ref="AA52" si="105">(N52*V52+O52*U52+P52*V55+Q52*U55)</f>
        <v>0.19118985333726748</v>
      </c>
      <c r="AB52" s="9"/>
      <c r="AC52" s="61">
        <f t="shared" ref="AC52" si="106">20*LOG((2*$X$8)/(($X$8*X52+Z52+$X$8*X55+Z55)^2+($X$8*Y52+AA52+$X$8*Y55+AA55)^2)^0.5)</f>
        <v>-1.0690927761019778E-2</v>
      </c>
      <c r="AE52" s="99">
        <f t="shared" ref="AE52" si="107">((Y52^2+X52^2)/(Y55^2+X55^2))^0.5</f>
        <v>10.785590729243433</v>
      </c>
      <c r="AF52" s="17"/>
      <c r="AG52" s="82">
        <f t="shared" si="14"/>
        <v>0.4</v>
      </c>
      <c r="AH52" s="83">
        <f t="shared" si="15"/>
        <v>-0.17265124485058203</v>
      </c>
      <c r="AI52" s="81">
        <f t="shared" si="17"/>
        <v>-40.273927092455111</v>
      </c>
      <c r="AJ52" s="85">
        <f t="shared" si="33"/>
        <v>-0.17265124485058203</v>
      </c>
      <c r="AK52" s="22">
        <f t="shared" si="34"/>
        <v>-100.32966274088704</v>
      </c>
      <c r="AL52" s="84">
        <f t="shared" si="35"/>
        <v>-1.7510829522439575</v>
      </c>
      <c r="AM52" s="65">
        <f t="shared" si="16"/>
        <v>-14.092185613305739</v>
      </c>
    </row>
    <row r="53" spans="2:39" ht="18.649999999999999" customHeight="1" thickBot="1">
      <c r="D53" s="59"/>
      <c r="E53" s="22"/>
      <c r="F53" s="22"/>
      <c r="G53" s="65"/>
      <c r="I53" s="63"/>
      <c r="L53" s="64"/>
      <c r="N53" s="63"/>
      <c r="Q53" s="64"/>
      <c r="S53" s="63"/>
      <c r="V53" s="64"/>
      <c r="X53" s="63"/>
      <c r="AA53" s="64"/>
      <c r="AE53" s="100"/>
      <c r="AF53" s="17"/>
      <c r="AG53" s="82">
        <f t="shared" si="14"/>
        <v>0.42</v>
      </c>
      <c r="AH53" s="83">
        <f t="shared" si="15"/>
        <v>-0.18068121848464591</v>
      </c>
      <c r="AI53" s="81">
        <f t="shared" si="17"/>
        <v>-42.280520347272848</v>
      </c>
      <c r="AJ53" s="85">
        <f t="shared" si="33"/>
        <v>-0.18068121848464591</v>
      </c>
      <c r="AK53" s="22">
        <f t="shared" si="34"/>
        <v>-100.61927871608587</v>
      </c>
      <c r="AL53" s="84">
        <f t="shared" si="35"/>
        <v>-1.7561377045775513</v>
      </c>
      <c r="AM53" s="65">
        <f t="shared" si="16"/>
        <v>-13.898740413376785</v>
      </c>
    </row>
    <row r="54" spans="2:39" ht="18.649999999999999" customHeight="1" thickBot="1">
      <c r="D54" s="237" t="s">
        <v>39</v>
      </c>
      <c r="E54" s="238"/>
      <c r="F54" s="239" t="s">
        <v>40</v>
      </c>
      <c r="G54" s="240"/>
      <c r="I54" s="228" t="s">
        <v>18</v>
      </c>
      <c r="J54" s="229"/>
      <c r="K54" s="230" t="s">
        <v>19</v>
      </c>
      <c r="L54" s="231"/>
      <c r="N54" s="228" t="s">
        <v>20</v>
      </c>
      <c r="O54" s="229"/>
      <c r="P54" s="230" t="s">
        <v>21</v>
      </c>
      <c r="Q54" s="231"/>
      <c r="S54" s="228" t="s">
        <v>47</v>
      </c>
      <c r="T54" s="229"/>
      <c r="U54" s="230" t="s">
        <v>48</v>
      </c>
      <c r="V54" s="231"/>
      <c r="X54" s="228" t="s">
        <v>51</v>
      </c>
      <c r="Y54" s="229"/>
      <c r="Z54" s="230" t="s">
        <v>52</v>
      </c>
      <c r="AA54" s="231"/>
      <c r="AB54" s="4"/>
      <c r="AC54" s="71" t="s">
        <v>89</v>
      </c>
      <c r="AE54" s="101" t="s">
        <v>90</v>
      </c>
      <c r="AF54" s="17"/>
      <c r="AG54" s="82">
        <f t="shared" si="14"/>
        <v>0.44</v>
      </c>
      <c r="AH54" s="83">
        <f t="shared" si="15"/>
        <v>-0.18747716082819557</v>
      </c>
      <c r="AI54" s="81">
        <f t="shared" si="17"/>
        <v>-44.292905921594567</v>
      </c>
      <c r="AJ54" s="85">
        <f t="shared" si="33"/>
        <v>-0.18747716082819557</v>
      </c>
      <c r="AK54" s="22">
        <f t="shared" si="34"/>
        <v>-100.99896377022182</v>
      </c>
      <c r="AL54" s="84">
        <f t="shared" si="35"/>
        <v>-1.7627644588928364</v>
      </c>
      <c r="AM54" s="65">
        <f t="shared" si="16"/>
        <v>-13.741760809069348</v>
      </c>
    </row>
    <row r="55" spans="2:39" ht="18.649999999999999" customHeight="1" thickTop="1" thickBot="1">
      <c r="D55" s="43">
        <v>0</v>
      </c>
      <c r="E55" s="116">
        <f t="shared" ref="E55" si="108">(1/$E$8)*SIN($B52*$F$8)</f>
        <v>1.0663268268833417E-2</v>
      </c>
      <c r="F55" s="59">
        <f t="shared" ref="F55" si="109">COS($F$8*$B52)</f>
        <v>0.99948819522215571</v>
      </c>
      <c r="G55" s="73">
        <v>0</v>
      </c>
      <c r="I55" s="55">
        <v>0</v>
      </c>
      <c r="J55" s="58">
        <f t="shared" ref="J55" si="110">(TAN($K$8*B52))/$J$8</f>
        <v>7.0654854793419014E-2</v>
      </c>
      <c r="K55" s="56">
        <v>1</v>
      </c>
      <c r="L55" s="57">
        <v>0</v>
      </c>
      <c r="N55" s="55">
        <f t="shared" ref="N55" si="111">D55*I52+F55*I55-E55*J52-G55*J55</f>
        <v>0</v>
      </c>
      <c r="O55" s="58">
        <f t="shared" ref="O55" si="112">(D55*J52+E55*I52+F55*J55+G55*I55)</f>
        <v>8.1281961569991262E-2</v>
      </c>
      <c r="P55" s="56">
        <f t="shared" ref="P55" si="113">D55*K52+F55*K55-E55*L52-G55*L55</f>
        <v>0.99948819522215571</v>
      </c>
      <c r="Q55" s="57">
        <f t="shared" ref="Q55" si="114">(D55*L52+E55*K52+F55*L55+G55*K55)</f>
        <v>0</v>
      </c>
      <c r="S55" s="43">
        <v>0</v>
      </c>
      <c r="T55" s="116">
        <f t="shared" ref="T55" si="115">(1/$T$8)*SIN($B52*$U$8)</f>
        <v>1.0663268268833417E-2</v>
      </c>
      <c r="U55" s="59">
        <f t="shared" ref="U55" si="116">COS($U$8*$B52)</f>
        <v>0.99948819522215571</v>
      </c>
      <c r="V55" s="73">
        <v>0</v>
      </c>
      <c r="X55" s="55">
        <f t="shared" ref="X55" si="117">N55*S52+P55*S55-O55*T52-Q55*T55</f>
        <v>0</v>
      </c>
      <c r="Y55" s="58">
        <f t="shared" ref="Y55" si="118">(N55*T52+O55*S52+P55*T55+Q55*S55)</f>
        <v>9.1898171830893188E-2</v>
      </c>
      <c r="Z55" s="56">
        <f t="shared" ref="Z55" si="119">N55*U52+P55*U55-O55*V52-Q55*V55</f>
        <v>0.99117607013370157</v>
      </c>
      <c r="AA55" s="57">
        <f t="shared" ref="AA55" si="120">(N55*V52+O55*U52+P55*V55+Q55*U55)</f>
        <v>0</v>
      </c>
      <c r="AB55" s="9"/>
      <c r="AC55" s="74">
        <f t="shared" ref="AC55" si="121">(180/PI())*ATAN(-1*(($X$8*Y52+AA52+$X$8*Y55+AA55)/($X$8*X52+Z52+$X$8*X55+Z55)))</f>
        <v>-8.1271243197372929</v>
      </c>
      <c r="AE55" s="102">
        <f t="shared" ref="AE55" si="122">20*LOG(((($X$8*X52+Z52-$X$8*X55-Z55)^2+($X$8*Y52+AA52-$X$8*Y55-AA55)^2)/(($X$8*X52+Z52+$X$8*X55+Z55)^2+($X$8*Y52+AA52+$X$8*Y55+AA55)^2))^0.5)</f>
        <v>-26.093033530187842</v>
      </c>
      <c r="AF55" s="17"/>
      <c r="AG55" s="82">
        <f t="shared" si="14"/>
        <v>0.46</v>
      </c>
      <c r="AH55" s="83">
        <f t="shared" si="15"/>
        <v>-0.19288940635173416</v>
      </c>
      <c r="AI55" s="81">
        <f t="shared" si="17"/>
        <v>-46.312885196999005</v>
      </c>
      <c r="AJ55" s="85">
        <f t="shared" si="33"/>
        <v>-0.19288940635173416</v>
      </c>
      <c r="AK55" s="22">
        <f t="shared" si="34"/>
        <v>-101.47828175346217</v>
      </c>
      <c r="AL55" s="84">
        <f t="shared" si="35"/>
        <v>-1.7711301358643994</v>
      </c>
      <c r="AM55" s="65">
        <f t="shared" si="16"/>
        <v>-13.620847095885377</v>
      </c>
    </row>
    <row r="56" spans="2:39" ht="18.649999999999999" customHeight="1">
      <c r="AE56" s="66"/>
      <c r="AG56" s="82">
        <f t="shared" si="14"/>
        <v>0.48</v>
      </c>
      <c r="AH56" s="83">
        <f t="shared" si="15"/>
        <v>-0.19677913658658169</v>
      </c>
      <c r="AI56" s="81">
        <f t="shared" si="17"/>
        <v>-48.342450832068245</v>
      </c>
      <c r="AJ56" s="85">
        <f t="shared" si="33"/>
        <v>-0.19677913658658169</v>
      </c>
      <c r="AK56" s="22">
        <f t="shared" si="34"/>
        <v>-102.06715118023402</v>
      </c>
      <c r="AL56" s="84">
        <f t="shared" si="35"/>
        <v>-1.7814078462258998</v>
      </c>
      <c r="AM56" s="65">
        <f t="shared" si="16"/>
        <v>-13.536070677739872</v>
      </c>
    </row>
    <row r="57" spans="2:39" ht="18.649999999999999" customHeight="1" thickBot="1">
      <c r="E57" s="50" t="s">
        <v>8</v>
      </c>
      <c r="J57" s="50" t="s">
        <v>9</v>
      </c>
      <c r="O57" s="50" t="s">
        <v>10</v>
      </c>
      <c r="T57" s="50" t="s">
        <v>11</v>
      </c>
      <c r="Y57" s="50" t="s">
        <v>12</v>
      </c>
      <c r="AG57" s="82">
        <f t="shared" si="14"/>
        <v>0.5</v>
      </c>
      <c r="AH57" s="83">
        <f t="shared" si="15"/>
        <v>-0.19902081802695312</v>
      </c>
      <c r="AI57" s="81">
        <f t="shared" si="17"/>
        <v>-50.383793855672927</v>
      </c>
      <c r="AJ57" s="85">
        <f t="shared" si="33"/>
        <v>-0.19902081802695312</v>
      </c>
      <c r="AK57" s="22">
        <f t="shared" si="34"/>
        <v>-102.77585787790385</v>
      </c>
      <c r="AL57" s="84">
        <f t="shared" si="35"/>
        <v>-1.7937771115311743</v>
      </c>
      <c r="AM57" s="65">
        <f t="shared" si="16"/>
        <v>-13.487988443345172</v>
      </c>
    </row>
    <row r="58" spans="2:39" ht="18.649999999999999" customHeight="1" thickBot="1">
      <c r="B58" s="49"/>
      <c r="D58" s="233" t="s">
        <v>37</v>
      </c>
      <c r="E58" s="234"/>
      <c r="F58" s="235" t="s">
        <v>38</v>
      </c>
      <c r="G58" s="236"/>
      <c r="I58" s="228" t="s">
        <v>14</v>
      </c>
      <c r="J58" s="229"/>
      <c r="K58" s="230" t="s">
        <v>15</v>
      </c>
      <c r="L58" s="231"/>
      <c r="N58" s="228" t="s">
        <v>16</v>
      </c>
      <c r="O58" s="229"/>
      <c r="P58" s="230" t="s">
        <v>17</v>
      </c>
      <c r="Q58" s="231"/>
      <c r="S58" s="228" t="s">
        <v>45</v>
      </c>
      <c r="T58" s="229"/>
      <c r="U58" s="230" t="s">
        <v>46</v>
      </c>
      <c r="V58" s="231"/>
      <c r="X58" s="228" t="s">
        <v>49</v>
      </c>
      <c r="Y58" s="229"/>
      <c r="Z58" s="230" t="s">
        <v>50</v>
      </c>
      <c r="AA58" s="231"/>
      <c r="AB58" s="4"/>
      <c r="AC58" s="53" t="s">
        <v>87</v>
      </c>
      <c r="AE58" s="98" t="s">
        <v>88</v>
      </c>
      <c r="AF58" s="17"/>
      <c r="AG58" s="82">
        <f t="shared" si="14"/>
        <v>0.52</v>
      </c>
      <c r="AH58" s="83">
        <f t="shared" si="15"/>
        <v>-0.19950490332332732</v>
      </c>
      <c r="AI58" s="81">
        <f t="shared" si="17"/>
        <v>-52.439311013231006</v>
      </c>
      <c r="AJ58" s="85">
        <f t="shared" si="33"/>
        <v>-0.19950490332332732</v>
      </c>
      <c r="AK58" s="22">
        <f t="shared" si="34"/>
        <v>-103.6150635283291</v>
      </c>
      <c r="AL58" s="84">
        <f t="shared" si="35"/>
        <v>-1.8084240132324356</v>
      </c>
      <c r="AM58" s="65">
        <f t="shared" si="16"/>
        <v>-13.477677964769899</v>
      </c>
    </row>
    <row r="59" spans="2:39" ht="18.649999999999999" customHeight="1" thickTop="1" thickBot="1">
      <c r="B59" s="75">
        <v>0.1</v>
      </c>
      <c r="D59" s="132">
        <f t="shared" ref="D59" si="123">COS($F$8*$B59)</f>
        <v>0.99920034340853214</v>
      </c>
      <c r="E59" s="133">
        <v>0</v>
      </c>
      <c r="F59" s="134">
        <v>0</v>
      </c>
      <c r="G59" s="135">
        <f t="shared" ref="G59" si="124">$E$8*SIN($B59*$F$8)</f>
        <v>0.11995025464934211</v>
      </c>
      <c r="I59" s="55">
        <v>1</v>
      </c>
      <c r="J59" s="58">
        <v>0</v>
      </c>
      <c r="K59" s="56">
        <v>0</v>
      </c>
      <c r="L59" s="57">
        <v>0</v>
      </c>
      <c r="N59" s="55">
        <f t="shared" ref="N59" si="125">D59*I59+F59*I62-E59*J59-G59*J62</f>
        <v>0.98860028816063195</v>
      </c>
      <c r="O59" s="58">
        <f t="shared" ref="O59" si="126">(D59*J59+E59*I59+F59*J62+G59*I62)</f>
        <v>0</v>
      </c>
      <c r="P59" s="56">
        <f t="shared" ref="P59" si="127">D59*K59+F59*K62-E59*L59-G59*L62</f>
        <v>0</v>
      </c>
      <c r="Q59" s="57">
        <f t="shared" ref="Q59" si="128">(D59*L59+E59*K59+F59*L62+G59*K62)</f>
        <v>0.11995025464934211</v>
      </c>
      <c r="S59" s="59">
        <f t="shared" ref="S59" si="129">COS($U$8*$B59)</f>
        <v>0.99920034340853214</v>
      </c>
      <c r="T59" s="60">
        <v>0</v>
      </c>
      <c r="U59" s="22">
        <v>0</v>
      </c>
      <c r="V59" s="116">
        <f t="shared" ref="V59" si="130">$T$8*SIN($B59*$U$8)</f>
        <v>0.11995025464934211</v>
      </c>
      <c r="X59" s="55">
        <f t="shared" ref="X59" si="131">N59*S59+P59*S62-O59*T59-Q59*T62</f>
        <v>0.98621107369160599</v>
      </c>
      <c r="Y59" s="58">
        <f t="shared" ref="Y59" si="132">(N59*T59+O59*S59+P59*T62+Q59*S62)</f>
        <v>0</v>
      </c>
      <c r="Z59" s="56">
        <f t="shared" ref="Z59" si="133">N59*U59+P59*U62-O59*V59-Q59*V62</f>
        <v>0</v>
      </c>
      <c r="AA59" s="57">
        <f t="shared" ref="AA59" si="134">(N59*V59+O59*U59+P59*V62+Q59*U62)</f>
        <v>0.23843719194884433</v>
      </c>
      <c r="AB59" s="9"/>
      <c r="AC59" s="61">
        <f t="shared" ref="AC59" si="135">20*LOG((2*$X$8)/(($X$8*X59+Z59+$X$8*X62+Z62)^2+($X$8*Y59+AA59+$X$8*Y62+AA62)^2)^0.5)</f>
        <v>-1.6548135041842955E-2</v>
      </c>
      <c r="AE59" s="99">
        <f t="shared" ref="AE59" si="136">((Y59^2+X59^2)/(Y62^2+X62^2))^0.5</f>
        <v>8.585943450288724</v>
      </c>
      <c r="AF59" s="17"/>
      <c r="AG59" s="82">
        <f t="shared" si="14"/>
        <v>0.54</v>
      </c>
      <c r="AH59" s="83">
        <f t="shared" si="15"/>
        <v>-0.19814085291604711</v>
      </c>
      <c r="AI59" s="81">
        <f t="shared" si="17"/>
        <v>-54.511612283797589</v>
      </c>
      <c r="AJ59" s="85">
        <f t="shared" si="33"/>
        <v>-0.19814085291604711</v>
      </c>
      <c r="AK59" s="22">
        <f t="shared" si="34"/>
        <v>-104.59580665229166</v>
      </c>
      <c r="AL59" s="84">
        <f t="shared" si="35"/>
        <v>-1.8255412098618773</v>
      </c>
      <c r="AM59" s="65">
        <f t="shared" si="16"/>
        <v>-13.506796602171473</v>
      </c>
    </row>
    <row r="60" spans="2:39" ht="18.649999999999999" customHeight="1" thickBot="1">
      <c r="D60" s="59"/>
      <c r="E60" s="22"/>
      <c r="F60" s="22"/>
      <c r="G60" s="65"/>
      <c r="I60" s="63"/>
      <c r="L60" s="64"/>
      <c r="N60" s="63"/>
      <c r="Q60" s="64"/>
      <c r="S60" s="63"/>
      <c r="V60" s="64"/>
      <c r="X60" s="63"/>
      <c r="AA60" s="64"/>
      <c r="AE60" s="100"/>
      <c r="AF60" s="17"/>
      <c r="AG60" s="82">
        <f t="shared" si="14"/>
        <v>0.56000000000000005</v>
      </c>
      <c r="AH60" s="83">
        <f t="shared" si="15"/>
        <v>-0.19486054214732468</v>
      </c>
      <c r="AI60" s="81">
        <f t="shared" si="17"/>
        <v>-56.603528416843425</v>
      </c>
      <c r="AJ60" s="85">
        <f t="shared" si="33"/>
        <v>-0.19486054214732468</v>
      </c>
      <c r="AK60" s="22">
        <f t="shared" si="34"/>
        <v>-105.72949164587634</v>
      </c>
      <c r="AL60" s="84">
        <f t="shared" si="35"/>
        <v>-1.8453277456803805</v>
      </c>
      <c r="AM60" s="65">
        <f t="shared" si="16"/>
        <v>-13.577670030750824</v>
      </c>
    </row>
    <row r="61" spans="2:39" ht="18.649999999999999" customHeight="1" thickBot="1">
      <c r="D61" s="237" t="s">
        <v>39</v>
      </c>
      <c r="E61" s="238"/>
      <c r="F61" s="239" t="s">
        <v>40</v>
      </c>
      <c r="G61" s="240"/>
      <c r="I61" s="228" t="s">
        <v>18</v>
      </c>
      <c r="J61" s="229"/>
      <c r="K61" s="230" t="s">
        <v>19</v>
      </c>
      <c r="L61" s="231"/>
      <c r="N61" s="228" t="s">
        <v>20</v>
      </c>
      <c r="O61" s="229"/>
      <c r="P61" s="230" t="s">
        <v>21</v>
      </c>
      <c r="Q61" s="231"/>
      <c r="S61" s="228" t="s">
        <v>47</v>
      </c>
      <c r="T61" s="229"/>
      <c r="U61" s="230" t="s">
        <v>48</v>
      </c>
      <c r="V61" s="231"/>
      <c r="X61" s="228" t="s">
        <v>51</v>
      </c>
      <c r="Y61" s="229"/>
      <c r="Z61" s="230" t="s">
        <v>52</v>
      </c>
      <c r="AA61" s="231"/>
      <c r="AB61" s="4"/>
      <c r="AC61" s="71" t="s">
        <v>89</v>
      </c>
      <c r="AE61" s="101" t="s">
        <v>90</v>
      </c>
      <c r="AF61" s="17"/>
      <c r="AG61" s="82">
        <f t="shared" si="14"/>
        <v>0.57999999999999996</v>
      </c>
      <c r="AH61" s="83">
        <f t="shared" si="15"/>
        <v>-0.18962212679566534</v>
      </c>
      <c r="AI61" s="81">
        <f t="shared" si="17"/>
        <v>-58.718118249760941</v>
      </c>
      <c r="AJ61" s="85">
        <f t="shared" si="33"/>
        <v>-0.18962212679566534</v>
      </c>
      <c r="AK61" s="22">
        <f t="shared" si="34"/>
        <v>-107.02786032079342</v>
      </c>
      <c r="AL61" s="84">
        <f t="shared" si="35"/>
        <v>-1.8679885539624397</v>
      </c>
      <c r="AM61" s="65">
        <f t="shared" si="16"/>
        <v>-13.693419077969667</v>
      </c>
    </row>
    <row r="62" spans="2:39" ht="18.649999999999999" customHeight="1" thickTop="1" thickBot="1">
      <c r="D62" s="43">
        <v>0</v>
      </c>
      <c r="E62" s="116">
        <f t="shared" ref="E62" si="137">(1/$E$8)*SIN($B59*$F$8)</f>
        <v>1.3327806072149125E-2</v>
      </c>
      <c r="F62" s="59">
        <f t="shared" ref="F62" si="138">COS($F$8*$B59)</f>
        <v>0.99920034340853214</v>
      </c>
      <c r="G62" s="73">
        <v>0</v>
      </c>
      <c r="I62" s="55">
        <v>0</v>
      </c>
      <c r="J62" s="58">
        <f t="shared" ref="J62" si="139">(TAN($K$8*B59))/$J$8</f>
        <v>8.8370427214914962E-2</v>
      </c>
      <c r="K62" s="56">
        <v>1</v>
      </c>
      <c r="L62" s="57">
        <v>0</v>
      </c>
      <c r="N62" s="55">
        <f t="shared" ref="N62" si="140">D62*I59+F62*I62-E62*J59-G62*J62</f>
        <v>0</v>
      </c>
      <c r="O62" s="58">
        <f t="shared" ref="O62" si="141">(D62*J59+E62*I59+F62*J62+G62*I62)</f>
        <v>0.10162756729245084</v>
      </c>
      <c r="P62" s="56">
        <f t="shared" ref="P62" si="142">D62*K59+F62*K62-E62*L59-G62*L62</f>
        <v>0.99920034340853214</v>
      </c>
      <c r="Q62" s="57">
        <f t="shared" ref="Q62" si="143">(D62*L59+E62*K59+F62*L62+G62*K62)</f>
        <v>0</v>
      </c>
      <c r="S62" s="43">
        <v>0</v>
      </c>
      <c r="T62" s="116">
        <f t="shared" ref="T62" si="144">(1/$T$8)*SIN($B59*$U$8)</f>
        <v>1.3327806072149125E-2</v>
      </c>
      <c r="U62" s="59">
        <f t="shared" ref="U62" si="145">COS($U$8*$B59)</f>
        <v>0.99920034340853214</v>
      </c>
      <c r="V62" s="73">
        <v>0</v>
      </c>
      <c r="X62" s="55">
        <f t="shared" ref="X62" si="146">N62*S59+P62*S62-O62*T59-Q62*T62</f>
        <v>0</v>
      </c>
      <c r="Y62" s="58">
        <f t="shared" ref="Y62" si="147">(N62*T59+O62*S59+P62*T62+Q62*S62)</f>
        <v>0.11486344854256432</v>
      </c>
      <c r="Z62" s="56">
        <f t="shared" ref="Z62" si="148">N62*U59+P62*U62-O62*V59-Q62*V62</f>
        <v>0.98621107369160599</v>
      </c>
      <c r="AA62" s="57">
        <f t="shared" ref="AA62" si="149">(N62*V59+O62*U59+P62*V62+Q62*U62)</f>
        <v>0</v>
      </c>
      <c r="AB62" s="9"/>
      <c r="AC62" s="74">
        <f t="shared" ref="AC62" si="150">(180/PI())*ATAN(-1*(($X$8*Y59+AA59+$X$8*Y62+AA62)/($X$8*X59+Z59+$X$8*X62+Z62)))</f>
        <v>-10.155139151156932</v>
      </c>
      <c r="AE62" s="102">
        <f t="shared" ref="AE62" si="151">20*LOG(((($X$8*X59+Z59-$X$8*X62-Z62)^2+($X$8*Y59+AA59-$X$8*Y62-AA62)^2)/(($X$8*X59+Z59+$X$8*X62+Z62)^2+($X$8*Y59+AA59+$X$8*Y62+AA62)^2))^0.5)</f>
        <v>-24.19862399008246</v>
      </c>
      <c r="AF62" s="17"/>
      <c r="AG62" s="82">
        <f t="shared" si="14"/>
        <v>0.6</v>
      </c>
      <c r="AH62" s="83">
        <f t="shared" si="15"/>
        <v>-0.18241444752411001</v>
      </c>
      <c r="AI62" s="81">
        <f t="shared" si="17"/>
        <v>-60.858675456176812</v>
      </c>
      <c r="AJ62" s="85">
        <f t="shared" si="33"/>
        <v>-0.18241444752411001</v>
      </c>
      <c r="AK62" s="22">
        <f t="shared" si="34"/>
        <v>-108.50293899054603</v>
      </c>
      <c r="AL62" s="84">
        <f t="shared" si="35"/>
        <v>-1.8937335334755607</v>
      </c>
      <c r="AM62" s="65">
        <f t="shared" si="16"/>
        <v>-13.858138775422397</v>
      </c>
    </row>
    <row r="63" spans="2:39" ht="18.649999999999999" customHeight="1">
      <c r="AE63" s="66"/>
      <c r="AG63" s="82">
        <f t="shared" si="14"/>
        <v>0.62</v>
      </c>
      <c r="AH63" s="83">
        <f t="shared" si="15"/>
        <v>-0.17326206032800953</v>
      </c>
      <c r="AI63" s="81">
        <f t="shared" si="17"/>
        <v>-63.028734235987734</v>
      </c>
      <c r="AJ63" s="85">
        <f t="shared" si="33"/>
        <v>-0.17326206032800953</v>
      </c>
      <c r="AK63" s="22">
        <f t="shared" si="34"/>
        <v>-110.16695244966454</v>
      </c>
      <c r="AL63" s="84">
        <f t="shared" si="35"/>
        <v>-1.9227760471346786</v>
      </c>
      <c r="AM63" s="65">
        <f t="shared" si="16"/>
        <v>-14.077151389830668</v>
      </c>
    </row>
    <row r="64" spans="2:39" ht="18.649999999999999" customHeight="1" thickBot="1">
      <c r="E64" s="50" t="s">
        <v>8</v>
      </c>
      <c r="J64" s="50" t="s">
        <v>9</v>
      </c>
      <c r="O64" s="50" t="s">
        <v>10</v>
      </c>
      <c r="T64" s="50" t="s">
        <v>11</v>
      </c>
      <c r="Y64" s="50" t="s">
        <v>12</v>
      </c>
      <c r="AG64" s="82">
        <f t="shared" si="14"/>
        <v>0.64</v>
      </c>
      <c r="AH64" s="83">
        <f t="shared" si="15"/>
        <v>-0.1622309848038411</v>
      </c>
      <c r="AI64" s="81">
        <f t="shared" si="17"/>
        <v>-65.232073284981027</v>
      </c>
      <c r="AJ64" s="85">
        <f t="shared" si="33"/>
        <v>-0.1622309848038411</v>
      </c>
      <c r="AK64" s="22">
        <f t="shared" si="34"/>
        <v>-112.03219419596725</v>
      </c>
      <c r="AL64" s="84">
        <f t="shared" si="35"/>
        <v>-1.95533065695331</v>
      </c>
      <c r="AM64" s="65">
        <f t="shared" si="16"/>
        <v>-14.357368056887868</v>
      </c>
    </row>
    <row r="65" spans="2:39" ht="18.649999999999999" customHeight="1" thickBot="1">
      <c r="B65" s="49"/>
      <c r="D65" s="233" t="s">
        <v>37</v>
      </c>
      <c r="E65" s="234"/>
      <c r="F65" s="235" t="s">
        <v>38</v>
      </c>
      <c r="G65" s="236"/>
      <c r="I65" s="228" t="s">
        <v>14</v>
      </c>
      <c r="J65" s="229"/>
      <c r="K65" s="230" t="s">
        <v>15</v>
      </c>
      <c r="L65" s="231"/>
      <c r="N65" s="228" t="s">
        <v>16</v>
      </c>
      <c r="O65" s="229"/>
      <c r="P65" s="230" t="s">
        <v>17</v>
      </c>
      <c r="Q65" s="231"/>
      <c r="S65" s="228" t="s">
        <v>45</v>
      </c>
      <c r="T65" s="229"/>
      <c r="U65" s="230" t="s">
        <v>46</v>
      </c>
      <c r="V65" s="231"/>
      <c r="X65" s="228" t="s">
        <v>49</v>
      </c>
      <c r="Y65" s="229"/>
      <c r="Z65" s="230" t="s">
        <v>50</v>
      </c>
      <c r="AA65" s="231"/>
      <c r="AB65" s="4"/>
      <c r="AC65" s="53" t="s">
        <v>87</v>
      </c>
      <c r="AE65" s="98" t="s">
        <v>88</v>
      </c>
      <c r="AF65" s="17"/>
      <c r="AG65" s="82">
        <f t="shared" si="14"/>
        <v>0.66</v>
      </c>
      <c r="AH65" s="83">
        <f t="shared" si="15"/>
        <v>-0.14943526361378526</v>
      </c>
      <c r="AI65" s="81">
        <f t="shared" si="17"/>
        <v>-67.472717168900374</v>
      </c>
      <c r="AJ65" s="85">
        <f t="shared" si="33"/>
        <v>-0.14943526361378526</v>
      </c>
      <c r="AK65" s="22">
        <f t="shared" si="34"/>
        <v>-114.11083995613954</v>
      </c>
      <c r="AL65" s="84">
        <f t="shared" si="35"/>
        <v>-1.9916098694509365</v>
      </c>
      <c r="AM65" s="65">
        <f t="shared" si="16"/>
        <v>-14.707815561582917</v>
      </c>
    </row>
    <row r="66" spans="2:39" ht="18.649999999999999" customHeight="1" thickTop="1" thickBot="1">
      <c r="B66" s="75">
        <v>0.12</v>
      </c>
      <c r="D66" s="132">
        <f t="shared" ref="D66" si="152">COS($F$8*$B66)</f>
        <v>0.99884856204349404</v>
      </c>
      <c r="E66" s="133">
        <v>0</v>
      </c>
      <c r="F66" s="134">
        <v>0</v>
      </c>
      <c r="G66" s="135">
        <f t="shared" ref="G66" si="153">$E$8*SIN($B66*$F$8)</f>
        <v>0.14392342037624484</v>
      </c>
      <c r="I66" s="55">
        <v>1</v>
      </c>
      <c r="J66" s="58">
        <v>0</v>
      </c>
      <c r="K66" s="56">
        <v>0</v>
      </c>
      <c r="L66" s="57">
        <v>0</v>
      </c>
      <c r="N66" s="55">
        <f t="shared" ref="N66" si="154">D66*I66+F66*I69-E66*J66-G66*J69</f>
        <v>0.98357530917899905</v>
      </c>
      <c r="O66" s="58">
        <f t="shared" ref="O66" si="155">(D66*J66+E66*I66+F66*J69+G66*I69)</f>
        <v>0</v>
      </c>
      <c r="P66" s="56">
        <f t="shared" ref="P66" si="156">D66*K66+F66*K69-E66*L66-G66*L69</f>
        <v>0</v>
      </c>
      <c r="Q66" s="57">
        <f t="shared" ref="Q66" si="157">(D66*L66+E66*K66+F66*L69+G66*K69)</f>
        <v>0.14392342037624484</v>
      </c>
      <c r="S66" s="59">
        <f t="shared" ref="S66" si="158">COS($U$8*$B66)</f>
        <v>0.99884856204349404</v>
      </c>
      <c r="T66" s="60">
        <v>0</v>
      </c>
      <c r="U66" s="22">
        <v>0</v>
      </c>
      <c r="V66" s="116">
        <f t="shared" ref="V66" si="159">$T$8*SIN($B66*$U$8)</f>
        <v>0.14392342037624484</v>
      </c>
      <c r="X66" s="55">
        <f t="shared" ref="X66" si="160">N66*S66+P66*S69-O66*T66-Q66*T69</f>
        <v>0.9801412331312841</v>
      </c>
      <c r="Y66" s="58">
        <f t="shared" ref="Y66" si="161">(N66*T66+O66*S66+P66*T69+Q66*S69)</f>
        <v>0</v>
      </c>
      <c r="Z66" s="56">
        <f t="shared" ref="Z66" si="162">N66*U66+P66*U69-O66*V66-Q66*V69</f>
        <v>0</v>
      </c>
      <c r="AA66" s="57">
        <f t="shared" ref="AA66" si="163">(N66*V66+O66*U66+P66*V69+Q66*U69)</f>
        <v>0.28531722418185756</v>
      </c>
      <c r="AB66" s="9"/>
      <c r="AC66" s="61">
        <f t="shared" ref="AC66" si="164">20*LOG((2*$X$8)/(($X$8*X66+Z66+$X$8*X69+Z69)^2+($X$8*Y66+AA66+$X$8*Y69+AA69)^2)^0.5)</f>
        <v>-2.3555826644229217E-2</v>
      </c>
      <c r="AE66" s="99">
        <f t="shared" ref="AE66" si="165">((Y66^2+X66^2)/(Y69^2+X69^2))^0.5</f>
        <v>7.1116144731049928</v>
      </c>
      <c r="AF66" s="17"/>
      <c r="AG66" s="82">
        <f t="shared" si="14"/>
        <v>0.68</v>
      </c>
      <c r="AH66" s="83">
        <f t="shared" si="15"/>
        <v>-0.13504442300815364</v>
      </c>
      <c r="AI66" s="81">
        <f t="shared" si="17"/>
        <v>-69.754933968023167</v>
      </c>
      <c r="AJ66" s="85">
        <f t="shared" si="33"/>
        <v>-0.13504442300815364</v>
      </c>
      <c r="AK66" s="22">
        <f t="shared" si="34"/>
        <v>-116.41468905067978</v>
      </c>
      <c r="AL66" s="84">
        <f t="shared" si="35"/>
        <v>-2.0318196216197539</v>
      </c>
      <c r="AM66" s="65">
        <f t="shared" si="16"/>
        <v>-15.140423821929122</v>
      </c>
    </row>
    <row r="67" spans="2:39" ht="18.649999999999999" customHeight="1" thickBot="1">
      <c r="D67" s="59"/>
      <c r="E67" s="22"/>
      <c r="F67" s="22"/>
      <c r="G67" s="65"/>
      <c r="I67" s="63"/>
      <c r="L67" s="64"/>
      <c r="N67" s="63"/>
      <c r="Q67" s="64"/>
      <c r="S67" s="63"/>
      <c r="V67" s="64"/>
      <c r="X67" s="63"/>
      <c r="AA67" s="64"/>
      <c r="AE67" s="100"/>
      <c r="AF67" s="17"/>
      <c r="AG67" s="82">
        <f t="shared" si="14"/>
        <v>0.7</v>
      </c>
      <c r="AH67" s="83">
        <f t="shared" si="15"/>
        <v>-0.11929191309294146</v>
      </c>
      <c r="AI67" s="81">
        <f t="shared" si="17"/>
        <v>-72.083227749036752</v>
      </c>
      <c r="AJ67" s="85">
        <f t="shared" si="33"/>
        <v>-0.11929191309294146</v>
      </c>
      <c r="AK67" s="22">
        <f t="shared" si="34"/>
        <v>-118.95481551302173</v>
      </c>
      <c r="AL67" s="84">
        <f t="shared" si="35"/>
        <v>-2.0761531918046567</v>
      </c>
      <c r="AM67" s="65">
        <f t="shared" si="16"/>
        <v>-15.671242506413396</v>
      </c>
    </row>
    <row r="68" spans="2:39" ht="18.649999999999999" customHeight="1" thickBot="1">
      <c r="D68" s="237" t="s">
        <v>39</v>
      </c>
      <c r="E68" s="238"/>
      <c r="F68" s="239" t="s">
        <v>40</v>
      </c>
      <c r="G68" s="240"/>
      <c r="I68" s="228" t="s">
        <v>18</v>
      </c>
      <c r="J68" s="229"/>
      <c r="K68" s="230" t="s">
        <v>19</v>
      </c>
      <c r="L68" s="231"/>
      <c r="N68" s="228" t="s">
        <v>20</v>
      </c>
      <c r="O68" s="229"/>
      <c r="P68" s="230" t="s">
        <v>21</v>
      </c>
      <c r="Q68" s="231"/>
      <c r="S68" s="228" t="s">
        <v>47</v>
      </c>
      <c r="T68" s="229"/>
      <c r="U68" s="230" t="s">
        <v>48</v>
      </c>
      <c r="V68" s="231"/>
      <c r="X68" s="228" t="s">
        <v>51</v>
      </c>
      <c r="Y68" s="229"/>
      <c r="Z68" s="230" t="s">
        <v>52</v>
      </c>
      <c r="AA68" s="231"/>
      <c r="AB68" s="4"/>
      <c r="AC68" s="71" t="s">
        <v>89</v>
      </c>
      <c r="AE68" s="101" t="s">
        <v>90</v>
      </c>
      <c r="AF68" s="17"/>
      <c r="AG68" s="82">
        <f t="shared" si="14"/>
        <v>0.72</v>
      </c>
      <c r="AH68" s="83">
        <f t="shared" si="15"/>
        <v>-0.1024845842110429</v>
      </c>
      <c r="AI68" s="81">
        <f t="shared" si="17"/>
        <v>-74.462324059297188</v>
      </c>
      <c r="AJ68" s="85">
        <f t="shared" si="33"/>
        <v>-0.1024845842110429</v>
      </c>
      <c r="AK68" s="22">
        <f t="shared" si="34"/>
        <v>-121.7411084174947</v>
      </c>
      <c r="AL68" s="84">
        <f t="shared" si="35"/>
        <v>-2.1247831769126657</v>
      </c>
      <c r="AM68" s="65">
        <f t="shared" si="16"/>
        <v>-16.322399202998625</v>
      </c>
    </row>
    <row r="69" spans="2:39" ht="18.649999999999999" customHeight="1" thickTop="1" thickBot="1">
      <c r="D69" s="43">
        <v>0</v>
      </c>
      <c r="E69" s="116">
        <f t="shared" ref="E69" si="166">(1/$E$8)*SIN($B66*$F$8)</f>
        <v>1.5991491152916093E-2</v>
      </c>
      <c r="F69" s="59">
        <f t="shared" ref="F69" si="167">COS($F$8*$B66)</f>
        <v>0.99884856204349404</v>
      </c>
      <c r="G69" s="73">
        <v>0</v>
      </c>
      <c r="I69" s="55">
        <v>0</v>
      </c>
      <c r="J69" s="58">
        <f t="shared" ref="J69" si="168">(TAN($K$8*B66))/$J$8</f>
        <v>0.10612069129935682</v>
      </c>
      <c r="K69" s="56">
        <v>1</v>
      </c>
      <c r="L69" s="57">
        <v>0</v>
      </c>
      <c r="N69" s="55">
        <f t="shared" ref="N69" si="169">D69*I66+F69*I69-E69*J66-G69*J69</f>
        <v>0</v>
      </c>
      <c r="O69" s="58">
        <f t="shared" ref="O69" si="170">(D69*J66+E69*I66+F69*J69+G69*I69)</f>
        <v>0.12198999106034018</v>
      </c>
      <c r="P69" s="56">
        <f t="shared" ref="P69" si="171">D69*K66+F69*K69-E69*L66-G69*L69</f>
        <v>0.99884856204349404</v>
      </c>
      <c r="Q69" s="57">
        <f t="shared" ref="Q69" si="172">(D69*L66+E69*K66+F69*L69+G69*K69)</f>
        <v>0</v>
      </c>
      <c r="S69" s="43">
        <v>0</v>
      </c>
      <c r="T69" s="116">
        <f t="shared" ref="T69" si="173">(1/$T$8)*SIN($B66*$U$8)</f>
        <v>1.5991491152916093E-2</v>
      </c>
      <c r="U69" s="59">
        <f t="shared" ref="U69" si="174">COS($U$8*$B66)</f>
        <v>0.99884856204349404</v>
      </c>
      <c r="V69" s="73">
        <v>0</v>
      </c>
      <c r="X69" s="55">
        <f t="shared" ref="X69" si="175">N69*S66+P69*S69-O69*T66-Q69*T69</f>
        <v>0</v>
      </c>
      <c r="Y69" s="58">
        <f t="shared" ref="Y69" si="176">(N69*T66+O69*S66+P69*T69+Q69*S69)</f>
        <v>0.13782260509734098</v>
      </c>
      <c r="Z69" s="56">
        <f t="shared" ref="Z69" si="177">N69*U66+P69*U69-O69*V66-Q69*V69</f>
        <v>0.9801412331312841</v>
      </c>
      <c r="AA69" s="57">
        <f t="shared" ref="AA69" si="178">(N69*V66+O69*U66+P69*V69+Q69*U69)</f>
        <v>0</v>
      </c>
      <c r="AB69" s="9"/>
      <c r="AC69" s="74">
        <f t="shared" ref="AC69" si="179">(180/PI())*ATAN(-1*(($X$8*Y66+AA66+$X$8*Y69+AA69)/($X$8*X66+Z66+$X$8*X69+Z69)))</f>
        <v>-12.18078079870511</v>
      </c>
      <c r="AE69" s="102">
        <f t="shared" ref="AE69" si="180">20*LOG(((($X$8*X66+Z66-$X$8*X69-Z69)^2+($X$8*Y66+AA66-$X$8*Y69-AA69)^2)/(($X$8*X66+Z66+$X$8*X69+Z69)^2+($X$8*Y66+AA66+$X$8*Y69+AA69)^2))^0.5)</f>
        <v>-22.668632207474669</v>
      </c>
      <c r="AF69" s="17"/>
      <c r="AG69" s="82">
        <f t="shared" si="14"/>
        <v>0.74</v>
      </c>
      <c r="AH69" s="83">
        <f t="shared" si="15"/>
        <v>-8.5013217826439974E-2</v>
      </c>
      <c r="AI69" s="81">
        <f t="shared" si="17"/>
        <v>-76.897146227647085</v>
      </c>
      <c r="AJ69" s="85">
        <f t="shared" si="33"/>
        <v>-8.5013217826439974E-2</v>
      </c>
      <c r="AK69" s="22">
        <f t="shared" si="34"/>
        <v>-124.78167900759931</v>
      </c>
      <c r="AL69" s="84">
        <f t="shared" si="35"/>
        <v>-2.1778511448492983</v>
      </c>
      <c r="AM69" s="65">
        <f t="shared" si="16"/>
        <v>-17.125415833937275</v>
      </c>
    </row>
    <row r="70" spans="2:39" ht="18.649999999999999" customHeight="1">
      <c r="AE70" s="66"/>
      <c r="AG70" s="82">
        <f t="shared" si="14"/>
        <v>0.76</v>
      </c>
      <c r="AH70" s="83">
        <f t="shared" si="15"/>
        <v>-6.736407102034539E-2</v>
      </c>
      <c r="AI70" s="81">
        <f t="shared" si="17"/>
        <v>-79.392779807799073</v>
      </c>
      <c r="AJ70" s="85">
        <f t="shared" si="33"/>
        <v>-6.736407102034539E-2</v>
      </c>
      <c r="AK70" s="22">
        <f t="shared" si="34"/>
        <v>-128.08211163070087</v>
      </c>
      <c r="AL70" s="84">
        <f t="shared" si="35"/>
        <v>-2.2354545608626535</v>
      </c>
      <c r="AM70" s="65">
        <f t="shared" si="16"/>
        <v>-18.127198360831631</v>
      </c>
    </row>
    <row r="71" spans="2:39" ht="18.649999999999999" customHeight="1" thickBot="1">
      <c r="E71" s="50" t="s">
        <v>8</v>
      </c>
      <c r="J71" s="50" t="s">
        <v>9</v>
      </c>
      <c r="O71" s="50" t="s">
        <v>10</v>
      </c>
      <c r="T71" s="50" t="s">
        <v>11</v>
      </c>
      <c r="Y71" s="50" t="s">
        <v>12</v>
      </c>
      <c r="AG71" s="82">
        <f t="shared" si="14"/>
        <v>0.78</v>
      </c>
      <c r="AH71" s="83">
        <f t="shared" si="15"/>
        <v>-5.0131306425013775E-2</v>
      </c>
      <c r="AI71" s="81">
        <f t="shared" si="17"/>
        <v>-81.954422040413093</v>
      </c>
      <c r="AJ71" s="85">
        <f t="shared" si="33"/>
        <v>-5.0131306425013775E-2</v>
      </c>
      <c r="AK71" s="22">
        <f t="shared" si="34"/>
        <v>-131.64453717787896</v>
      </c>
      <c r="AL71" s="84">
        <f t="shared" si="35"/>
        <v>-2.2976306160180719</v>
      </c>
      <c r="AM71" s="65">
        <f t="shared" si="16"/>
        <v>-19.401794429819425</v>
      </c>
    </row>
    <row r="72" spans="2:39" ht="18.649999999999999" customHeight="1" thickBot="1">
      <c r="B72" s="49"/>
      <c r="D72" s="233" t="s">
        <v>37</v>
      </c>
      <c r="E72" s="234"/>
      <c r="F72" s="235" t="s">
        <v>38</v>
      </c>
      <c r="G72" s="236"/>
      <c r="I72" s="228" t="s">
        <v>14</v>
      </c>
      <c r="J72" s="229"/>
      <c r="K72" s="230" t="s">
        <v>15</v>
      </c>
      <c r="L72" s="231"/>
      <c r="N72" s="228" t="s">
        <v>16</v>
      </c>
      <c r="O72" s="229"/>
      <c r="P72" s="230" t="s">
        <v>17</v>
      </c>
      <c r="Q72" s="231"/>
      <c r="S72" s="228" t="s">
        <v>45</v>
      </c>
      <c r="T72" s="229"/>
      <c r="U72" s="230" t="s">
        <v>46</v>
      </c>
      <c r="V72" s="231"/>
      <c r="X72" s="228" t="s">
        <v>49</v>
      </c>
      <c r="Y72" s="229"/>
      <c r="Z72" s="230" t="s">
        <v>50</v>
      </c>
      <c r="AA72" s="231"/>
      <c r="AB72" s="4"/>
      <c r="AC72" s="53" t="s">
        <v>87</v>
      </c>
      <c r="AE72" s="98" t="s">
        <v>88</v>
      </c>
      <c r="AF72" s="17"/>
      <c r="AG72" s="82">
        <f t="shared" si="14"/>
        <v>0.8</v>
      </c>
      <c r="AH72" s="83">
        <f t="shared" si="15"/>
        <v>-3.4030056716010032E-2</v>
      </c>
      <c r="AI72" s="81">
        <f t="shared" si="17"/>
        <v>-84.587312783970674</v>
      </c>
      <c r="AJ72" s="85">
        <f t="shared" si="33"/>
        <v>-3.4030056716010032E-2</v>
      </c>
      <c r="AK72" s="22">
        <f t="shared" si="34"/>
        <v>-135.46651308050235</v>
      </c>
      <c r="AL72" s="84">
        <f t="shared" si="35"/>
        <v>-2.3643366794507323</v>
      </c>
      <c r="AM72" s="65">
        <f t="shared" si="16"/>
        <v>-21.076220301856967</v>
      </c>
    </row>
    <row r="73" spans="2:39" ht="18.649999999999999" customHeight="1" thickTop="1" thickBot="1">
      <c r="B73" s="75">
        <v>0.14000000000000001</v>
      </c>
      <c r="D73" s="132">
        <f t="shared" ref="D73" si="181">COS($F$8*$B73)</f>
        <v>0.99843287363426425</v>
      </c>
      <c r="E73" s="133">
        <v>0</v>
      </c>
      <c r="F73" s="134">
        <v>0</v>
      </c>
      <c r="G73" s="135">
        <f t="shared" ref="G73" si="182">$E$8*SIN($B73*$F$8)</f>
        <v>0.16788737777994855</v>
      </c>
      <c r="I73" s="55">
        <v>1</v>
      </c>
      <c r="J73" s="58">
        <v>0</v>
      </c>
      <c r="K73" s="56">
        <v>0</v>
      </c>
      <c r="L73" s="57">
        <v>0</v>
      </c>
      <c r="N73" s="55">
        <f t="shared" ref="N73" si="183">D73*I73+F73*I76-E73*J73-G73*J76</f>
        <v>0.97762949450533376</v>
      </c>
      <c r="O73" s="58">
        <f t="shared" ref="O73" si="184">(D73*J73+E73*I73+F73*J76+G73*I76)</f>
        <v>0</v>
      </c>
      <c r="P73" s="56">
        <f t="shared" ref="P73" si="185">D73*K73+F73*K76-E73*L73-G73*L76</f>
        <v>0</v>
      </c>
      <c r="Q73" s="57">
        <f t="shared" ref="Q73" si="186">(D73*L73+E73*K73+F73*L76+G73*K76)</f>
        <v>0.16788737777994855</v>
      </c>
      <c r="S73" s="59">
        <f t="shared" ref="S73" si="187">COS($U$8*$B73)</f>
        <v>0.99843287363426425</v>
      </c>
      <c r="T73" s="60">
        <v>0</v>
      </c>
      <c r="U73" s="22">
        <v>0</v>
      </c>
      <c r="V73" s="116">
        <f t="shared" ref="V73" si="188">$T$8*SIN($B73*$U$8)</f>
        <v>0.16788737777994855</v>
      </c>
      <c r="X73" s="55">
        <f t="shared" ref="X73" si="189">N73*S73+P73*S76-O73*T73-Q73*T76</f>
        <v>0.97296562870214831</v>
      </c>
      <c r="Y73" s="58">
        <f t="shared" ref="Y73" si="190">(N73*T73+O73*S73+P73*T76+Q73*S76)</f>
        <v>0</v>
      </c>
      <c r="Z73" s="56">
        <f t="shared" ref="Z73" si="191">N73*U73+P73*U76-O73*V73-Q73*V76</f>
        <v>0</v>
      </c>
      <c r="AA73" s="57">
        <f t="shared" ref="AA73" si="192">(N73*V73+O73*U73+P73*V76+Q73*U76)</f>
        <v>0.33175592931659248</v>
      </c>
      <c r="AB73" s="9"/>
      <c r="AC73" s="61">
        <f t="shared" ref="AC73" si="193">20*LOG((2*$X$8)/(($X$8*X73+Z73+$X$8*X76+Z76)^2+($X$8*Y73+AA73+$X$8*Y76+AA76)^2)^0.5)</f>
        <v>-3.1625695787316527E-2</v>
      </c>
      <c r="AE73" s="99">
        <f t="shared" ref="AE73" si="194">((Y73^2+X73^2)/(Y76^2+X76^2))^0.5</f>
        <v>6.0517419117563236</v>
      </c>
      <c r="AF73" s="17"/>
      <c r="AG73" s="82">
        <f t="shared" si="14"/>
        <v>0.82</v>
      </c>
      <c r="AH73" s="83">
        <f t="shared" si="15"/>
        <v>-1.9909707336709732E-2</v>
      </c>
      <c r="AI73" s="81">
        <f t="shared" si="17"/>
        <v>-87.296643045580709</v>
      </c>
      <c r="AJ73" s="85">
        <f t="shared" si="33"/>
        <v>-1.9909707336709732E-2</v>
      </c>
      <c r="AK73" s="22">
        <f t="shared" si="34"/>
        <v>8860.4602952890382</v>
      </c>
      <c r="AL73" s="84">
        <f t="shared" si="35"/>
        <v>-2.4374822790744659</v>
      </c>
      <c r="AM73" s="65">
        <f t="shared" si="16"/>
        <v>-23.397145402099106</v>
      </c>
    </row>
    <row r="74" spans="2:39" ht="18.649999999999999" customHeight="1" thickBot="1">
      <c r="D74" s="59"/>
      <c r="E74" s="22"/>
      <c r="F74" s="22"/>
      <c r="G74" s="65"/>
      <c r="I74" s="63"/>
      <c r="L74" s="64"/>
      <c r="N74" s="63"/>
      <c r="Q74" s="64"/>
      <c r="S74" s="63"/>
      <c r="V74" s="64"/>
      <c r="X74" s="63"/>
      <c r="AA74" s="64"/>
      <c r="AE74" s="100"/>
      <c r="AF74" s="17"/>
      <c r="AG74" s="82">
        <f t="shared" si="14"/>
        <v>0.84</v>
      </c>
      <c r="AH74" s="83">
        <f t="shared" si="15"/>
        <v>-8.7667672538073692E-3</v>
      </c>
      <c r="AI74" s="81">
        <f t="shared" si="17"/>
        <v>89.912562860200211</v>
      </c>
      <c r="AJ74" s="85">
        <f t="shared" si="33"/>
        <v>-8.7667672538073692E-3</v>
      </c>
      <c r="AK74" s="22">
        <f t="shared" si="34"/>
        <v>-143.84838137728966</v>
      </c>
      <c r="AL74" s="84">
        <f t="shared" si="35"/>
        <v>-2.5106278786981999</v>
      </c>
      <c r="AM74" s="65">
        <f t="shared" si="16"/>
        <v>-26.953830991690797</v>
      </c>
    </row>
    <row r="75" spans="2:39" ht="18.649999999999999" customHeight="1" thickBot="1">
      <c r="D75" s="237" t="s">
        <v>39</v>
      </c>
      <c r="E75" s="238"/>
      <c r="F75" s="239" t="s">
        <v>40</v>
      </c>
      <c r="G75" s="240"/>
      <c r="I75" s="228" t="s">
        <v>18</v>
      </c>
      <c r="J75" s="229"/>
      <c r="K75" s="230" t="s">
        <v>19</v>
      </c>
      <c r="L75" s="231"/>
      <c r="N75" s="228" t="s">
        <v>20</v>
      </c>
      <c r="O75" s="229"/>
      <c r="P75" s="230" t="s">
        <v>21</v>
      </c>
      <c r="Q75" s="231"/>
      <c r="S75" s="228" t="s">
        <v>47</v>
      </c>
      <c r="T75" s="229"/>
      <c r="U75" s="230" t="s">
        <v>48</v>
      </c>
      <c r="V75" s="231"/>
      <c r="X75" s="228" t="s">
        <v>51</v>
      </c>
      <c r="Y75" s="229"/>
      <c r="Z75" s="230" t="s">
        <v>52</v>
      </c>
      <c r="AA75" s="231"/>
      <c r="AB75" s="4"/>
      <c r="AC75" s="71" t="s">
        <v>89</v>
      </c>
      <c r="AE75" s="101" t="s">
        <v>90</v>
      </c>
      <c r="AF75" s="17"/>
      <c r="AG75" s="82">
        <f t="shared" si="14"/>
        <v>0.86</v>
      </c>
      <c r="AH75" s="83">
        <f t="shared" si="15"/>
        <v>-1.756433718396989E-3</v>
      </c>
      <c r="AI75" s="81">
        <f t="shared" si="17"/>
        <v>87.035595232654416</v>
      </c>
      <c r="AJ75" s="85">
        <f t="shared" si="33"/>
        <v>-1.756433718396989E-3</v>
      </c>
      <c r="AK75" s="22">
        <f t="shared" si="34"/>
        <v>-148.36776814954845</v>
      </c>
      <c r="AL75" s="84">
        <f t="shared" si="35"/>
        <v>-2.589506058045195</v>
      </c>
      <c r="AM75" s="65">
        <f t="shared" si="16"/>
        <v>-33.932403643286833</v>
      </c>
    </row>
    <row r="76" spans="2:39" ht="18.649999999999999" customHeight="1" thickTop="1" thickBot="1">
      <c r="D76" s="43">
        <v>0</v>
      </c>
      <c r="E76" s="116">
        <f t="shared" ref="E76" si="195">(1/$E$8)*SIN($B73*$F$8)</f>
        <v>1.8654153086660949E-2</v>
      </c>
      <c r="F76" s="59">
        <f t="shared" ref="F76" si="196">COS($F$8*$B73)</f>
        <v>0.99843287363426425</v>
      </c>
      <c r="G76" s="73">
        <v>0</v>
      </c>
      <c r="I76" s="55">
        <v>0</v>
      </c>
      <c r="J76" s="58">
        <f t="shared" ref="J76" si="197">(TAN($K$8*B73))/$J$8</f>
        <v>0.12391270507659995</v>
      </c>
      <c r="K76" s="56">
        <v>1</v>
      </c>
      <c r="L76" s="57">
        <v>0</v>
      </c>
      <c r="N76" s="55">
        <f t="shared" ref="N76" si="198">D76*I73+F76*I76-E76*J73-G76*J76</f>
        <v>0</v>
      </c>
      <c r="O76" s="58">
        <f t="shared" ref="O76" si="199">(D76*J73+E76*I73+F76*J76+G76*I76)</f>
        <v>0.14237267129608572</v>
      </c>
      <c r="P76" s="56">
        <f t="shared" ref="P76" si="200">D76*K73+F76*K76-E76*L73-G76*L76</f>
        <v>0.99843287363426425</v>
      </c>
      <c r="Q76" s="57">
        <f t="shared" ref="Q76" si="201">(D76*L73+E76*K73+F76*L76+G76*K76)</f>
        <v>0</v>
      </c>
      <c r="S76" s="43">
        <v>0</v>
      </c>
      <c r="T76" s="116">
        <f t="shared" ref="T76" si="202">(1/$T$8)*SIN($B73*$U$8)</f>
        <v>1.8654153086660949E-2</v>
      </c>
      <c r="U76" s="59">
        <f t="shared" ref="U76" si="203">COS($U$8*$B73)</f>
        <v>0.99843287363426425</v>
      </c>
      <c r="V76" s="73">
        <v>0</v>
      </c>
      <c r="X76" s="55">
        <f t="shared" ref="X76" si="204">N76*S73+P76*S76-O76*T73-Q76*T76</f>
        <v>0</v>
      </c>
      <c r="Y76" s="58">
        <f t="shared" ref="Y76" si="205">(N76*T73+O76*S73+P76*T76+Q76*S76)</f>
        <v>0.16077447500066577</v>
      </c>
      <c r="Z76" s="56">
        <f t="shared" ref="Z76" si="206">N76*U73+P76*U76-O76*V73-Q76*V76</f>
        <v>0.97296562870214831</v>
      </c>
      <c r="AA76" s="57">
        <f t="shared" ref="AA76" si="207">(N76*V73+O76*U73+P76*V76+Q76*U76)</f>
        <v>0</v>
      </c>
      <c r="AB76" s="9"/>
      <c r="AC76" s="74">
        <f t="shared" ref="AC76" si="208">(180/PI())*ATAN(-1*(($X$8*Y73+AA73+$X$8*Y76+AA76)/($X$8*X73+Z73+$X$8*X76+Z76)))</f>
        <v>-14.203710698643977</v>
      </c>
      <c r="AE76" s="102">
        <f t="shared" ref="AE76" si="209">20*LOG(((($X$8*X73+Z73-$X$8*X76-Z76)^2+($X$8*Y73+AA73-$X$8*Y76-AA76)^2)/(($X$8*X73+Z73+$X$8*X76+Z76)^2+($X$8*Y73+AA73+$X$8*Y76+AA76)^2))^0.5)</f>
        <v>-21.393245474328989</v>
      </c>
      <c r="AF76" s="17"/>
      <c r="AG76" s="82">
        <f t="shared" si="14"/>
        <v>0.88</v>
      </c>
      <c r="AH76" s="83">
        <f t="shared" si="15"/>
        <v>-2.0164962535489724E-4</v>
      </c>
      <c r="AI76" s="81">
        <f t="shared" si="17"/>
        <v>84.068239869663444</v>
      </c>
      <c r="AJ76" s="85">
        <f t="shared" si="33"/>
        <v>-2.0164962535489724E-4</v>
      </c>
      <c r="AK76" s="22">
        <f t="shared" si="34"/>
        <v>-153.06233417561387</v>
      </c>
      <c r="AL76" s="84">
        <f t="shared" si="35"/>
        <v>-2.6714416921523023</v>
      </c>
      <c r="AM76" s="65">
        <f t="shared" si="16"/>
        <v>-43.331969742738259</v>
      </c>
    </row>
    <row r="77" spans="2:39" ht="18.649999999999999" customHeight="1">
      <c r="AE77" s="66"/>
      <c r="AG77" s="82">
        <f t="shared" si="14"/>
        <v>0.9</v>
      </c>
      <c r="AH77" s="83">
        <f t="shared" si="15"/>
        <v>-5.5981204013595409E-3</v>
      </c>
      <c r="AI77" s="81">
        <f t="shared" si="17"/>
        <v>81.006993186151163</v>
      </c>
      <c r="AJ77" s="85">
        <f t="shared" si="33"/>
        <v>-5.5981204013595409E-3</v>
      </c>
      <c r="AK77" s="22">
        <f t="shared" si="34"/>
        <v>-157.88414917183701</v>
      </c>
      <c r="AL77" s="84">
        <f t="shared" si="35"/>
        <v>-2.7555982397584344</v>
      </c>
      <c r="AM77" s="65">
        <f t="shared" si="16"/>
        <v>-28.900219524512725</v>
      </c>
    </row>
    <row r="78" spans="2:39" ht="18.649999999999999" customHeight="1" thickBot="1">
      <c r="E78" s="50" t="s">
        <v>8</v>
      </c>
      <c r="J78" s="50" t="s">
        <v>9</v>
      </c>
      <c r="O78" s="50" t="s">
        <v>10</v>
      </c>
      <c r="T78" s="50" t="s">
        <v>11</v>
      </c>
      <c r="Y78" s="50" t="s">
        <v>12</v>
      </c>
      <c r="AG78" s="82">
        <f t="shared" si="14"/>
        <v>0.92</v>
      </c>
      <c r="AH78" s="83">
        <f t="shared" si="15"/>
        <v>-1.9613439283439733E-2</v>
      </c>
      <c r="AI78" s="81">
        <f t="shared" si="17"/>
        <v>77.84931020271442</v>
      </c>
      <c r="AJ78" s="85">
        <f t="shared" si="33"/>
        <v>-1.9613439283439733E-2</v>
      </c>
      <c r="AK78" s="22">
        <f t="shared" si="34"/>
        <v>-162.77149985778868</v>
      </c>
      <c r="AL78" s="84">
        <f t="shared" si="35"/>
        <v>-2.8408986009278943</v>
      </c>
      <c r="AM78" s="65">
        <f t="shared" si="16"/>
        <v>-23.462108588285769</v>
      </c>
    </row>
    <row r="79" spans="2:39" ht="18.649999999999999" customHeight="1" thickBot="1">
      <c r="B79" s="49"/>
      <c r="D79" s="233" t="s">
        <v>37</v>
      </c>
      <c r="E79" s="234"/>
      <c r="F79" s="235" t="s">
        <v>38</v>
      </c>
      <c r="G79" s="236"/>
      <c r="I79" s="228" t="s">
        <v>14</v>
      </c>
      <c r="J79" s="229"/>
      <c r="K79" s="230" t="s">
        <v>15</v>
      </c>
      <c r="L79" s="231"/>
      <c r="N79" s="228" t="s">
        <v>16</v>
      </c>
      <c r="O79" s="229"/>
      <c r="P79" s="230" t="s">
        <v>17</v>
      </c>
      <c r="Q79" s="231"/>
      <c r="S79" s="228" t="s">
        <v>45</v>
      </c>
      <c r="T79" s="229"/>
      <c r="U79" s="230" t="s">
        <v>46</v>
      </c>
      <c r="V79" s="231"/>
      <c r="X79" s="228" t="s">
        <v>49</v>
      </c>
      <c r="Y79" s="229"/>
      <c r="Z79" s="230" t="s">
        <v>50</v>
      </c>
      <c r="AA79" s="231"/>
      <c r="AB79" s="4"/>
      <c r="AC79" s="53" t="s">
        <v>87</v>
      </c>
      <c r="AE79" s="98" t="s">
        <v>88</v>
      </c>
      <c r="AF79" s="17"/>
      <c r="AG79" s="82">
        <f t="shared" si="14"/>
        <v>0.94</v>
      </c>
      <c r="AH79" s="83">
        <f t="shared" si="15"/>
        <v>-4.40782269703393E-2</v>
      </c>
      <c r="AI79" s="81">
        <f t="shared" si="17"/>
        <v>74.593880205558662</v>
      </c>
      <c r="AJ79" s="85">
        <f t="shared" si="33"/>
        <v>-4.40782269703393E-2</v>
      </c>
      <c r="AK79" s="22">
        <f t="shared" si="34"/>
        <v>-167.6480202751668</v>
      </c>
      <c r="AL79" s="84">
        <f t="shared" si="35"/>
        <v>-2.9260099382518705</v>
      </c>
      <c r="AM79" s="65">
        <f t="shared" si="16"/>
        <v>-19.957622417543526</v>
      </c>
    </row>
    <row r="80" spans="2:39" ht="18.649999999999999" customHeight="1" thickTop="1" thickBot="1">
      <c r="B80" s="75">
        <v>0.16</v>
      </c>
      <c r="D80" s="132">
        <f t="shared" ref="D80" si="210">COS($F$8*$B80)</f>
        <v>0.99795330477688404</v>
      </c>
      <c r="E80" s="133">
        <v>0</v>
      </c>
      <c r="F80" s="134">
        <v>0</v>
      </c>
      <c r="G80" s="135">
        <f t="shared" ref="G80" si="211">$E$8*SIN($B80*$F$8)</f>
        <v>0.19184059362934788</v>
      </c>
      <c r="I80" s="55">
        <v>1</v>
      </c>
      <c r="J80" s="58">
        <v>0</v>
      </c>
      <c r="K80" s="56">
        <v>0</v>
      </c>
      <c r="L80" s="57">
        <v>0</v>
      </c>
      <c r="N80" s="55">
        <f t="shared" ref="N80" si="212">D80*I80+F80*I83-E80*J80-G80*J83</f>
        <v>0.97075921143745825</v>
      </c>
      <c r="O80" s="58">
        <f t="shared" ref="O80" si="213">(D80*J80+E80*I80+F80*J83+G80*I83)</f>
        <v>0</v>
      </c>
      <c r="P80" s="56">
        <f t="shared" ref="P80" si="214">D80*K80+F80*K83-E80*L80-G80*L83</f>
        <v>0</v>
      </c>
      <c r="Q80" s="57">
        <f t="shared" ref="Q80" si="215">(D80*L80+E80*K80+F80*L83+G80*K83)</f>
        <v>0.19184059362934788</v>
      </c>
      <c r="S80" s="59">
        <f t="shared" ref="S80" si="216">COS($U$8*$B80)</f>
        <v>0.99795330477688404</v>
      </c>
      <c r="T80" s="60">
        <v>0</v>
      </c>
      <c r="U80" s="22">
        <v>0</v>
      </c>
      <c r="V80" s="116">
        <f t="shared" ref="V80" si="217">$T$8*SIN($B80*$U$8)</f>
        <v>0.19184059362934788</v>
      </c>
      <c r="X80" s="55">
        <f t="shared" ref="X80" si="218">N80*S80+P80*S83-O80*T80-Q80*T83</f>
        <v>0.96468316171171775</v>
      </c>
      <c r="Y80" s="58">
        <f t="shared" ref="Y80" si="219">(N80*T80+O80*S80+P80*T83+Q80*S83)</f>
        <v>0</v>
      </c>
      <c r="Z80" s="56">
        <f t="shared" ref="Z80" si="220">N80*U80+P80*U83-O80*V80-Q80*V83</f>
        <v>0</v>
      </c>
      <c r="AA80" s="57">
        <f t="shared" ref="AA80" si="221">(N80*V80+O80*U80+P80*V83+Q80*U83)</f>
        <v>0.37767897779608661</v>
      </c>
      <c r="AB80" s="9"/>
      <c r="AC80" s="61">
        <f t="shared" ref="AC80" si="222">20*LOG((2*$X$8)/(($X$8*X80+Z80+$X$8*X83+Z83)^2+($X$8*Y80+AA80+$X$8*Y83+AA83)^2)^0.5)</f>
        <v>-4.065547440405292E-2</v>
      </c>
      <c r="AE80" s="99">
        <f t="shared" ref="AE80" si="223">((Y80^2+X80^2)/(Y83^2+X83^2))^0.5</f>
        <v>5.2508930206454334</v>
      </c>
      <c r="AF80" s="17"/>
      <c r="AG80" s="82">
        <f t="shared" si="14"/>
        <v>0.96</v>
      </c>
      <c r="AH80" s="83">
        <f t="shared" si="15"/>
        <v>-8.0967111253355387E-2</v>
      </c>
      <c r="AI80" s="81">
        <f t="shared" si="17"/>
        <v>71.240919800055323</v>
      </c>
      <c r="AJ80" s="85">
        <f t="shared" si="33"/>
        <v>-8.0967111253355387E-2</v>
      </c>
      <c r="AK80" s="22">
        <f t="shared" si="34"/>
        <v>-172.42264134930124</v>
      </c>
      <c r="AL80" s="84">
        <f t="shared" si="35"/>
        <v>-3.0093427965306248</v>
      </c>
      <c r="AM80" s="65">
        <f t="shared" si="16"/>
        <v>-17.335177325170424</v>
      </c>
    </row>
    <row r="81" spans="2:39" ht="18.649999999999999" customHeight="1" thickBot="1">
      <c r="D81" s="59"/>
      <c r="E81" s="22"/>
      <c r="F81" s="22"/>
      <c r="G81" s="65"/>
      <c r="I81" s="63"/>
      <c r="L81" s="64"/>
      <c r="N81" s="63"/>
      <c r="Q81" s="64"/>
      <c r="S81" s="63"/>
      <c r="V81" s="64"/>
      <c r="X81" s="63"/>
      <c r="AA81" s="64"/>
      <c r="AE81" s="100"/>
      <c r="AF81" s="17"/>
      <c r="AG81" s="82">
        <f t="shared" si="14"/>
        <v>0.98</v>
      </c>
      <c r="AH81" s="83">
        <f t="shared" si="15"/>
        <v>-0.1323675624831242</v>
      </c>
      <c r="AI81" s="81">
        <f t="shared" si="17"/>
        <v>67.792466973069295</v>
      </c>
      <c r="AJ81" s="85">
        <f t="shared" si="33"/>
        <v>-0.1323675624831242</v>
      </c>
      <c r="AK81" s="22">
        <f t="shared" si="34"/>
        <v>-176.99068662725691</v>
      </c>
      <c r="AL81" s="84">
        <f t="shared" si="35"/>
        <v>-3.0890702270111308</v>
      </c>
      <c r="AM81" s="65">
        <f t="shared" si="16"/>
        <v>-15.22604308055255</v>
      </c>
    </row>
    <row r="82" spans="2:39" ht="18.649999999999999" customHeight="1" thickBot="1">
      <c r="D82" s="237" t="s">
        <v>39</v>
      </c>
      <c r="E82" s="238"/>
      <c r="F82" s="239" t="s">
        <v>40</v>
      </c>
      <c r="G82" s="240"/>
      <c r="I82" s="228" t="s">
        <v>18</v>
      </c>
      <c r="J82" s="229"/>
      <c r="K82" s="230" t="s">
        <v>19</v>
      </c>
      <c r="L82" s="231"/>
      <c r="N82" s="228" t="s">
        <v>20</v>
      </c>
      <c r="O82" s="229"/>
      <c r="P82" s="230" t="s">
        <v>21</v>
      </c>
      <c r="Q82" s="231"/>
      <c r="S82" s="228" t="s">
        <v>47</v>
      </c>
      <c r="T82" s="229"/>
      <c r="U82" s="230" t="s">
        <v>48</v>
      </c>
      <c r="V82" s="231"/>
      <c r="X82" s="228" t="s">
        <v>51</v>
      </c>
      <c r="Y82" s="229"/>
      <c r="Z82" s="230" t="s">
        <v>52</v>
      </c>
      <c r="AA82" s="231"/>
      <c r="AB82" s="4"/>
      <c r="AC82" s="71" t="s">
        <v>89</v>
      </c>
      <c r="AE82" s="101" t="s">
        <v>90</v>
      </c>
      <c r="AF82" s="17"/>
      <c r="AG82" s="120">
        <f t="shared" si="14"/>
        <v>1</v>
      </c>
      <c r="AH82" s="121">
        <f t="shared" si="15"/>
        <v>-0.20043517428635788</v>
      </c>
      <c r="AI82" s="122">
        <f t="shared" si="17"/>
        <v>64.252653240524154</v>
      </c>
      <c r="AJ82" s="123">
        <f t="shared" si="33"/>
        <v>-0.20043517428635788</v>
      </c>
      <c r="AK82" s="124">
        <f t="shared" si="34"/>
        <v>-181.23640946605573</v>
      </c>
      <c r="AL82" s="125">
        <f t="shared" si="35"/>
        <v>-3.1631720696752907</v>
      </c>
      <c r="AM82" s="126">
        <f t="shared" si="16"/>
        <v>-13.457935890512474</v>
      </c>
    </row>
    <row r="83" spans="2:39" ht="18.649999999999999" customHeight="1" thickTop="1" thickBot="1">
      <c r="D83" s="43">
        <v>0</v>
      </c>
      <c r="E83" s="116">
        <f t="shared" ref="E83" si="224">(1/$E$8)*SIN($B80*$F$8)</f>
        <v>2.1315621514371986E-2</v>
      </c>
      <c r="F83" s="59">
        <f t="shared" ref="F83" si="225">COS($F$8*$B80)</f>
        <v>0.99795330477688404</v>
      </c>
      <c r="G83" s="73">
        <v>0</v>
      </c>
      <c r="I83" s="55">
        <v>0</v>
      </c>
      <c r="J83" s="58">
        <f t="shared" ref="J83" si="226">(TAN($K$8*B80))/$J$8</f>
        <v>0.14175359252675701</v>
      </c>
      <c r="K83" s="56">
        <v>1</v>
      </c>
      <c r="L83" s="57">
        <v>0</v>
      </c>
      <c r="N83" s="55">
        <f t="shared" ref="N83" si="227">D83*I80+F83*I83-E83*J80-G83*J83</f>
        <v>0</v>
      </c>
      <c r="O83" s="58">
        <f t="shared" ref="O83" si="228">(D83*J80+E83*I80+F83*J83+G83*I83)</f>
        <v>0.16277908764044496</v>
      </c>
      <c r="P83" s="56">
        <f t="shared" ref="P83" si="229">D83*K80+F83*K83-E83*L80-G83*L83</f>
        <v>0.99795330477688404</v>
      </c>
      <c r="Q83" s="57">
        <f t="shared" ref="Q83" si="230">(D83*L80+E83*K80+F83*L83+G83*K83)</f>
        <v>0</v>
      </c>
      <c r="S83" s="43">
        <v>0</v>
      </c>
      <c r="T83" s="116">
        <f t="shared" ref="T83" si="231">(1/$T$8)*SIN($B80*$U$8)</f>
        <v>2.1315621514371986E-2</v>
      </c>
      <c r="U83" s="59">
        <f t="shared" ref="U83" si="232">COS($U$8*$B80)</f>
        <v>0.99795330477688404</v>
      </c>
      <c r="V83" s="73">
        <v>0</v>
      </c>
      <c r="X83" s="55">
        <f t="shared" ref="X83" si="233">N83*S80+P83*S83-O83*T80-Q83*T83</f>
        <v>0</v>
      </c>
      <c r="Y83" s="58">
        <f t="shared" ref="Y83" si="234">(N83*T80+O83*S80+P83*T83+Q83*S83)</f>
        <v>0.18371792339298887</v>
      </c>
      <c r="Z83" s="56">
        <f t="shared" ref="Z83" si="235">N83*U80+P83*U83-O83*V80-Q83*V83</f>
        <v>0.96468316171171786</v>
      </c>
      <c r="AA83" s="57">
        <f t="shared" ref="AA83" si="236">(N83*V80+O83*U80+P83*V83+Q83*U83)</f>
        <v>0</v>
      </c>
      <c r="AB83" s="9"/>
      <c r="AC83" s="74">
        <f t="shared" ref="AC83" si="237">(180/PI())*ATAN(-1*(($X$8*Y80+AA80+$X$8*Y83+AA83)/($X$8*X80+Z80+$X$8*X83+Z83)))</f>
        <v>-16.223662575278674</v>
      </c>
      <c r="AE83" s="102">
        <f t="shared" ref="AE83" si="238">20*LOG(((($X$8*X80+Z80-$X$8*X83-Z83)^2+($X$8*Y80+AA80-$X$8*Y83-AA83)^2)/(($X$8*X80+Z80+$X$8*X83+Z83)^2+($X$8*Y80+AA80+$X$8*Y83+AA83)^2))^0.5)</f>
        <v>-20.306964660809985</v>
      </c>
      <c r="AF83" s="17"/>
      <c r="AG83" s="82">
        <f t="shared" si="14"/>
        <v>1.02</v>
      </c>
      <c r="AH83" s="83">
        <f t="shared" si="15"/>
        <v>-0.28733502229345281</v>
      </c>
      <c r="AI83" s="81">
        <f t="shared" si="17"/>
        <v>60.627925051203036</v>
      </c>
      <c r="AJ83" s="85">
        <f t="shared" si="33"/>
        <v>-0.28733502229345281</v>
      </c>
      <c r="AK83" s="22">
        <f t="shared" si="34"/>
        <v>-185.03715984315275</v>
      </c>
      <c r="AL83" s="84">
        <f t="shared" si="35"/>
        <v>-3.2295076778020499</v>
      </c>
      <c r="AM83" s="65">
        <f t="shared" si="16"/>
        <v>-11.936832911167576</v>
      </c>
    </row>
    <row r="84" spans="2:39" ht="18.649999999999999" customHeight="1">
      <c r="AE84" s="66"/>
      <c r="AG84" s="82">
        <f t="shared" si="14"/>
        <v>1.04</v>
      </c>
      <c r="AH84" s="83">
        <f t="shared" si="15"/>
        <v>-0.39517026301500535</v>
      </c>
      <c r="AI84" s="81">
        <f t="shared" si="17"/>
        <v>56.927181854339977</v>
      </c>
      <c r="AJ84" s="85">
        <f t="shared" si="33"/>
        <v>-0.39517026301500535</v>
      </c>
      <c r="AK84" s="22">
        <f t="shared" si="34"/>
        <v>-188.26917472533842</v>
      </c>
      <c r="AL84" s="84">
        <f t="shared" si="35"/>
        <v>-3.2859169789696461</v>
      </c>
      <c r="AM84" s="65">
        <f t="shared" si="16"/>
        <v>-10.606087576737108</v>
      </c>
    </row>
    <row r="85" spans="2:39" ht="18.649999999999999" customHeight="1" thickBot="1">
      <c r="E85" s="50" t="s">
        <v>8</v>
      </c>
      <c r="J85" s="50" t="s">
        <v>9</v>
      </c>
      <c r="O85" s="50" t="s">
        <v>10</v>
      </c>
      <c r="T85" s="50" t="s">
        <v>11</v>
      </c>
      <c r="Y85" s="50" t="s">
        <v>12</v>
      </c>
      <c r="AG85" s="82">
        <f t="shared" si="14"/>
        <v>1.06</v>
      </c>
      <c r="AH85" s="83">
        <f t="shared" si="15"/>
        <v>-0.52590104842851393</v>
      </c>
      <c r="AI85" s="81">
        <f t="shared" si="17"/>
        <v>53.161798359833206</v>
      </c>
      <c r="AJ85" s="85">
        <f t="shared" si="33"/>
        <v>-0.52590104842851393</v>
      </c>
      <c r="AK85" s="22">
        <f t="shared" si="34"/>
        <v>-190.81471470108744</v>
      </c>
      <c r="AL85" s="84">
        <f t="shared" si="35"/>
        <v>-3.3303450327876032</v>
      </c>
      <c r="AM85" s="65">
        <f t="shared" si="16"/>
        <v>-9.4291001353662658</v>
      </c>
    </row>
    <row r="86" spans="2:39" ht="18.649999999999999" customHeight="1" thickBot="1">
      <c r="B86" s="49"/>
      <c r="D86" s="233" t="s">
        <v>37</v>
      </c>
      <c r="E86" s="234"/>
      <c r="F86" s="235" t="s">
        <v>38</v>
      </c>
      <c r="G86" s="236"/>
      <c r="I86" s="228" t="s">
        <v>14</v>
      </c>
      <c r="J86" s="229"/>
      <c r="K86" s="230" t="s">
        <v>15</v>
      </c>
      <c r="L86" s="231"/>
      <c r="N86" s="228" t="s">
        <v>16</v>
      </c>
      <c r="O86" s="229"/>
      <c r="P86" s="230" t="s">
        <v>17</v>
      </c>
      <c r="Q86" s="231"/>
      <c r="S86" s="228" t="s">
        <v>45</v>
      </c>
      <c r="T86" s="229"/>
      <c r="U86" s="230" t="s">
        <v>46</v>
      </c>
      <c r="V86" s="231"/>
      <c r="X86" s="228" t="s">
        <v>49</v>
      </c>
      <c r="Y86" s="229"/>
      <c r="Z86" s="230" t="s">
        <v>50</v>
      </c>
      <c r="AA86" s="231"/>
      <c r="AB86" s="4"/>
      <c r="AC86" s="53" t="s">
        <v>87</v>
      </c>
      <c r="AE86" s="98" t="s">
        <v>88</v>
      </c>
      <c r="AF86" s="17"/>
      <c r="AG86" s="82">
        <f t="shared" si="14"/>
        <v>1.08</v>
      </c>
      <c r="AH86" s="83">
        <f t="shared" si="15"/>
        <v>-0.68125887641285598</v>
      </c>
      <c r="AI86" s="81">
        <f t="shared" si="17"/>
        <v>49.345504065811454</v>
      </c>
      <c r="AJ86" s="85">
        <f t="shared" si="33"/>
        <v>-0.68125887641285598</v>
      </c>
      <c r="AK86" s="22">
        <f t="shared" si="34"/>
        <v>-192.56996199012323</v>
      </c>
      <c r="AL86" s="84">
        <f t="shared" si="35"/>
        <v>-3.3609798771679822</v>
      </c>
      <c r="AM86" s="65">
        <f t="shared" si="16"/>
        <v>-8.3808989696778635</v>
      </c>
    </row>
    <row r="87" spans="2:39" ht="18.649999999999999" customHeight="1" thickTop="1" thickBot="1">
      <c r="B87" s="75">
        <v>0.18</v>
      </c>
      <c r="D87" s="132">
        <f t="shared" ref="D87" si="239">COS($F$8*$B87)</f>
        <v>0.9974098861545112</v>
      </c>
      <c r="E87" s="133">
        <v>0</v>
      </c>
      <c r="F87" s="134">
        <v>0</v>
      </c>
      <c r="G87" s="135">
        <f t="shared" ref="G87" si="240">$E$8*SIN($B87*$F$8)</f>
        <v>0.21578153538058983</v>
      </c>
      <c r="I87" s="55">
        <v>1</v>
      </c>
      <c r="J87" s="58">
        <v>0</v>
      </c>
      <c r="K87" s="56">
        <v>0</v>
      </c>
      <c r="L87" s="57">
        <v>0</v>
      </c>
      <c r="N87" s="55">
        <f t="shared" ref="N87" si="241">D87*I87+F87*I90-E87*J87-G87*J90</f>
        <v>0.96296024424462323</v>
      </c>
      <c r="O87" s="58">
        <f t="shared" ref="O87" si="242">(D87*J87+E87*I87+F87*J90+G87*I90)</f>
        <v>0</v>
      </c>
      <c r="P87" s="56">
        <f t="shared" ref="P87" si="243">D87*K87+F87*K90-E87*L87-G87*L90</f>
        <v>0</v>
      </c>
      <c r="Q87" s="57">
        <f t="shared" ref="Q87" si="244">(D87*L87+E87*K87+F87*L90+G87*K90)</f>
        <v>0.21578153538058983</v>
      </c>
      <c r="S87" s="59">
        <f t="shared" ref="S87" si="245">COS($U$8*$B87)</f>
        <v>0.9974098861545112</v>
      </c>
      <c r="T87" s="60">
        <v>0</v>
      </c>
      <c r="U87" s="22">
        <v>0</v>
      </c>
      <c r="V87" s="116">
        <f t="shared" ref="V87" si="246">$T$8*SIN($B87*$U$8)</f>
        <v>0.21578153538058983</v>
      </c>
      <c r="X87" s="55">
        <f t="shared" ref="X87" si="247">N87*S87+P87*S90-O87*T87-Q87*T90</f>
        <v>0.95529254858210499</v>
      </c>
      <c r="Y87" s="58">
        <f t="shared" ref="Y87" si="248">(N87*T87+O87*S87+P87*T90+Q87*S90)</f>
        <v>0</v>
      </c>
      <c r="Z87" s="56">
        <f t="shared" ref="Z87" si="249">N87*U87+P87*U90-O87*V87-Q87*V90</f>
        <v>0</v>
      </c>
      <c r="AA87" s="57">
        <f t="shared" ref="AA87" si="250">(N87*V87+O87*U87+P87*V90+Q87*U90)</f>
        <v>0.42301167665177231</v>
      </c>
      <c r="AB87" s="9"/>
      <c r="AC87" s="61">
        <f t="shared" ref="AC87" si="251">20*LOG((2*$X$8)/(($X$8*X87+Z87+$X$8*X90+Z90)^2+($X$8*Y87+AA87+$X$8*Y90+AA90)^2)^0.5)</f>
        <v>-5.0529920362726993E-2</v>
      </c>
      <c r="AE87" s="99">
        <f t="shared" ref="AE87" si="252">((Y87^2+X87^2)/(Y90^2+X90^2))^0.5</f>
        <v>4.6227146617327186</v>
      </c>
      <c r="AF87" s="17"/>
      <c r="AG87" s="82">
        <f t="shared" si="14"/>
        <v>1.1000000000000001</v>
      </c>
      <c r="AH87" s="83">
        <f t="shared" si="15"/>
        <v>-0.8626632772157028</v>
      </c>
      <c r="AI87" s="81">
        <f t="shared" si="17"/>
        <v>45.494104826008986</v>
      </c>
      <c r="AJ87" s="85">
        <f t="shared" si="33"/>
        <v>-0.8626632772157028</v>
      </c>
      <c r="AK87" s="22">
        <f t="shared" si="34"/>
        <v>-193.45282153623788</v>
      </c>
      <c r="AL87" s="84">
        <f t="shared" si="35"/>
        <v>-3.376388683080346</v>
      </c>
      <c r="AM87" s="65">
        <f t="shared" si="16"/>
        <v>-7.4436241717769605</v>
      </c>
    </row>
    <row r="88" spans="2:39" ht="18.649999999999999" customHeight="1" thickBot="1">
      <c r="D88" s="59"/>
      <c r="E88" s="22"/>
      <c r="F88" s="22"/>
      <c r="G88" s="65"/>
      <c r="I88" s="63"/>
      <c r="L88" s="64"/>
      <c r="N88" s="63"/>
      <c r="Q88" s="64"/>
      <c r="S88" s="63"/>
      <c r="V88" s="64"/>
      <c r="X88" s="63"/>
      <c r="AA88" s="64"/>
      <c r="AE88" s="100"/>
      <c r="AF88" s="17"/>
      <c r="AG88" s="82">
        <f t="shared" si="14"/>
        <v>1.1200000000000001</v>
      </c>
      <c r="AH88" s="83">
        <f t="shared" si="15"/>
        <v>-1.0711487825829997</v>
      </c>
      <c r="AI88" s="81">
        <f t="shared" si="17"/>
        <v>41.625048395284225</v>
      </c>
      <c r="AJ88" s="85">
        <f t="shared" si="33"/>
        <v>-1.0711487825829997</v>
      </c>
      <c r="AK88" s="22">
        <f t="shared" si="34"/>
        <v>-193.40961305037098</v>
      </c>
      <c r="AL88" s="84">
        <f t="shared" si="35"/>
        <v>-3.3756345527371669</v>
      </c>
      <c r="AM88" s="65">
        <f t="shared" si="16"/>
        <v>-6.6039172047830483</v>
      </c>
    </row>
    <row r="89" spans="2:39" ht="18.649999999999999" customHeight="1" thickBot="1">
      <c r="D89" s="237" t="s">
        <v>39</v>
      </c>
      <c r="E89" s="238"/>
      <c r="F89" s="239" t="s">
        <v>40</v>
      </c>
      <c r="G89" s="240"/>
      <c r="I89" s="228" t="s">
        <v>18</v>
      </c>
      <c r="J89" s="229"/>
      <c r="K89" s="230" t="s">
        <v>19</v>
      </c>
      <c r="L89" s="231"/>
      <c r="N89" s="228" t="s">
        <v>20</v>
      </c>
      <c r="O89" s="229"/>
      <c r="P89" s="230" t="s">
        <v>21</v>
      </c>
      <c r="Q89" s="231"/>
      <c r="S89" s="228" t="s">
        <v>47</v>
      </c>
      <c r="T89" s="229"/>
      <c r="U89" s="230" t="s">
        <v>48</v>
      </c>
      <c r="V89" s="231"/>
      <c r="X89" s="228" t="s">
        <v>51</v>
      </c>
      <c r="Y89" s="229"/>
      <c r="Z89" s="230" t="s">
        <v>52</v>
      </c>
      <c r="AA89" s="231"/>
      <c r="AB89" s="4"/>
      <c r="AC89" s="71" t="s">
        <v>89</v>
      </c>
      <c r="AE89" s="101" t="s">
        <v>90</v>
      </c>
      <c r="AF89" s="17"/>
      <c r="AG89" s="82">
        <f t="shared" si="14"/>
        <v>1.1399999999999999</v>
      </c>
      <c r="AH89" s="83">
        <f t="shared" si="15"/>
        <v>-1.3073100240959392</v>
      </c>
      <c r="AI89" s="81">
        <f t="shared" si="17"/>
        <v>37.756856134276845</v>
      </c>
      <c r="AJ89" s="85">
        <f t="shared" si="33"/>
        <v>-1.3073100240959392</v>
      </c>
      <c r="AK89" s="22">
        <f t="shared" si="34"/>
        <v>-192.41967913753993</v>
      </c>
      <c r="AL89" s="84">
        <f t="shared" si="35"/>
        <v>-3.3583569465811145</v>
      </c>
      <c r="AM89" s="65">
        <f t="shared" si="16"/>
        <v>-5.8513276806901695</v>
      </c>
    </row>
    <row r="90" spans="2:39" ht="18.649999999999999" customHeight="1" thickTop="1" thickBot="1">
      <c r="D90" s="43">
        <v>0</v>
      </c>
      <c r="E90" s="116">
        <f t="shared" ref="E90" si="253">(1/$E$8)*SIN($B87*$F$8)</f>
        <v>2.3975726153398869E-2</v>
      </c>
      <c r="F90" s="59">
        <f t="shared" ref="F90" si="254">COS($F$8*$B87)</f>
        <v>0.9974098861545112</v>
      </c>
      <c r="G90" s="73">
        <v>0</v>
      </c>
      <c r="I90" s="55">
        <v>0</v>
      </c>
      <c r="J90" s="58">
        <f t="shared" ref="J90" si="255">(TAN($K$8*B87))/$J$8</f>
        <v>0.15965055512802157</v>
      </c>
      <c r="K90" s="56">
        <v>1</v>
      </c>
      <c r="L90" s="57">
        <v>0</v>
      </c>
      <c r="N90" s="55">
        <f t="shared" ref="N90" si="256">D90*I87+F90*I90-E90*J87-G90*J90</f>
        <v>0</v>
      </c>
      <c r="O90" s="58">
        <f t="shared" ref="O90" si="257">(D90*J87+E90*I87+F90*J90+G90*I90)</f>
        <v>0.18321276816814339</v>
      </c>
      <c r="P90" s="56">
        <f t="shared" ref="P90" si="258">D90*K87+F90*K90-E90*L87-G90*L90</f>
        <v>0.9974098861545112</v>
      </c>
      <c r="Q90" s="57">
        <f t="shared" ref="Q90" si="259">(D90*L87+E90*K87+F90*L90+G90*K90)</f>
        <v>0</v>
      </c>
      <c r="S90" s="43">
        <v>0</v>
      </c>
      <c r="T90" s="116">
        <f t="shared" ref="T90" si="260">(1/$T$8)*SIN($B87*$U$8)</f>
        <v>2.3975726153398869E-2</v>
      </c>
      <c r="U90" s="59">
        <f t="shared" ref="U90" si="261">COS($U$8*$B87)</f>
        <v>0.9974098861545112</v>
      </c>
      <c r="V90" s="73">
        <v>0</v>
      </c>
      <c r="X90" s="55">
        <f t="shared" ref="X90" si="262">N90*S87+P90*S90-O90*T87-Q90*T90</f>
        <v>0</v>
      </c>
      <c r="Y90" s="58">
        <f t="shared" ref="Y90" si="263">(N90*T87+O90*S87+P90*T90+Q90*S90)</f>
        <v>0.20665185253377405</v>
      </c>
      <c r="Z90" s="56">
        <f t="shared" ref="Z90" si="264">N90*U87+P90*U90-O90*V87-Q90*V90</f>
        <v>0.95529254858210499</v>
      </c>
      <c r="AA90" s="57">
        <f t="shared" ref="AA90" si="265">(N90*V87+O90*U87+P90*V90+Q90*U90)</f>
        <v>0</v>
      </c>
      <c r="AB90" s="9"/>
      <c r="AC90" s="74">
        <f t="shared" ref="AC90" si="266">(180/PI())*ATAN(-1*(($X$8*Y87+AA87+$X$8*Y90+AA90)/($X$8*X87+Z87+$X$8*X90+Z90)))</f>
        <v>-18.24045298110364</v>
      </c>
      <c r="AE90" s="102">
        <f t="shared" ref="AE90" si="267">20*LOG(((($X$8*X87+Z87-$X$8*X90-Z90)^2+($X$8*Y87+AA87-$X$8*Y90-AA90)^2)/(($X$8*X87+Z87+$X$8*X90+Z90)^2+($X$8*Y87+AA87+$X$8*Y90+AA90)^2))^0.5)</f>
        <v>-19.367597439123113</v>
      </c>
      <c r="AF90" s="17"/>
      <c r="AG90" s="82">
        <f t="shared" si="14"/>
        <v>1.1599999999999999</v>
      </c>
      <c r="AH90" s="83">
        <f t="shared" si="15"/>
        <v>-1.5712713587161711</v>
      </c>
      <c r="AI90" s="81">
        <f t="shared" si="17"/>
        <v>33.908462551526043</v>
      </c>
      <c r="AJ90" s="85">
        <f t="shared" si="33"/>
        <v>-1.5712713587161711</v>
      </c>
      <c r="AK90" s="22">
        <f t="shared" si="34"/>
        <v>-190.49718826727187</v>
      </c>
      <c r="AL90" s="84">
        <f t="shared" si="35"/>
        <v>-3.3248031510554061</v>
      </c>
      <c r="AM90" s="65">
        <f t="shared" si="16"/>
        <v>-5.1773058105483987</v>
      </c>
    </row>
    <row r="91" spans="2:39" ht="18.649999999999999" customHeight="1">
      <c r="AE91" s="66"/>
      <c r="AG91" s="82">
        <f t="shared" si="14"/>
        <v>1.18</v>
      </c>
      <c r="AH91" s="83">
        <f t="shared" si="15"/>
        <v>-1.8626847482063014</v>
      </c>
      <c r="AI91" s="81">
        <f t="shared" si="17"/>
        <v>30.098518786180602</v>
      </c>
      <c r="AJ91" s="85">
        <f t="shared" si="33"/>
        <v>-1.8626847482063014</v>
      </c>
      <c r="AK91" s="22">
        <f t="shared" si="34"/>
        <v>-187.68984032284663</v>
      </c>
      <c r="AL91" s="84">
        <f t="shared" si="35"/>
        <v>-3.2758056861760907</v>
      </c>
      <c r="AM91" s="65">
        <f t="shared" si="16"/>
        <v>-4.5745551294477051</v>
      </c>
    </row>
    <row r="92" spans="2:39" ht="18.649999999999999" customHeight="1" thickBot="1">
      <c r="E92" s="50" t="s">
        <v>8</v>
      </c>
      <c r="J92" s="50" t="s">
        <v>9</v>
      </c>
      <c r="O92" s="50" t="s">
        <v>10</v>
      </c>
      <c r="T92" s="50" t="s">
        <v>11</v>
      </c>
      <c r="Y92" s="50" t="s">
        <v>12</v>
      </c>
      <c r="AG92" s="82">
        <f t="shared" si="14"/>
        <v>1.2</v>
      </c>
      <c r="AH92" s="83">
        <f t="shared" si="15"/>
        <v>-2.1807561922897625</v>
      </c>
      <c r="AI92" s="81">
        <f t="shared" si="17"/>
        <v>26.344721979723666</v>
      </c>
      <c r="AJ92" s="85">
        <f t="shared" si="33"/>
        <v>-2.1807561922897625</v>
      </c>
      <c r="AK92" s="22">
        <f t="shared" si="34"/>
        <v>-184.07468564207701</v>
      </c>
      <c r="AL92" s="84">
        <f t="shared" si="35"/>
        <v>-3.2127093340277764</v>
      </c>
      <c r="AM92" s="65">
        <f t="shared" si="16"/>
        <v>-4.0366188942570904</v>
      </c>
    </row>
    <row r="93" spans="2:39" ht="18.649999999999999" customHeight="1" thickBot="1">
      <c r="B93" s="49"/>
      <c r="D93" s="233" t="s">
        <v>37</v>
      </c>
      <c r="E93" s="234"/>
      <c r="F93" s="235" t="s">
        <v>38</v>
      </c>
      <c r="G93" s="236"/>
      <c r="I93" s="228" t="s">
        <v>14</v>
      </c>
      <c r="J93" s="229"/>
      <c r="K93" s="230" t="s">
        <v>15</v>
      </c>
      <c r="L93" s="231"/>
      <c r="N93" s="228" t="s">
        <v>16</v>
      </c>
      <c r="O93" s="229"/>
      <c r="P93" s="230" t="s">
        <v>17</v>
      </c>
      <c r="Q93" s="231"/>
      <c r="S93" s="228" t="s">
        <v>45</v>
      </c>
      <c r="T93" s="229"/>
      <c r="U93" s="230" t="s">
        <v>46</v>
      </c>
      <c r="V93" s="231"/>
      <c r="X93" s="228" t="s">
        <v>49</v>
      </c>
      <c r="Y93" s="229"/>
      <c r="Z93" s="230" t="s">
        <v>50</v>
      </c>
      <c r="AA93" s="231"/>
      <c r="AB93" s="4"/>
      <c r="AC93" s="53" t="s">
        <v>87</v>
      </c>
      <c r="AE93" s="98" t="s">
        <v>88</v>
      </c>
      <c r="AF93" s="17"/>
      <c r="AG93" s="82">
        <f t="shared" si="14"/>
        <v>1.22</v>
      </c>
      <c r="AH93" s="83">
        <f t="shared" si="15"/>
        <v>-2.5242975272977874</v>
      </c>
      <c r="AI93" s="81">
        <f t="shared" si="17"/>
        <v>22.663228266882122</v>
      </c>
      <c r="AJ93" s="85">
        <f t="shared" si="33"/>
        <v>-2.5242975272977874</v>
      </c>
      <c r="AK93" s="22">
        <f t="shared" si="34"/>
        <v>-179.7517179281613</v>
      </c>
      <c r="AL93" s="84">
        <f t="shared" si="35"/>
        <v>-3.1372593139625349</v>
      </c>
      <c r="AM93" s="65">
        <f t="shared" si="16"/>
        <v>-3.5576232723368499</v>
      </c>
    </row>
    <row r="94" spans="2:39" ht="18.649999999999999" customHeight="1" thickTop="1" thickBot="1">
      <c r="B94" s="75">
        <v>0.2</v>
      </c>
      <c r="D94" s="132">
        <f t="shared" ref="D94" si="268">COS($F$8*$B94)</f>
        <v>0.9968026525354573</v>
      </c>
      <c r="E94" s="133">
        <v>0</v>
      </c>
      <c r="F94" s="134">
        <v>0</v>
      </c>
      <c r="G94" s="135">
        <f t="shared" ref="G94" si="269">$E$8*SIN($B94*$F$8)</f>
        <v>0.2397086712751271</v>
      </c>
      <c r="I94" s="55">
        <v>1</v>
      </c>
      <c r="J94" s="58">
        <v>0</v>
      </c>
      <c r="K94" s="56">
        <v>0</v>
      </c>
      <c r="L94" s="57">
        <v>0</v>
      </c>
      <c r="N94" s="55">
        <f t="shared" ref="N94" si="270">D94*I94+F94*I97-E94*J94-G94*J97</f>
        <v>0.95422778360762728</v>
      </c>
      <c r="O94" s="58">
        <f t="shared" ref="O94" si="271">(D94*J94+E94*I94+F94*J97+G94*I97)</f>
        <v>0</v>
      </c>
      <c r="P94" s="56">
        <f t="shared" ref="P94" si="272">D94*K94+F94*K97-E94*L94-G94*L97</f>
        <v>0</v>
      </c>
      <c r="Q94" s="57">
        <f t="shared" ref="Q94" si="273">(D94*L94+E94*K94+F94*L97+G94*K97)</f>
        <v>0.2397086712751271</v>
      </c>
      <c r="S94" s="59">
        <f t="shared" ref="S94" si="274">COS($U$8*$B94)</f>
        <v>0.9968026525354573</v>
      </c>
      <c r="T94" s="60">
        <v>0</v>
      </c>
      <c r="U94" s="22">
        <v>0</v>
      </c>
      <c r="V94" s="116">
        <f t="shared" ref="V94" si="275">$T$8*SIN($B94*$U$8)</f>
        <v>0.2397086712751271</v>
      </c>
      <c r="X94" s="55">
        <f t="shared" ref="X94" si="276">N94*S94+P94*S97-O94*T94-Q94*T97</f>
        <v>0.94479231392483698</v>
      </c>
      <c r="Y94" s="58">
        <f t="shared" ref="Y94" si="277">(N94*T94+O94*S94+P94*T97+Q94*S97)</f>
        <v>0</v>
      </c>
      <c r="Z94" s="56">
        <f t="shared" ref="Z94" si="278">N94*U94+P94*U97-O94*V94-Q94*V97</f>
        <v>0</v>
      </c>
      <c r="AA94" s="57">
        <f t="shared" ref="AA94" si="279">(N94*V94+O94*U94+P94*V97+Q94*U97)</f>
        <v>0.46767891346519053</v>
      </c>
      <c r="AB94" s="9"/>
      <c r="AC94" s="61">
        <f t="shared" ref="AC94" si="280">20*LOG((2*$X$8)/(($X$8*X94+Z94+$X$8*X97+Z97)^2+($X$8*Y94+AA94+$X$8*Y97+AA97)^2)^0.5)</f>
        <v>-6.1121914703598436E-2</v>
      </c>
      <c r="AE94" s="99">
        <f t="shared" ref="AE94" si="281">((Y94^2+X94^2)/(Y97^2+X97^2))^0.5</f>
        <v>4.1153934899370075</v>
      </c>
      <c r="AF94" s="17"/>
      <c r="AG94" s="82">
        <f t="shared" si="14"/>
        <v>1.24</v>
      </c>
      <c r="AH94" s="83">
        <f t="shared" si="15"/>
        <v>-2.8917975656705681</v>
      </c>
      <c r="AI94" s="81">
        <f t="shared" si="17"/>
        <v>19.068193908318893</v>
      </c>
      <c r="AJ94" s="85">
        <f t="shared" si="33"/>
        <v>-2.8917975656705681</v>
      </c>
      <c r="AK94" s="22">
        <f t="shared" si="34"/>
        <v>-174.83618869532</v>
      </c>
      <c r="AL94" s="84">
        <f t="shared" si="35"/>
        <v>-3.051467144371423</v>
      </c>
      <c r="AM94" s="65">
        <f t="shared" si="16"/>
        <v>-3.1321267478773382</v>
      </c>
    </row>
    <row r="95" spans="2:39" ht="18.649999999999999" customHeight="1" thickBot="1">
      <c r="D95" s="59"/>
      <c r="E95" s="22"/>
      <c r="F95" s="22"/>
      <c r="G95" s="65"/>
      <c r="I95" s="63"/>
      <c r="L95" s="64"/>
      <c r="N95" s="63"/>
      <c r="Q95" s="64"/>
      <c r="S95" s="63"/>
      <c r="V95" s="64"/>
      <c r="X95" s="63"/>
      <c r="AA95" s="64"/>
      <c r="AE95" s="100"/>
      <c r="AF95" s="17"/>
      <c r="AG95" s="82">
        <f t="shared" si="14"/>
        <v>1.26</v>
      </c>
      <c r="AH95" s="83">
        <f t="shared" si="15"/>
        <v>-3.281504883048993</v>
      </c>
      <c r="AI95" s="81">
        <f t="shared" si="17"/>
        <v>15.57147013441249</v>
      </c>
      <c r="AJ95" s="85">
        <f t="shared" si="33"/>
        <v>-3.281504883048993</v>
      </c>
      <c r="AK95" s="22">
        <f t="shared" si="34"/>
        <v>-169.45066384462592</v>
      </c>
      <c r="AL95" s="84">
        <f t="shared" si="35"/>
        <v>-2.9574720037788356</v>
      </c>
      <c r="AM95" s="65">
        <f t="shared" si="16"/>
        <v>-2.75504017572925</v>
      </c>
    </row>
    <row r="96" spans="2:39" ht="18.649999999999999" customHeight="1" thickBot="1">
      <c r="D96" s="237" t="s">
        <v>39</v>
      </c>
      <c r="E96" s="238"/>
      <c r="F96" s="239" t="s">
        <v>40</v>
      </c>
      <c r="G96" s="240"/>
      <c r="I96" s="228" t="s">
        <v>18</v>
      </c>
      <c r="J96" s="229"/>
      <c r="K96" s="230" t="s">
        <v>19</v>
      </c>
      <c r="L96" s="231"/>
      <c r="N96" s="228" t="s">
        <v>20</v>
      </c>
      <c r="O96" s="229"/>
      <c r="P96" s="230" t="s">
        <v>21</v>
      </c>
      <c r="Q96" s="231"/>
      <c r="S96" s="228" t="s">
        <v>47</v>
      </c>
      <c r="T96" s="229"/>
      <c r="U96" s="230" t="s">
        <v>48</v>
      </c>
      <c r="V96" s="231"/>
      <c r="X96" s="228" t="s">
        <v>51</v>
      </c>
      <c r="Y96" s="229"/>
      <c r="Z96" s="230" t="s">
        <v>52</v>
      </c>
      <c r="AA96" s="231"/>
      <c r="AB96" s="4"/>
      <c r="AC96" s="71" t="s">
        <v>89</v>
      </c>
      <c r="AE96" s="101" t="s">
        <v>90</v>
      </c>
      <c r="AF96" s="17"/>
      <c r="AG96" s="82">
        <f t="shared" ref="AG96:AG159" si="282">INDEX(B:B,(ROW()-32)*7+24)</f>
        <v>1.28</v>
      </c>
      <c r="AH96" s="83">
        <f t="shared" ref="AH96:AH159" si="283">INDEX(AC:AC,(ROW()-32)*7+24)</f>
        <v>-3.6915142434332515</v>
      </c>
      <c r="AI96" s="81">
        <f t="shared" ref="AI96:AI159" si="284">INDEX(AC:AC,(ROW()-32)*7+27)</f>
        <v>12.182456857519968</v>
      </c>
      <c r="AJ96" s="85">
        <f t="shared" si="33"/>
        <v>-3.6915142434332515</v>
      </c>
      <c r="AK96" s="22">
        <f t="shared" si="34"/>
        <v>-163.71771664263588</v>
      </c>
      <c r="AL96" s="84">
        <f t="shared" si="35"/>
        <v>-2.8574131992611127</v>
      </c>
      <c r="AM96" s="65">
        <f t="shared" ref="AM96:AM159" si="285">INDEX(AE:AE,(ROW()-32)*7+27)</f>
        <v>-2.4215914965319971</v>
      </c>
    </row>
    <row r="97" spans="2:39" ht="18.649999999999999" customHeight="1" thickTop="1" thickBot="1">
      <c r="D97" s="43">
        <v>0</v>
      </c>
      <c r="E97" s="116">
        <f t="shared" ref="E97" si="286">(1/$E$8)*SIN($B94*$F$8)</f>
        <v>2.6634296808347453E-2</v>
      </c>
      <c r="F97" s="59">
        <f t="shared" ref="F97" si="287">COS($F$8*$B94)</f>
        <v>0.9968026525354573</v>
      </c>
      <c r="G97" s="73">
        <v>0</v>
      </c>
      <c r="I97" s="55">
        <v>0</v>
      </c>
      <c r="J97" s="58">
        <f t="shared" ref="J97" si="288">(TAN($K$8*B94))/$J$8</f>
        <v>0.17761088366705122</v>
      </c>
      <c r="K97" s="56">
        <v>1</v>
      </c>
      <c r="L97" s="57">
        <v>0</v>
      </c>
      <c r="N97" s="55">
        <f t="shared" ref="N97" si="289">D97*I94+F97*I97-E97*J94-G97*J97</f>
        <v>0</v>
      </c>
      <c r="O97" s="58">
        <f t="shared" ref="O97" si="290">(D97*J94+E97*I94+F97*J97+G97*I97)</f>
        <v>0.20367729676683063</v>
      </c>
      <c r="P97" s="56">
        <f t="shared" ref="P97" si="291">D97*K94+F97*K97-E97*L94-G97*L97</f>
        <v>0.9968026525354573</v>
      </c>
      <c r="Q97" s="57">
        <f t="shared" ref="Q97" si="292">(D97*L94+E97*K94+F97*L97+G97*K97)</f>
        <v>0</v>
      </c>
      <c r="S97" s="43">
        <v>0</v>
      </c>
      <c r="T97" s="116">
        <f t="shared" ref="T97" si="293">(1/$T$8)*SIN($B94*$U$8)</f>
        <v>2.6634296808347453E-2</v>
      </c>
      <c r="U97" s="59">
        <f t="shared" ref="U97" si="294">COS($U$8*$B94)</f>
        <v>0.9968026525354573</v>
      </c>
      <c r="V97" s="73">
        <v>0</v>
      </c>
      <c r="X97" s="55">
        <f t="shared" ref="X97" si="295">N97*S94+P97*S97-O97*T94-Q97*T97</f>
        <v>0</v>
      </c>
      <c r="Y97" s="58">
        <f t="shared" ref="Y97" si="296">(N97*T94+O97*S94+P97*T97+Q97*S97)</f>
        <v>0.22957520738540568</v>
      </c>
      <c r="Z97" s="56">
        <f t="shared" ref="Z97" si="297">N97*U94+P97*U97-O97*V94-Q97*V97</f>
        <v>0.94479231392483687</v>
      </c>
      <c r="AA97" s="57">
        <f t="shared" ref="AA97" si="298">(N97*V94+O97*U94+P97*V97+Q97*U97)</f>
        <v>0</v>
      </c>
      <c r="AB97" s="9"/>
      <c r="AC97" s="74">
        <f t="shared" ref="AC97" si="299">(180/PI())*ATAN(-1*(($X$8*Y94+AA94+$X$8*Y97+AA97)/($X$8*X94+Z94+$X$8*X97+Z97)))</f>
        <v>-20.253991246385386</v>
      </c>
      <c r="AE97" s="102">
        <f t="shared" ref="AE97" si="300">20*LOG(((($X$8*X94+Z94-$X$8*X97-Z97)^2+($X$8*Y94+AA94-$X$8*Y97-AA97)^2)/(($X$8*X94+Z94+$X$8*X97+Z97)^2+($X$8*Y94+AA94+$X$8*Y97+AA97)^2))^0.5)</f>
        <v>-18.546398723121762</v>
      </c>
      <c r="AF97" s="17"/>
      <c r="AG97" s="82">
        <f t="shared" si="282"/>
        <v>1.3</v>
      </c>
      <c r="AH97" s="83">
        <f t="shared" si="283"/>
        <v>-4.1198495352448532</v>
      </c>
      <c r="AI97" s="81">
        <f t="shared" si="284"/>
        <v>8.9081025246672478</v>
      </c>
      <c r="AJ97" s="85">
        <f t="shared" si="33"/>
        <v>-4.1198495352448532</v>
      </c>
      <c r="AK97" s="22">
        <f t="shared" si="34"/>
        <v>-157.75389180327531</v>
      </c>
      <c r="AL97" s="84">
        <f t="shared" si="35"/>
        <v>-2.7533248198020486</v>
      </c>
      <c r="AM97" s="65">
        <f t="shared" si="285"/>
        <v>-2.1273160829798883</v>
      </c>
    </row>
    <row r="98" spans="2:39" ht="18.649999999999999" customHeight="1">
      <c r="AE98" s="66"/>
      <c r="AG98" s="82">
        <f t="shared" si="282"/>
        <v>1.32</v>
      </c>
      <c r="AH98" s="83">
        <f t="shared" si="283"/>
        <v>-4.5645377835446341</v>
      </c>
      <c r="AI98" s="81">
        <f t="shared" si="284"/>
        <v>5.7530246886017391</v>
      </c>
      <c r="AJ98" s="85">
        <f t="shared" ref="AJ98:AJ161" si="301">AH98</f>
        <v>-4.5645377835446341</v>
      </c>
      <c r="AK98" s="22">
        <f t="shared" ref="AK98:AK161" si="302">(AI99-AI98)/(AG99-AG98)</f>
        <v>-151.66526789744182</v>
      </c>
      <c r="AL98" s="84">
        <f t="shared" ref="AL98:AL161" si="303">(IF(AK98&lt;0,AK98,(AK99+AK97)/2))*PI()/180</f>
        <v>-2.6470582857296177</v>
      </c>
      <c r="AM98" s="65">
        <f t="shared" si="285"/>
        <v>-1.86805921385513</v>
      </c>
    </row>
    <row r="99" spans="2:39" ht="18.649999999999999" customHeight="1" thickBot="1">
      <c r="E99" s="50" t="s">
        <v>8</v>
      </c>
      <c r="J99" s="50" t="s">
        <v>9</v>
      </c>
      <c r="O99" s="50" t="s">
        <v>10</v>
      </c>
      <c r="T99" s="50" t="s">
        <v>11</v>
      </c>
      <c r="Y99" s="50" t="s">
        <v>12</v>
      </c>
      <c r="AG99" s="82">
        <f t="shared" si="282"/>
        <v>1.34</v>
      </c>
      <c r="AH99" s="83">
        <f t="shared" si="283"/>
        <v>-5.0236708361297087</v>
      </c>
      <c r="AI99" s="81">
        <f t="shared" si="284"/>
        <v>2.7197193306529002</v>
      </c>
      <c r="AJ99" s="85">
        <f t="shared" si="301"/>
        <v>-5.0236708361297087</v>
      </c>
      <c r="AK99" s="22">
        <f t="shared" si="302"/>
        <v>-145.54466439143965</v>
      </c>
      <c r="AL99" s="84">
        <f t="shared" si="303"/>
        <v>-2.5402336023407708</v>
      </c>
      <c r="AM99" s="65">
        <f t="shared" si="285"/>
        <v>-1.639981687767083</v>
      </c>
    </row>
    <row r="100" spans="2:39" ht="18.649999999999999" customHeight="1" thickBot="1">
      <c r="B100" s="49"/>
      <c r="D100" s="233" t="s">
        <v>37</v>
      </c>
      <c r="E100" s="234"/>
      <c r="F100" s="235" t="s">
        <v>38</v>
      </c>
      <c r="G100" s="236"/>
      <c r="I100" s="228" t="s">
        <v>14</v>
      </c>
      <c r="J100" s="229"/>
      <c r="K100" s="230" t="s">
        <v>15</v>
      </c>
      <c r="L100" s="231"/>
      <c r="N100" s="228" t="s">
        <v>16</v>
      </c>
      <c r="O100" s="229"/>
      <c r="P100" s="230" t="s">
        <v>17</v>
      </c>
      <c r="Q100" s="231"/>
      <c r="S100" s="228" t="s">
        <v>45</v>
      </c>
      <c r="T100" s="229"/>
      <c r="U100" s="230" t="s">
        <v>46</v>
      </c>
      <c r="V100" s="231"/>
      <c r="X100" s="228" t="s">
        <v>49</v>
      </c>
      <c r="Y100" s="229"/>
      <c r="Z100" s="230" t="s">
        <v>50</v>
      </c>
      <c r="AA100" s="231"/>
      <c r="AB100" s="4"/>
      <c r="AC100" s="53" t="s">
        <v>87</v>
      </c>
      <c r="AE100" s="98" t="s">
        <v>88</v>
      </c>
      <c r="AF100" s="17"/>
      <c r="AG100" s="82">
        <f t="shared" si="282"/>
        <v>1.36</v>
      </c>
      <c r="AH100" s="83">
        <f t="shared" si="283"/>
        <v>-5.495453279403594</v>
      </c>
      <c r="AI100" s="81">
        <f t="shared" si="284"/>
        <v>-0.19117395717589544</v>
      </c>
      <c r="AJ100" s="85">
        <f t="shared" si="301"/>
        <v>-5.495453279403594</v>
      </c>
      <c r="AK100" s="22">
        <f t="shared" si="302"/>
        <v>-139.47033120855085</v>
      </c>
      <c r="AL100" s="84">
        <f t="shared" si="303"/>
        <v>-2.4342164884362143</v>
      </c>
      <c r="AM100" s="65">
        <f t="shared" si="285"/>
        <v>-1.4395631911093303</v>
      </c>
    </row>
    <row r="101" spans="2:39" ht="18.649999999999999" customHeight="1" thickTop="1" thickBot="1">
      <c r="B101" s="75">
        <v>0.22</v>
      </c>
      <c r="D101" s="132">
        <f t="shared" ref="D101" si="304">COS($F$8*$B101)</f>
        <v>0.99613164277096289</v>
      </c>
      <c r="E101" s="133">
        <v>0</v>
      </c>
      <c r="F101" s="134">
        <v>0</v>
      </c>
      <c r="G101" s="135">
        <f t="shared" ref="G101" si="305">$E$8*SIN($B101*$F$8)</f>
        <v>0.26362047043772074</v>
      </c>
      <c r="I101" s="55">
        <v>1</v>
      </c>
      <c r="J101" s="58">
        <v>0</v>
      </c>
      <c r="K101" s="56">
        <v>0</v>
      </c>
      <c r="L101" s="57">
        <v>0</v>
      </c>
      <c r="N101" s="55">
        <f t="shared" ref="N101" si="306">D101*I101+F101*I104-E101*J101-G101*J104</f>
        <v>0.94455641450895522</v>
      </c>
      <c r="O101" s="58">
        <f t="shared" ref="O101" si="307">(D101*J101+E101*I101+F101*J104+G101*I104)</f>
        <v>0</v>
      </c>
      <c r="P101" s="56">
        <f t="shared" ref="P101" si="308">D101*K101+F101*K104-E101*L101-G101*L104</f>
        <v>0</v>
      </c>
      <c r="Q101" s="57">
        <f t="shared" ref="Q101" si="309">(D101*L101+E101*K101+F101*L104+G101*K104)</f>
        <v>0.26362047043772074</v>
      </c>
      <c r="S101" s="59">
        <f t="shared" ref="S101" si="310">COS($U$8*$B101)</f>
        <v>0.99613164277096289</v>
      </c>
      <c r="T101" s="60">
        <v>0</v>
      </c>
      <c r="U101" s="22">
        <v>0</v>
      </c>
      <c r="V101" s="116">
        <f t="shared" ref="V101" si="311">$T$8*SIN($B101*$U$8)</f>
        <v>0.26362047043772074</v>
      </c>
      <c r="X101" s="55">
        <f t="shared" ref="X101" si="312">N101*S101+P101*S104-O101*T101-Q101*T104</f>
        <v>0.93318078260423332</v>
      </c>
      <c r="Y101" s="58">
        <f t="shared" ref="Y101" si="313">(N101*T101+O101*S101+P101*T104+Q101*S104)</f>
        <v>0</v>
      </c>
      <c r="Z101" s="56">
        <f t="shared" ref="Z101" si="314">N101*U101+P101*U104-O101*V101-Q101*V104</f>
        <v>0</v>
      </c>
      <c r="AA101" s="57">
        <f t="shared" ref="AA101" si="315">(N101*V101+O101*U101+P101*V104+Q101*U104)</f>
        <v>0.51160509863299841</v>
      </c>
      <c r="AB101" s="9"/>
      <c r="AC101" s="61">
        <f t="shared" ref="AC101" si="316">20*LOG((2*$X$8)/(($X$8*X101+Z101+$X$8*X104+Z104)^2+($X$8*Y101+AA101+$X$8*Y104+AA104)^2)^0.5)</f>
        <v>-7.229365497906623E-2</v>
      </c>
      <c r="AE101" s="99">
        <f t="shared" ref="AE101" si="317">((Y101^2+X101^2)/(Y104^2+X104^2))^0.5</f>
        <v>3.6959560360367631</v>
      </c>
      <c r="AF101" s="17"/>
      <c r="AG101" s="82">
        <f t="shared" si="282"/>
        <v>1.38</v>
      </c>
      <c r="AH101" s="83">
        <f t="shared" si="283"/>
        <v>-5.9782367453123992</v>
      </c>
      <c r="AI101" s="81">
        <f t="shared" si="284"/>
        <v>-2.9805805813468838</v>
      </c>
      <c r="AJ101" s="85">
        <f t="shared" si="301"/>
        <v>-5.9782367453123992</v>
      </c>
      <c r="AK101" s="22">
        <f t="shared" si="302"/>
        <v>-133.50583756252101</v>
      </c>
      <c r="AL101" s="84">
        <f t="shared" si="303"/>
        <v>-2.3301164360987126</v>
      </c>
      <c r="AM101" s="65">
        <f t="shared" si="285"/>
        <v>-1.2636007514307157</v>
      </c>
    </row>
    <row r="102" spans="2:39" ht="18.649999999999999" customHeight="1" thickBot="1">
      <c r="D102" s="59"/>
      <c r="E102" s="22"/>
      <c r="F102" s="22"/>
      <c r="G102" s="65"/>
      <c r="I102" s="63"/>
      <c r="L102" s="64"/>
      <c r="N102" s="63"/>
      <c r="Q102" s="64"/>
      <c r="S102" s="63"/>
      <c r="V102" s="64"/>
      <c r="X102" s="63"/>
      <c r="AA102" s="64"/>
      <c r="AE102" s="100"/>
      <c r="AF102" s="17"/>
      <c r="AG102" s="82">
        <f t="shared" si="282"/>
        <v>1.4</v>
      </c>
      <c r="AH102" s="83">
        <f t="shared" si="283"/>
        <v>-6.4705418978779781</v>
      </c>
      <c r="AI102" s="81">
        <f t="shared" si="284"/>
        <v>-5.6506973325973062</v>
      </c>
      <c r="AJ102" s="85">
        <f t="shared" si="301"/>
        <v>-6.4705418978779781</v>
      </c>
      <c r="AK102" s="22">
        <f t="shared" si="302"/>
        <v>-127.70083406062015</v>
      </c>
      <c r="AL102" s="84">
        <f t="shared" si="303"/>
        <v>-2.2288000119007418</v>
      </c>
      <c r="AM102" s="65">
        <f t="shared" si="285"/>
        <v>-1.1092014993238488</v>
      </c>
    </row>
    <row r="103" spans="2:39" ht="18.649999999999999" customHeight="1" thickBot="1">
      <c r="D103" s="237" t="s">
        <v>39</v>
      </c>
      <c r="E103" s="238"/>
      <c r="F103" s="239" t="s">
        <v>40</v>
      </c>
      <c r="G103" s="240"/>
      <c r="I103" s="228" t="s">
        <v>18</v>
      </c>
      <c r="J103" s="229"/>
      <c r="K103" s="230" t="s">
        <v>19</v>
      </c>
      <c r="L103" s="231"/>
      <c r="N103" s="228" t="s">
        <v>20</v>
      </c>
      <c r="O103" s="229"/>
      <c r="P103" s="230" t="s">
        <v>21</v>
      </c>
      <c r="Q103" s="231"/>
      <c r="S103" s="228" t="s">
        <v>47</v>
      </c>
      <c r="T103" s="229"/>
      <c r="U103" s="230" t="s">
        <v>48</v>
      </c>
      <c r="V103" s="231"/>
      <c r="X103" s="228" t="s">
        <v>51</v>
      </c>
      <c r="Y103" s="229"/>
      <c r="Z103" s="230" t="s">
        <v>52</v>
      </c>
      <c r="AA103" s="231"/>
      <c r="AB103" s="4"/>
      <c r="AC103" s="71" t="s">
        <v>89</v>
      </c>
      <c r="AE103" s="101" t="s">
        <v>90</v>
      </c>
      <c r="AF103" s="17"/>
      <c r="AG103" s="82">
        <f t="shared" si="282"/>
        <v>1.42</v>
      </c>
      <c r="AH103" s="83">
        <f t="shared" si="283"/>
        <v>-6.9710700368907617</v>
      </c>
      <c r="AI103" s="81">
        <f t="shared" si="284"/>
        <v>-8.2047140138097117</v>
      </c>
      <c r="AJ103" s="85">
        <f t="shared" si="301"/>
        <v>-6.9710700368907617</v>
      </c>
      <c r="AK103" s="22">
        <f t="shared" si="302"/>
        <v>-122.09237651627684</v>
      </c>
      <c r="AL103" s="84">
        <f t="shared" si="303"/>
        <v>-2.130913961793635</v>
      </c>
      <c r="AM103" s="65">
        <f t="shared" si="285"/>
        <v>-0.9737701456400869</v>
      </c>
    </row>
    <row r="104" spans="2:39" ht="18.649999999999999" customHeight="1" thickTop="1" thickBot="1">
      <c r="D104" s="43">
        <v>0</v>
      </c>
      <c r="E104" s="116">
        <f t="shared" ref="E104" si="318">(1/$E$8)*SIN($B101*$F$8)</f>
        <v>2.9291163381968969E-2</v>
      </c>
      <c r="F104" s="59">
        <f t="shared" ref="F104" si="319">COS($F$8*$B101)</f>
        <v>0.99613164277096289</v>
      </c>
      <c r="G104" s="73">
        <v>0</v>
      </c>
      <c r="I104" s="55">
        <v>0</v>
      </c>
      <c r="J104" s="58">
        <f t="shared" ref="J104" si="320">(TAN($K$8*B101))/$J$8</f>
        <v>0.1956419703537102</v>
      </c>
      <c r="K104" s="56">
        <v>1</v>
      </c>
      <c r="L104" s="57">
        <v>0</v>
      </c>
      <c r="N104" s="55">
        <f t="shared" ref="N104" si="321">D104*I101+F104*I104-E104*J101-G104*J104</f>
        <v>0</v>
      </c>
      <c r="O104" s="58">
        <f t="shared" ref="O104" si="322">(D104*J101+E104*I101+F104*J104+G104*I104)</f>
        <v>0.22417632070535831</v>
      </c>
      <c r="P104" s="56">
        <f t="shared" ref="P104" si="323">D104*K101+F104*K104-E104*L101-G104*L104</f>
        <v>0.99613164277096289</v>
      </c>
      <c r="Q104" s="57">
        <f t="shared" ref="Q104" si="324">(D104*L101+E104*K101+F104*L104+G104*K104)</f>
        <v>0</v>
      </c>
      <c r="S104" s="43">
        <v>0</v>
      </c>
      <c r="T104" s="116">
        <f t="shared" ref="T104" si="325">(1/$T$8)*SIN($B101*$U$8)</f>
        <v>2.9291163381968969E-2</v>
      </c>
      <c r="U104" s="59">
        <f t="shared" ref="U104" si="326">COS($U$8*$B101)</f>
        <v>0.99613164277096289</v>
      </c>
      <c r="V104" s="73">
        <v>0</v>
      </c>
      <c r="X104" s="55">
        <f t="shared" ref="X104" si="327">N104*S101+P104*S104-O104*T101-Q104*T104</f>
        <v>0</v>
      </c>
      <c r="Y104" s="58">
        <f t="shared" ref="Y104" si="328">(N104*T101+O104*S101+P104*T104+Q104*S104)</f>
        <v>0.25248698131293223</v>
      </c>
      <c r="Z104" s="56">
        <f t="shared" ref="Z104" si="329">N104*U101+P104*U104-O104*V101-Q104*V104</f>
        <v>0.93318078260423332</v>
      </c>
      <c r="AA104" s="57">
        <f t="shared" ref="AA104" si="330">(N104*V101+O104*U101+P104*V104+Q104*U104)</f>
        <v>0</v>
      </c>
      <c r="AB104" s="9"/>
      <c r="AC104" s="74">
        <f t="shared" ref="AC104" si="331">(180/PI())*ATAN(-1*(($X$8*Y101+AA101+$X$8*Y104+AA104)/($X$8*X101+Z101+$X$8*X104+Z104)))</f>
        <v>-22.264288821741509</v>
      </c>
      <c r="AE104" s="102">
        <f t="shared" ref="AE104" si="332">20*LOG(((($X$8*X101+Z101-$X$8*X104-Z104)^2+($X$8*Y101+AA101-$X$8*Y104-AA104)^2)/(($X$8*X101+Z101+$X$8*X104+Z104)^2+($X$8*Y101+AA101+$X$8*Y104+AA104)^2))^0.5)</f>
        <v>-17.822937977237338</v>
      </c>
      <c r="AF104" s="17"/>
      <c r="AG104" s="82">
        <f t="shared" si="282"/>
        <v>1.44</v>
      </c>
      <c r="AH104" s="83">
        <f t="shared" si="283"/>
        <v>-7.4787065054189226</v>
      </c>
      <c r="AI104" s="81">
        <f t="shared" si="284"/>
        <v>-10.646561544135251</v>
      </c>
      <c r="AJ104" s="85">
        <f t="shared" si="301"/>
        <v>-7.4787065054189226</v>
      </c>
      <c r="AK104" s="22">
        <f t="shared" si="302"/>
        <v>-116.70654786337573</v>
      </c>
      <c r="AL104" s="84">
        <f t="shared" si="303"/>
        <v>-2.0369135188522596</v>
      </c>
      <c r="AM104" s="65">
        <f t="shared" si="285"/>
        <v>-0.85499220909651019</v>
      </c>
    </row>
    <row r="105" spans="2:39" ht="18.649999999999999" customHeight="1">
      <c r="AE105" s="66"/>
      <c r="AG105" s="82">
        <f t="shared" si="282"/>
        <v>1.46</v>
      </c>
      <c r="AH105" s="83">
        <f t="shared" si="283"/>
        <v>-7.9925180479314131</v>
      </c>
      <c r="AI105" s="81">
        <f t="shared" si="284"/>
        <v>-12.980692501402768</v>
      </c>
      <c r="AJ105" s="85">
        <f t="shared" si="301"/>
        <v>-7.9925180479314131</v>
      </c>
      <c r="AK105" s="22">
        <f t="shared" si="302"/>
        <v>-111.56017600825015</v>
      </c>
      <c r="AL105" s="84">
        <f t="shared" si="303"/>
        <v>-1.9470923854483497</v>
      </c>
      <c r="AM105" s="65">
        <f t="shared" si="285"/>
        <v>-0.75081426162107434</v>
      </c>
    </row>
    <row r="106" spans="2:39" ht="18.649999999999999" customHeight="1" thickBot="1">
      <c r="E106" s="50" t="s">
        <v>8</v>
      </c>
      <c r="J106" s="50" t="s">
        <v>9</v>
      </c>
      <c r="O106" s="50" t="s">
        <v>10</v>
      </c>
      <c r="T106" s="50" t="s">
        <v>11</v>
      </c>
      <c r="Y106" s="50" t="s">
        <v>12</v>
      </c>
      <c r="AG106" s="82">
        <f t="shared" si="282"/>
        <v>1.48</v>
      </c>
      <c r="AH106" s="83">
        <f t="shared" si="283"/>
        <v>-8.5117460475168745</v>
      </c>
      <c r="AI106" s="81">
        <f t="shared" si="284"/>
        <v>-15.211896021567773</v>
      </c>
      <c r="AJ106" s="85">
        <f t="shared" si="301"/>
        <v>-8.5117460475168745</v>
      </c>
      <c r="AK106" s="22">
        <f t="shared" si="302"/>
        <v>-106.66250649909354</v>
      </c>
      <c r="AL106" s="84">
        <f t="shared" si="303"/>
        <v>-1.8616119268390323</v>
      </c>
      <c r="AM106" s="65">
        <f t="shared" si="285"/>
        <v>-0.65942243768289011</v>
      </c>
    </row>
    <row r="107" spans="2:39" ht="18.649999999999999" customHeight="1" thickBot="1">
      <c r="B107" s="49"/>
      <c r="D107" s="233" t="s">
        <v>37</v>
      </c>
      <c r="E107" s="234"/>
      <c r="F107" s="235" t="s">
        <v>38</v>
      </c>
      <c r="G107" s="236"/>
      <c r="I107" s="228" t="s">
        <v>14</v>
      </c>
      <c r="J107" s="229"/>
      <c r="K107" s="230" t="s">
        <v>15</v>
      </c>
      <c r="L107" s="231"/>
      <c r="N107" s="228" t="s">
        <v>16</v>
      </c>
      <c r="O107" s="229"/>
      <c r="P107" s="230" t="s">
        <v>17</v>
      </c>
      <c r="Q107" s="231"/>
      <c r="S107" s="228" t="s">
        <v>45</v>
      </c>
      <c r="T107" s="229"/>
      <c r="U107" s="230" t="s">
        <v>46</v>
      </c>
      <c r="V107" s="231"/>
      <c r="X107" s="228" t="s">
        <v>49</v>
      </c>
      <c r="Y107" s="229"/>
      <c r="Z107" s="230" t="s">
        <v>50</v>
      </c>
      <c r="AA107" s="231"/>
      <c r="AB107" s="4"/>
      <c r="AC107" s="53" t="s">
        <v>87</v>
      </c>
      <c r="AE107" s="98" t="s">
        <v>88</v>
      </c>
      <c r="AF107" s="17"/>
      <c r="AG107" s="120">
        <f t="shared" si="282"/>
        <v>1.5</v>
      </c>
      <c r="AH107" s="121">
        <f t="shared" si="283"/>
        <v>-9.0357972654200971</v>
      </c>
      <c r="AI107" s="122">
        <f t="shared" si="284"/>
        <v>-17.345146151549645</v>
      </c>
      <c r="AJ107" s="123">
        <f t="shared" si="301"/>
        <v>-9.0357972654200971</v>
      </c>
      <c r="AK107" s="124">
        <f t="shared" si="302"/>
        <v>-102.01674168068431</v>
      </c>
      <c r="AL107" s="125">
        <f t="shared" si="303"/>
        <v>-1.7805280344844747</v>
      </c>
      <c r="AM107" s="126">
        <f t="shared" si="285"/>
        <v>-0.57922029245745765</v>
      </c>
    </row>
    <row r="108" spans="2:39" ht="18.649999999999999" customHeight="1" thickTop="1" thickBot="1">
      <c r="B108" s="75">
        <v>0.24</v>
      </c>
      <c r="D108" s="132">
        <f t="shared" ref="D108" si="333">COS($F$8*$B108)</f>
        <v>0.99539689979271173</v>
      </c>
      <c r="E108" s="133">
        <v>0</v>
      </c>
      <c r="F108" s="134">
        <v>0</v>
      </c>
      <c r="G108" s="135">
        <f t="shared" ref="G108" si="334">$E$8*SIN($B108*$F$8)</f>
        <v>0.28751540297438699</v>
      </c>
      <c r="I108" s="55">
        <v>1</v>
      </c>
      <c r="J108" s="58">
        <v>0</v>
      </c>
      <c r="K108" s="56">
        <v>0</v>
      </c>
      <c r="L108" s="57">
        <v>0</v>
      </c>
      <c r="N108" s="55">
        <f t="shared" ref="N108" si="335">D108*I108+F108*I111-E108*J108-G108*J111</f>
        <v>0.93394010251750337</v>
      </c>
      <c r="O108" s="58">
        <f t="shared" ref="O108" si="336">(D108*J108+E108*I108+F108*J111+G108*I111)</f>
        <v>0</v>
      </c>
      <c r="P108" s="56">
        <f t="shared" ref="P108" si="337">D108*K108+F108*K111-E108*L108-G108*L111</f>
        <v>0</v>
      </c>
      <c r="Q108" s="57">
        <f t="shared" ref="Q108" si="338">(D108*L108+E108*K108+F108*L111+G108*K111)</f>
        <v>0.28751540297438699</v>
      </c>
      <c r="S108" s="59">
        <f t="shared" ref="S108" si="339">COS($U$8*$B108)</f>
        <v>0.99539689979271173</v>
      </c>
      <c r="T108" s="60">
        <v>0</v>
      </c>
      <c r="U108" s="22">
        <v>0</v>
      </c>
      <c r="V108" s="116">
        <f t="shared" ref="V108" si="340">$T$8*SIN($B108*$U$8)</f>
        <v>0.28751540297438699</v>
      </c>
      <c r="X108" s="55">
        <f t="shared" ref="X108" si="341">N108*S108+P108*S111-O108*T108-Q108*T111</f>
        <v>0.92045607075495206</v>
      </c>
      <c r="Y108" s="58">
        <f t="shared" ref="Y108" si="342">(N108*T108+O108*S108+P108*T111+Q108*S111)</f>
        <v>0</v>
      </c>
      <c r="Z108" s="56">
        <f t="shared" ref="Z108" si="343">N108*U108+P108*U111-O108*V108-Q108*V111</f>
        <v>0</v>
      </c>
      <c r="AA108" s="57">
        <f t="shared" ref="AA108" si="344">(N108*V108+O108*U108+P108*V111+Q108*U111)</f>
        <v>0.55471410569261725</v>
      </c>
      <c r="AB108" s="9"/>
      <c r="AC108" s="61">
        <f t="shared" ref="AC108" si="345">20*LOG((2*$X$8)/(($X$8*X108+Z108+$X$8*X111+Z111)^2+($X$8*Y108+AA108+$X$8*Y111+AA111)^2)^0.5)</f>
        <v>-8.3897931314736648E-2</v>
      </c>
      <c r="AE108" s="99">
        <f t="shared" ref="AE108" si="346">((Y108^2+X108^2)/(Y111^2+X111^2))^0.5</f>
        <v>3.3424187468420157</v>
      </c>
      <c r="AF108" s="17"/>
      <c r="AG108" s="82">
        <f t="shared" si="282"/>
        <v>1.52</v>
      </c>
      <c r="AH108" s="83">
        <f t="shared" si="283"/>
        <v>-9.5642333799721193</v>
      </c>
      <c r="AI108" s="81">
        <f t="shared" si="284"/>
        <v>-19.385480985163333</v>
      </c>
      <c r="AJ108" s="85">
        <f t="shared" si="301"/>
        <v>-9.5642333799721193</v>
      </c>
      <c r="AK108" s="22">
        <f t="shared" si="302"/>
        <v>-97.6213993688865</v>
      </c>
      <c r="AL108" s="84">
        <f t="shared" si="303"/>
        <v>-1.7038148393913837</v>
      </c>
      <c r="AM108" s="65">
        <f t="shared" si="285"/>
        <v>-0.50880687270525915</v>
      </c>
    </row>
    <row r="109" spans="2:39" ht="18.649999999999999" customHeight="1" thickBot="1">
      <c r="D109" s="59"/>
      <c r="E109" s="22"/>
      <c r="F109" s="22"/>
      <c r="G109" s="65"/>
      <c r="I109" s="63"/>
      <c r="L109" s="64"/>
      <c r="N109" s="63"/>
      <c r="Q109" s="64"/>
      <c r="S109" s="63"/>
      <c r="V109" s="64"/>
      <c r="X109" s="63"/>
      <c r="AA109" s="64"/>
      <c r="AE109" s="100"/>
      <c r="AF109" s="17"/>
      <c r="AG109" s="82">
        <f t="shared" si="282"/>
        <v>1.54</v>
      </c>
      <c r="AH109" s="83">
        <f t="shared" si="283"/>
        <v>-10.096760316722662</v>
      </c>
      <c r="AI109" s="81">
        <f t="shared" si="284"/>
        <v>-21.337908972541065</v>
      </c>
      <c r="AJ109" s="85">
        <f t="shared" si="301"/>
        <v>-10.096760316722662</v>
      </c>
      <c r="AK109" s="22">
        <f t="shared" si="302"/>
        <v>-93.47147390335833</v>
      </c>
      <c r="AL109" s="84">
        <f t="shared" si="303"/>
        <v>-1.6313849763055588</v>
      </c>
      <c r="AM109" s="65">
        <f t="shared" si="285"/>
        <v>-0.4469556355163285</v>
      </c>
    </row>
    <row r="110" spans="2:39" ht="18.649999999999999" customHeight="1" thickBot="1">
      <c r="D110" s="237" t="s">
        <v>39</v>
      </c>
      <c r="E110" s="238"/>
      <c r="F110" s="239" t="s">
        <v>40</v>
      </c>
      <c r="G110" s="240"/>
      <c r="I110" s="228" t="s">
        <v>18</v>
      </c>
      <c r="J110" s="229"/>
      <c r="K110" s="230" t="s">
        <v>19</v>
      </c>
      <c r="L110" s="231"/>
      <c r="N110" s="228" t="s">
        <v>20</v>
      </c>
      <c r="O110" s="229"/>
      <c r="P110" s="230" t="s">
        <v>21</v>
      </c>
      <c r="Q110" s="231"/>
      <c r="S110" s="228" t="s">
        <v>47</v>
      </c>
      <c r="T110" s="229"/>
      <c r="U110" s="230" t="s">
        <v>48</v>
      </c>
      <c r="V110" s="231"/>
      <c r="X110" s="228" t="s">
        <v>51</v>
      </c>
      <c r="Y110" s="229"/>
      <c r="Z110" s="230" t="s">
        <v>52</v>
      </c>
      <c r="AA110" s="231"/>
      <c r="AB110" s="4"/>
      <c r="AC110" s="71" t="s">
        <v>89</v>
      </c>
      <c r="AE110" s="101" t="s">
        <v>90</v>
      </c>
      <c r="AF110" s="17"/>
      <c r="AG110" s="82">
        <f t="shared" si="282"/>
        <v>1.56</v>
      </c>
      <c r="AH110" s="83">
        <f t="shared" si="283"/>
        <v>-10.633218099503143</v>
      </c>
      <c r="AI110" s="81">
        <f t="shared" si="284"/>
        <v>-23.207338450608233</v>
      </c>
      <c r="AJ110" s="85">
        <f t="shared" si="301"/>
        <v>-10.633218099503143</v>
      </c>
      <c r="AK110" s="22">
        <f t="shared" si="302"/>
        <v>-89.559402223595356</v>
      </c>
      <c r="AL110" s="84">
        <f t="shared" si="303"/>
        <v>-1.5631064449196699</v>
      </c>
      <c r="AM110" s="65">
        <f t="shared" si="285"/>
        <v>-0.39259464280985984</v>
      </c>
    </row>
    <row r="111" spans="2:39" ht="18.649999999999999" customHeight="1" thickTop="1" thickBot="1">
      <c r="D111" s="43">
        <v>0</v>
      </c>
      <c r="E111" s="116">
        <f t="shared" ref="E111" si="347">(1/$E$8)*SIN($B108*$F$8)</f>
        <v>3.1946155886042993E-2</v>
      </c>
      <c r="F111" s="59">
        <f t="shared" ref="F111" si="348">COS($F$8*$B108)</f>
        <v>0.99539689979271173</v>
      </c>
      <c r="G111" s="73">
        <v>0</v>
      </c>
      <c r="I111" s="55">
        <v>0</v>
      </c>
      <c r="J111" s="58">
        <f t="shared" ref="J111" si="349">(TAN($K$8*B108))/$J$8</f>
        <v>0.21375132128376165</v>
      </c>
      <c r="K111" s="56">
        <v>1</v>
      </c>
      <c r="L111" s="57">
        <v>0</v>
      </c>
      <c r="N111" s="55">
        <f t="shared" ref="N111" si="350">D111*I108+F111*I111-E111*J108-G111*J111</f>
        <v>0</v>
      </c>
      <c r="O111" s="58">
        <f t="shared" ref="O111" si="351">(D111*J108+E111*I108+F111*J111+G111*I111)</f>
        <v>0.24471355841849521</v>
      </c>
      <c r="P111" s="56">
        <f t="shared" ref="P111" si="352">D111*K108+F111*K111-E111*L108-G111*L111</f>
        <v>0.99539689979271173</v>
      </c>
      <c r="Q111" s="57">
        <f t="shared" ref="Q111" si="353">(D111*L108+E111*K108+F111*L111+G111*K111)</f>
        <v>0</v>
      </c>
      <c r="S111" s="43">
        <v>0</v>
      </c>
      <c r="T111" s="116">
        <f t="shared" ref="T111" si="354">(1/$T$8)*SIN($B108*$U$8)</f>
        <v>3.1946155886042993E-2</v>
      </c>
      <c r="U111" s="59">
        <f t="shared" ref="U111" si="355">COS($U$8*$B108)</f>
        <v>0.99539689979271173</v>
      </c>
      <c r="V111" s="73">
        <v>0</v>
      </c>
      <c r="X111" s="55">
        <f t="shared" ref="X111" si="356">N111*S108+P111*S111-O111*T108-Q111*T111</f>
        <v>0</v>
      </c>
      <c r="Y111" s="58">
        <f t="shared" ref="Y111" si="357">(N111*T108+O111*S108+P111*T111+Q111*S111)</f>
        <v>0.27538622191627465</v>
      </c>
      <c r="Z111" s="56">
        <f t="shared" ref="Z111" si="358">N111*U108+P111*U111-O111*V108-Q111*V111</f>
        <v>0.92045607075495195</v>
      </c>
      <c r="AA111" s="57">
        <f t="shared" ref="AA111" si="359">(N111*V108+O111*U108+P111*V111+Q111*U111)</f>
        <v>0</v>
      </c>
      <c r="AB111" s="9"/>
      <c r="AC111" s="74">
        <f t="shared" ref="AC111" si="360">(180/PI())*ATAN(-1*(($X$8*Y108+AA108+$X$8*Y111+AA111)/($X$8*X108+Z108+$X$8*X111+Z111)))</f>
        <v>-24.271468018228294</v>
      </c>
      <c r="AE111" s="102">
        <f t="shared" ref="AE111" si="361">20*LOG(((($X$8*X108+Z108-$X$8*X111-Z111)^2+($X$8*Y108+AA108-$X$8*Y111-AA111)^2)/(($X$8*X108+Z108+$X$8*X111+Z111)^2+($X$8*Y108+AA108+$X$8*Y111+AA111)^2))^0.5)</f>
        <v>-17.182212022392804</v>
      </c>
      <c r="AF111" s="17"/>
      <c r="AG111" s="82">
        <f t="shared" si="282"/>
        <v>1.58</v>
      </c>
      <c r="AH111" s="83">
        <f t="shared" si="283"/>
        <v>-11.173571741865684</v>
      </c>
      <c r="AI111" s="81">
        <f t="shared" si="284"/>
        <v>-24.998526495080142</v>
      </c>
      <c r="AJ111" s="85">
        <f t="shared" si="301"/>
        <v>-11.173571741865684</v>
      </c>
      <c r="AK111" s="22">
        <f t="shared" si="302"/>
        <v>-85.875849488263</v>
      </c>
      <c r="AL111" s="84">
        <f t="shared" si="303"/>
        <v>-1.4988163215172767</v>
      </c>
      <c r="AM111" s="65">
        <f t="shared" si="285"/>
        <v>-0.34478828699739145</v>
      </c>
    </row>
    <row r="112" spans="2:39" ht="18.649999999999999" customHeight="1">
      <c r="AE112" s="66"/>
      <c r="AG112" s="120">
        <f t="shared" si="282"/>
        <v>1.6</v>
      </c>
      <c r="AH112" s="121">
        <f t="shared" si="283"/>
        <v>-11.717903539955694</v>
      </c>
      <c r="AI112" s="122">
        <f t="shared" si="284"/>
        <v>-26.716043484845404</v>
      </c>
      <c r="AJ112" s="123">
        <f t="shared" si="301"/>
        <v>-11.717903539955694</v>
      </c>
      <c r="AK112" s="124">
        <f t="shared" si="302"/>
        <v>-82.410334857572849</v>
      </c>
      <c r="AL112" s="125">
        <f t="shared" si="303"/>
        <v>-1.4383316809356983</v>
      </c>
      <c r="AM112" s="126">
        <f t="shared" si="285"/>
        <v>-0.30272066873545117</v>
      </c>
    </row>
    <row r="113" spans="2:39" ht="18.649999999999999" customHeight="1" thickBot="1">
      <c r="E113" s="50" t="s">
        <v>8</v>
      </c>
      <c r="J113" s="50" t="s">
        <v>9</v>
      </c>
      <c r="O113" s="50" t="s">
        <v>10</v>
      </c>
      <c r="T113" s="50" t="s">
        <v>11</v>
      </c>
      <c r="Y113" s="50" t="s">
        <v>12</v>
      </c>
      <c r="AG113" s="82">
        <f t="shared" si="282"/>
        <v>1.62</v>
      </c>
      <c r="AH113" s="83">
        <f t="shared" si="283"/>
        <v>-12.266407016972284</v>
      </c>
      <c r="AI113" s="81">
        <f t="shared" si="284"/>
        <v>-28.364250181996862</v>
      </c>
      <c r="AJ113" s="85">
        <f t="shared" si="301"/>
        <v>-12.266407016972284</v>
      </c>
      <c r="AK113" s="22">
        <f t="shared" si="302"/>
        <v>-79.151720228605797</v>
      </c>
      <c r="AL113" s="84">
        <f t="shared" si="303"/>
        <v>-1.38145812660657</v>
      </c>
      <c r="AM113" s="65">
        <f t="shared" si="285"/>
        <v>-0.2656806487107034</v>
      </c>
    </row>
    <row r="114" spans="2:39" ht="18.649999999999999" customHeight="1" thickBot="1">
      <c r="B114" s="49"/>
      <c r="D114" s="233" t="s">
        <v>37</v>
      </c>
      <c r="E114" s="234"/>
      <c r="F114" s="235" t="s">
        <v>38</v>
      </c>
      <c r="G114" s="236"/>
      <c r="I114" s="228" t="s">
        <v>14</v>
      </c>
      <c r="J114" s="229"/>
      <c r="K114" s="230" t="s">
        <v>15</v>
      </c>
      <c r="L114" s="231"/>
      <c r="N114" s="228" t="s">
        <v>16</v>
      </c>
      <c r="O114" s="229"/>
      <c r="P114" s="230" t="s">
        <v>17</v>
      </c>
      <c r="Q114" s="231"/>
      <c r="S114" s="228" t="s">
        <v>45</v>
      </c>
      <c r="T114" s="229"/>
      <c r="U114" s="230" t="s">
        <v>46</v>
      </c>
      <c r="V114" s="231"/>
      <c r="X114" s="228" t="s">
        <v>49</v>
      </c>
      <c r="Y114" s="229"/>
      <c r="Z114" s="230" t="s">
        <v>50</v>
      </c>
      <c r="AA114" s="231"/>
      <c r="AB114" s="4"/>
      <c r="AC114" s="53" t="s">
        <v>87</v>
      </c>
      <c r="AE114" s="98" t="s">
        <v>88</v>
      </c>
      <c r="AF114" s="17"/>
      <c r="AG114" s="82">
        <f t="shared" si="282"/>
        <v>1.64</v>
      </c>
      <c r="AH114" s="83">
        <f t="shared" si="283"/>
        <v>-12.819382699823121</v>
      </c>
      <c r="AI114" s="81">
        <f t="shared" si="284"/>
        <v>-29.947284586568962</v>
      </c>
      <c r="AJ114" s="85">
        <f t="shared" si="301"/>
        <v>-12.819382699823121</v>
      </c>
      <c r="AK114" s="22">
        <f t="shared" si="302"/>
        <v>-76.088584402882844</v>
      </c>
      <c r="AL114" s="84">
        <f t="shared" si="303"/>
        <v>-1.3279963210119092</v>
      </c>
      <c r="AM114" s="65">
        <f t="shared" si="285"/>
        <v>-0.23304852672361176</v>
      </c>
    </row>
    <row r="115" spans="2:39" ht="18.649999999999999" customHeight="1" thickTop="1" thickBot="1">
      <c r="B115" s="75">
        <v>0.26</v>
      </c>
      <c r="D115" s="132">
        <f t="shared" ref="D115" si="362">COS($F$8*$B115)</f>
        <v>0.99459847061008422</v>
      </c>
      <c r="E115" s="133">
        <v>0</v>
      </c>
      <c r="F115" s="134">
        <v>0</v>
      </c>
      <c r="G115" s="135">
        <f t="shared" ref="G115" si="363">$E$8*SIN($B115*$F$8)</f>
        <v>0.31139194007028081</v>
      </c>
      <c r="I115" s="55">
        <v>1</v>
      </c>
      <c r="J115" s="58">
        <v>0</v>
      </c>
      <c r="K115" s="56">
        <v>0</v>
      </c>
      <c r="L115" s="57">
        <v>0</v>
      </c>
      <c r="N115" s="55">
        <f t="shared" ref="N115" si="364">D115*I115+F115*I118-E115*J115-G115*J118</f>
        <v>0.92237217840461616</v>
      </c>
      <c r="O115" s="58">
        <f t="shared" ref="O115" si="365">(D115*J115+E115*I115+F115*J118+G115*I118)</f>
        <v>0</v>
      </c>
      <c r="P115" s="56">
        <f t="shared" ref="P115" si="366">D115*K115+F115*K118-E115*L115-G115*L118</f>
        <v>0</v>
      </c>
      <c r="Q115" s="57">
        <f t="shared" ref="Q115" si="367">(D115*L115+E115*K115+F115*L118+G115*K118)</f>
        <v>0.31139194007028081</v>
      </c>
      <c r="S115" s="59">
        <f t="shared" ref="S115" si="368">COS($U$8*$B115)</f>
        <v>0.99459847061008422</v>
      </c>
      <c r="T115" s="60">
        <v>0</v>
      </c>
      <c r="U115" s="22">
        <v>0</v>
      </c>
      <c r="V115" s="116">
        <f t="shared" ref="V115" si="369">$T$8*SIN($B115*$U$8)</f>
        <v>0.31139194007028081</v>
      </c>
      <c r="X115" s="55">
        <f t="shared" ref="X115" si="370">N115*S115+P115*S118-O115*T115-Q115*T118</f>
        <v>0.90661607571444147</v>
      </c>
      <c r="Y115" s="58">
        <f t="shared" ref="Y115" si="371">(N115*T115+O115*S115+P115*T118+Q115*S118)</f>
        <v>0</v>
      </c>
      <c r="Z115" s="56">
        <f t="shared" ref="Z115" si="372">N115*U115+P115*U118-O115*V115-Q115*V118</f>
        <v>0</v>
      </c>
      <c r="AA115" s="57">
        <f t="shared" ref="AA115" si="373">(N115*V115+O115*U115+P115*V118+Q115*U118)</f>
        <v>0.59692920945447292</v>
      </c>
      <c r="AB115" s="9"/>
      <c r="AC115" s="61">
        <f t="shared" ref="AC115" si="374">20*LOG((2*$X$8)/(($X$8*X115+Z115+$X$8*X118+Z118)^2+($X$8*Y115+AA115+$X$8*Y118+AA118)^2)^0.5)</f>
        <v>-9.5779473002810311E-2</v>
      </c>
      <c r="AE115" s="99">
        <f t="shared" ref="AE115" si="375">((Y115^2+X115^2)/(Y118^2+X118^2))^0.5</f>
        <v>3.0395610825461308</v>
      </c>
      <c r="AF115" s="17"/>
      <c r="AG115" s="82">
        <f t="shared" si="282"/>
        <v>1.66</v>
      </c>
      <c r="AH115" s="83">
        <f t="shared" si="283"/>
        <v>-13.377235874315579</v>
      </c>
      <c r="AI115" s="81">
        <f t="shared" si="284"/>
        <v>-31.46905627462662</v>
      </c>
      <c r="AJ115" s="85">
        <f t="shared" si="301"/>
        <v>-13.377235874315579</v>
      </c>
      <c r="AK115" s="22">
        <f t="shared" si="302"/>
        <v>-73.209503434542825</v>
      </c>
      <c r="AL115" s="84">
        <f t="shared" si="303"/>
        <v>-1.2777468786828692</v>
      </c>
      <c r="AM115" s="65">
        <f t="shared" si="285"/>
        <v>-0.20428425695835348</v>
      </c>
    </row>
    <row r="116" spans="2:39" ht="18.649999999999999" customHeight="1" thickBot="1">
      <c r="D116" s="59"/>
      <c r="E116" s="22"/>
      <c r="F116" s="22"/>
      <c r="G116" s="65"/>
      <c r="I116" s="63"/>
      <c r="L116" s="64"/>
      <c r="N116" s="63"/>
      <c r="Q116" s="64"/>
      <c r="S116" s="63"/>
      <c r="V116" s="64"/>
      <c r="X116" s="63"/>
      <c r="AA116" s="64"/>
      <c r="AE116" s="100"/>
      <c r="AF116" s="17"/>
      <c r="AG116" s="82">
        <f t="shared" si="282"/>
        <v>1.68</v>
      </c>
      <c r="AH116" s="83">
        <f t="shared" si="283"/>
        <v>-13.94047646128074</v>
      </c>
      <c r="AI116" s="81">
        <f t="shared" si="284"/>
        <v>-32.933246343317478</v>
      </c>
      <c r="AJ116" s="85">
        <f t="shared" si="301"/>
        <v>-13.94047646128074</v>
      </c>
      <c r="AK116" s="22">
        <f t="shared" si="302"/>
        <v>-70.50325548458639</v>
      </c>
      <c r="AL116" s="84">
        <f t="shared" si="303"/>
        <v>-1.2305139415807829</v>
      </c>
      <c r="AM116" s="65">
        <f t="shared" si="285"/>
        <v>-0.1789170824879473</v>
      </c>
    </row>
    <row r="117" spans="2:39" ht="18.649999999999999" customHeight="1" thickBot="1">
      <c r="D117" s="237" t="s">
        <v>39</v>
      </c>
      <c r="E117" s="238"/>
      <c r="F117" s="239" t="s">
        <v>40</v>
      </c>
      <c r="G117" s="240"/>
      <c r="I117" s="228" t="s">
        <v>18</v>
      </c>
      <c r="J117" s="229"/>
      <c r="K117" s="230" t="s">
        <v>19</v>
      </c>
      <c r="L117" s="231"/>
      <c r="N117" s="228" t="s">
        <v>20</v>
      </c>
      <c r="O117" s="229"/>
      <c r="P117" s="230" t="s">
        <v>21</v>
      </c>
      <c r="Q117" s="231"/>
      <c r="S117" s="228" t="s">
        <v>47</v>
      </c>
      <c r="T117" s="229"/>
      <c r="U117" s="230" t="s">
        <v>48</v>
      </c>
      <c r="V117" s="231"/>
      <c r="X117" s="228" t="s">
        <v>51</v>
      </c>
      <c r="Y117" s="229"/>
      <c r="Z117" s="230" t="s">
        <v>52</v>
      </c>
      <c r="AA117" s="231"/>
      <c r="AB117" s="4"/>
      <c r="AC117" s="71" t="s">
        <v>89</v>
      </c>
      <c r="AE117" s="101" t="s">
        <v>90</v>
      </c>
      <c r="AF117" s="17"/>
      <c r="AG117" s="82">
        <f t="shared" si="282"/>
        <v>1.7</v>
      </c>
      <c r="AH117" s="83">
        <f t="shared" si="283"/>
        <v>-14.509721179145567</v>
      </c>
      <c r="AI117" s="81">
        <f t="shared" si="284"/>
        <v>-34.343311453009207</v>
      </c>
      <c r="AJ117" s="85">
        <f t="shared" si="301"/>
        <v>-14.509721179145567</v>
      </c>
      <c r="AK117" s="22">
        <f t="shared" si="302"/>
        <v>-67.958965864325137</v>
      </c>
      <c r="AL117" s="84">
        <f t="shared" si="303"/>
        <v>-1.1861077105829076</v>
      </c>
      <c r="AM117" s="65">
        <f t="shared" si="285"/>
        <v>-0.15653645975947283</v>
      </c>
    </row>
    <row r="118" spans="2:39" ht="18.649999999999999" customHeight="1" thickTop="1" thickBot="1">
      <c r="D118" s="43">
        <v>0</v>
      </c>
      <c r="E118" s="116">
        <f t="shared" ref="E118" si="376">(1/$E$8)*SIN($B115*$F$8)</f>
        <v>3.4599104452253421E-2</v>
      </c>
      <c r="F118" s="59">
        <f t="shared" ref="F118" si="377">COS($F$8*$B115)</f>
        <v>0.99459847061008422</v>
      </c>
      <c r="G118" s="73">
        <v>0</v>
      </c>
      <c r="I118" s="55">
        <v>0</v>
      </c>
      <c r="J118" s="58">
        <f t="shared" ref="J118" si="378">(TAN($K$8*B115))/$J$8</f>
        <v>0.23194656929516763</v>
      </c>
      <c r="K118" s="56">
        <v>1</v>
      </c>
      <c r="L118" s="57">
        <v>0</v>
      </c>
      <c r="N118" s="55">
        <f t="shared" ref="N118" si="379">D118*I115+F118*I118-E118*J115-G118*J118</f>
        <v>0</v>
      </c>
      <c r="O118" s="58">
        <f t="shared" ref="O118" si="380">(D118*J115+E118*I115+F118*J118+G118*I118)</f>
        <v>0.2652928075364831</v>
      </c>
      <c r="P118" s="56">
        <f t="shared" ref="P118" si="381">D118*K115+F118*K118-E118*L115-G118*L118</f>
        <v>0.99459847061008422</v>
      </c>
      <c r="Q118" s="57">
        <f t="shared" ref="Q118" si="382">(D118*L115+E118*K115+F118*L118+G118*K118)</f>
        <v>0</v>
      </c>
      <c r="S118" s="43">
        <v>0</v>
      </c>
      <c r="T118" s="116">
        <f t="shared" ref="T118" si="383">(1/$T$8)*SIN($B115*$U$8)</f>
        <v>3.4599104452253421E-2</v>
      </c>
      <c r="U118" s="59">
        <f t="shared" ref="U118" si="384">COS($U$8*$B115)</f>
        <v>0.99459847061008422</v>
      </c>
      <c r="V118" s="73">
        <v>0</v>
      </c>
      <c r="X118" s="55">
        <f t="shared" ref="X118" si="385">N118*S115+P118*S118-O118*T115-Q118*T118</f>
        <v>0</v>
      </c>
      <c r="Y118" s="58">
        <f t="shared" ref="Y118" si="386">(N118*T115+O118*S115+P118*T118+Q118*S118)</f>
        <v>0.29827203701233135</v>
      </c>
      <c r="Z118" s="56">
        <f t="shared" ref="Z118" si="387">N118*U115+P118*U118-O118*V115-Q118*V118</f>
        <v>0.90661607571444147</v>
      </c>
      <c r="AA118" s="57">
        <f t="shared" ref="AA118" si="388">(N118*V115+O118*U115+P118*V118+Q118*U118)</f>
        <v>0</v>
      </c>
      <c r="AB118" s="9"/>
      <c r="AC118" s="74">
        <f t="shared" ref="AC118" si="389">(180/PI())*ATAN(-1*(($X$8*Y115+AA115+$X$8*Y118+AA118)/($X$8*X115+Z115+$X$8*X118+Z118)))</f>
        <v>-26.275770169763881</v>
      </c>
      <c r="AE118" s="102">
        <f t="shared" ref="AE118" si="390">20*LOG(((($X$8*X115+Z115-$X$8*X118-Z118)^2+($X$8*Y115+AA115-$X$8*Y118-AA118)^2)/(($X$8*X115+Z115+$X$8*X118+Z118)^2+($X$8*Y115+AA115+$X$8*Y118+AA118)^2))^0.5)</f>
        <v>-16.612920404946095</v>
      </c>
      <c r="AF118" s="17"/>
      <c r="AG118" s="82">
        <f t="shared" si="282"/>
        <v>1.72</v>
      </c>
      <c r="AH118" s="83">
        <f t="shared" si="283"/>
        <v>-15.085698207481446</v>
      </c>
      <c r="AI118" s="81">
        <f t="shared" si="284"/>
        <v>-35.702490770295711</v>
      </c>
      <c r="AJ118" s="85">
        <f t="shared" si="301"/>
        <v>-15.085698207481446</v>
      </c>
      <c r="AK118" s="22">
        <f t="shared" si="302"/>
        <v>-65.566205373084628</v>
      </c>
      <c r="AL118" s="84">
        <f t="shared" si="303"/>
        <v>-1.144346161799124</v>
      </c>
      <c r="AM118" s="65">
        <f t="shared" si="285"/>
        <v>-0.13678414095473468</v>
      </c>
    </row>
    <row r="119" spans="2:39" ht="18.649999999999999" customHeight="1">
      <c r="AE119" s="66"/>
      <c r="AG119" s="82">
        <f t="shared" si="282"/>
        <v>1.74</v>
      </c>
      <c r="AH119" s="83">
        <f t="shared" si="283"/>
        <v>-15.669254642221491</v>
      </c>
      <c r="AI119" s="81">
        <f t="shared" si="284"/>
        <v>-37.013814877757405</v>
      </c>
      <c r="AJ119" s="85">
        <f t="shared" si="301"/>
        <v>-15.669254642221491</v>
      </c>
      <c r="AK119" s="22">
        <f t="shared" si="302"/>
        <v>-63.31505267679519</v>
      </c>
      <c r="AL119" s="84">
        <f t="shared" si="303"/>
        <v>-1.1050561352837251</v>
      </c>
      <c r="AM119" s="65">
        <f t="shared" si="285"/>
        <v>-0.11934728555279889</v>
      </c>
    </row>
    <row r="120" spans="2:39" ht="18.649999999999999" customHeight="1" thickBot="1">
      <c r="E120" s="50" t="s">
        <v>8</v>
      </c>
      <c r="J120" s="50" t="s">
        <v>9</v>
      </c>
      <c r="O120" s="50" t="s">
        <v>10</v>
      </c>
      <c r="T120" s="50" t="s">
        <v>11</v>
      </c>
      <c r="Y120" s="50" t="s">
        <v>12</v>
      </c>
      <c r="AG120" s="82">
        <f t="shared" si="282"/>
        <v>1.76</v>
      </c>
      <c r="AH120" s="83">
        <f t="shared" si="283"/>
        <v>-16.261367140696954</v>
      </c>
      <c r="AI120" s="81">
        <f t="shared" si="284"/>
        <v>-38.280115931293309</v>
      </c>
      <c r="AJ120" s="85">
        <f t="shared" si="301"/>
        <v>-16.261367140696954</v>
      </c>
      <c r="AK120" s="22">
        <f t="shared" si="302"/>
        <v>-61.196129404937182</v>
      </c>
      <c r="AL120" s="84">
        <f t="shared" si="303"/>
        <v>-1.0680739475926719</v>
      </c>
      <c r="AM120" s="65">
        <f t="shared" si="285"/>
        <v>-0.10395247975759911</v>
      </c>
    </row>
    <row r="121" spans="2:39" ht="18.649999999999999" customHeight="1" thickBot="1">
      <c r="B121" s="49"/>
      <c r="D121" s="233" t="s">
        <v>37</v>
      </c>
      <c r="E121" s="234"/>
      <c r="F121" s="235" t="s">
        <v>38</v>
      </c>
      <c r="G121" s="236"/>
      <c r="I121" s="228" t="s">
        <v>14</v>
      </c>
      <c r="J121" s="229"/>
      <c r="K121" s="230" t="s">
        <v>15</v>
      </c>
      <c r="L121" s="231"/>
      <c r="N121" s="228" t="s">
        <v>16</v>
      </c>
      <c r="O121" s="229"/>
      <c r="P121" s="230" t="s">
        <v>17</v>
      </c>
      <c r="Q121" s="231"/>
      <c r="S121" s="228" t="s">
        <v>45</v>
      </c>
      <c r="T121" s="229"/>
      <c r="U121" s="230" t="s">
        <v>46</v>
      </c>
      <c r="V121" s="231"/>
      <c r="X121" s="228" t="s">
        <v>49</v>
      </c>
      <c r="Y121" s="229"/>
      <c r="Z121" s="230" t="s">
        <v>50</v>
      </c>
      <c r="AA121" s="231"/>
      <c r="AB121" s="4"/>
      <c r="AC121" s="53" t="s">
        <v>87</v>
      </c>
      <c r="AE121" s="98" t="s">
        <v>88</v>
      </c>
      <c r="AF121" s="17"/>
      <c r="AG121" s="82">
        <f t="shared" si="282"/>
        <v>1.78</v>
      </c>
      <c r="AH121" s="83">
        <f t="shared" si="283"/>
        <v>-16.863156301165784</v>
      </c>
      <c r="AI121" s="81">
        <f t="shared" si="284"/>
        <v>-39.504038519392054</v>
      </c>
      <c r="AJ121" s="85">
        <f t="shared" si="301"/>
        <v>-16.863156301165784</v>
      </c>
      <c r="AK121" s="22">
        <f t="shared" si="302"/>
        <v>-59.200614881338915</v>
      </c>
      <c r="AL121" s="84">
        <f t="shared" si="303"/>
        <v>-1.0332456488845161</v>
      </c>
      <c r="AM121" s="65">
        <f t="shared" si="285"/>
        <v>-9.0360551978320464E-2</v>
      </c>
    </row>
    <row r="122" spans="2:39" ht="18.649999999999999" customHeight="1" thickTop="1" thickBot="1">
      <c r="B122" s="75">
        <v>0.28000000000000003</v>
      </c>
      <c r="D122" s="132">
        <f t="shared" ref="D122" si="391">COS($F$8*$B122)</f>
        <v>0.99373640630714954</v>
      </c>
      <c r="E122" s="133">
        <v>0</v>
      </c>
      <c r="F122" s="134">
        <v>0</v>
      </c>
      <c r="G122" s="135">
        <f t="shared" ref="G122" si="392">$E$8*SIN($B122*$F$8)</f>
        <v>0.33524855408751075</v>
      </c>
      <c r="I122" s="55">
        <v>1</v>
      </c>
      <c r="J122" s="58">
        <v>0</v>
      </c>
      <c r="K122" s="56">
        <v>0</v>
      </c>
      <c r="L122" s="57">
        <v>0</v>
      </c>
      <c r="N122" s="55">
        <f t="shared" ref="N122" si="393">D122*I122+F122*I125-E122*J122-G122*J125</f>
        <v>0.90984532101983462</v>
      </c>
      <c r="O122" s="58">
        <f t="shared" ref="O122" si="394">(D122*J122+E122*I122+F122*J125+G122*I125)</f>
        <v>0</v>
      </c>
      <c r="P122" s="56">
        <f t="shared" ref="P122" si="395">D122*K122+F122*K125-E122*L122-G122*L125</f>
        <v>0</v>
      </c>
      <c r="Q122" s="57">
        <f t="shared" ref="Q122" si="396">(D122*L122+E122*K122+F122*L125+G122*K125)</f>
        <v>0.33524855408751075</v>
      </c>
      <c r="S122" s="59">
        <f t="shared" ref="S122" si="397">COS($U$8*$B122)</f>
        <v>0.99373640630714954</v>
      </c>
      <c r="T122" s="60">
        <v>0</v>
      </c>
      <c r="U122" s="22">
        <v>0</v>
      </c>
      <c r="V122" s="116">
        <f t="shared" ref="V122" si="398">$T$8*SIN($B122*$U$8)</f>
        <v>0.33524855408751075</v>
      </c>
      <c r="X122" s="55">
        <f t="shared" ref="X122" si="399">N122*S122+P122*S125-O122*T122-Q122*T125</f>
        <v>0.89165846482587341</v>
      </c>
      <c r="Y122" s="58">
        <f t="shared" ref="Y122" si="400">(N122*T122+O122*S122+P122*T125+Q122*S125)</f>
        <v>0</v>
      </c>
      <c r="Z122" s="56">
        <f t="shared" ref="Z122" si="401">N122*U122+P122*U125-O122*V122-Q122*V125</f>
        <v>0</v>
      </c>
      <c r="AA122" s="57">
        <f t="shared" ref="AA122" si="402">(N122*V122+O122*U122+P122*V125+Q122*U125)</f>
        <v>0.63817302167377754</v>
      </c>
      <c r="AB122" s="9"/>
      <c r="AC122" s="61">
        <f t="shared" ref="AC122" si="403">20*LOG((2*$X$8)/(($X$8*X122+Z122+$X$8*X125+Z125)^2+($X$8*Y122+AA122+$X$8*Y125+AA125)^2)^0.5)</f>
        <v>-0.10777635527494335</v>
      </c>
      <c r="AE122" s="99">
        <f t="shared" ref="AE122" si="404">((Y122^2+X122^2)/(Y125^2+X125^2))^0.5</f>
        <v>2.7765101426446512</v>
      </c>
      <c r="AF122" s="17"/>
      <c r="AG122" s="82">
        <f t="shared" si="282"/>
        <v>1.8</v>
      </c>
      <c r="AH122" s="83">
        <f t="shared" si="283"/>
        <v>-17.475905519726012</v>
      </c>
      <c r="AI122" s="81">
        <f t="shared" si="284"/>
        <v>-40.688050817018834</v>
      </c>
      <c r="AJ122" s="85">
        <f t="shared" si="301"/>
        <v>-17.475905519726012</v>
      </c>
      <c r="AK122" s="22">
        <f t="shared" si="302"/>
        <v>-57.320245936531883</v>
      </c>
      <c r="AL122" s="84">
        <f t="shared" si="303"/>
        <v>-1.0004270196453819</v>
      </c>
      <c r="AM122" s="65">
        <f t="shared" si="285"/>
        <v>-7.8362083063070354E-2</v>
      </c>
    </row>
    <row r="123" spans="2:39" ht="18.649999999999999" customHeight="1" thickBot="1">
      <c r="D123" s="59"/>
      <c r="E123" s="22"/>
      <c r="F123" s="22"/>
      <c r="G123" s="65"/>
      <c r="I123" s="63"/>
      <c r="L123" s="64"/>
      <c r="N123" s="63"/>
      <c r="Q123" s="64"/>
      <c r="S123" s="63"/>
      <c r="V123" s="64"/>
      <c r="X123" s="63"/>
      <c r="AA123" s="64"/>
      <c r="AE123" s="100"/>
      <c r="AF123" s="17"/>
      <c r="AG123" s="82">
        <f t="shared" si="282"/>
        <v>1.82</v>
      </c>
      <c r="AH123" s="83">
        <f t="shared" si="283"/>
        <v>-18.10108533692442</v>
      </c>
      <c r="AI123" s="81">
        <f t="shared" si="284"/>
        <v>-41.834455735749472</v>
      </c>
      <c r="AJ123" s="85">
        <f t="shared" si="301"/>
        <v>-18.10108533692442</v>
      </c>
      <c r="AK123" s="22">
        <f t="shared" si="302"/>
        <v>-55.54730604745361</v>
      </c>
      <c r="AL123" s="84">
        <f t="shared" si="303"/>
        <v>-0.96948338114102306</v>
      </c>
      <c r="AM123" s="65">
        <f t="shared" si="285"/>
        <v>-6.7773520680613153E-2</v>
      </c>
    </row>
    <row r="124" spans="2:39" ht="18.649999999999999" customHeight="1" thickBot="1">
      <c r="D124" s="237" t="s">
        <v>39</v>
      </c>
      <c r="E124" s="238"/>
      <c r="F124" s="239" t="s">
        <v>40</v>
      </c>
      <c r="G124" s="240"/>
      <c r="I124" s="228" t="s">
        <v>18</v>
      </c>
      <c r="J124" s="229"/>
      <c r="K124" s="230" t="s">
        <v>19</v>
      </c>
      <c r="L124" s="231"/>
      <c r="N124" s="228" t="s">
        <v>20</v>
      </c>
      <c r="O124" s="229"/>
      <c r="P124" s="230" t="s">
        <v>21</v>
      </c>
      <c r="Q124" s="231"/>
      <c r="S124" s="228" t="s">
        <v>47</v>
      </c>
      <c r="T124" s="229"/>
      <c r="U124" s="230" t="s">
        <v>48</v>
      </c>
      <c r="V124" s="231"/>
      <c r="X124" s="228" t="s">
        <v>51</v>
      </c>
      <c r="Y124" s="229"/>
      <c r="Z124" s="230" t="s">
        <v>52</v>
      </c>
      <c r="AA124" s="231"/>
      <c r="AB124" s="4"/>
      <c r="AC124" s="71" t="s">
        <v>89</v>
      </c>
      <c r="AE124" s="101" t="s">
        <v>90</v>
      </c>
      <c r="AF124" s="17"/>
      <c r="AG124" s="82">
        <f t="shared" si="282"/>
        <v>1.84</v>
      </c>
      <c r="AH124" s="83">
        <f t="shared" si="283"/>
        <v>-18.740384656634596</v>
      </c>
      <c r="AI124" s="81">
        <f t="shared" si="284"/>
        <v>-42.945401856698545</v>
      </c>
      <c r="AJ124" s="85">
        <f t="shared" si="301"/>
        <v>-18.740384656634596</v>
      </c>
      <c r="AK124" s="22">
        <f t="shared" si="302"/>
        <v>-53.874607079523379</v>
      </c>
      <c r="AL124" s="84">
        <f t="shared" si="303"/>
        <v>-0.94028927675592955</v>
      </c>
      <c r="AM124" s="65">
        <f t="shared" si="285"/>
        <v>-5.8433817603603701E-2</v>
      </c>
    </row>
    <row r="125" spans="2:39" ht="18.649999999999999" customHeight="1" thickTop="1" thickBot="1">
      <c r="D125" s="43">
        <v>0</v>
      </c>
      <c r="E125" s="116">
        <f t="shared" ref="E125" si="405">(1/$E$8)*SIN($B122*$F$8)</f>
        <v>3.7249839343056743E-2</v>
      </c>
      <c r="F125" s="59">
        <f t="shared" ref="F125" si="406">COS($F$8*$B122)</f>
        <v>0.99373640630714954</v>
      </c>
      <c r="G125" s="73">
        <v>0</v>
      </c>
      <c r="I125" s="55">
        <v>0</v>
      </c>
      <c r="J125" s="58">
        <f t="shared" ref="J125" si="407">(TAN($K$8*B122))/$J$8</f>
        <v>0.25023548726601419</v>
      </c>
      <c r="K125" s="56">
        <v>1</v>
      </c>
      <c r="L125" s="57">
        <v>0</v>
      </c>
      <c r="N125" s="55">
        <f t="shared" ref="N125" si="408">D125*I122+F125*I125-E125*J122-G125*J125</f>
        <v>0</v>
      </c>
      <c r="O125" s="58">
        <f t="shared" ref="O125" si="409">(D125*J122+E125*I122+F125*J125+G125*I125)</f>
        <v>0.28591795318930419</v>
      </c>
      <c r="P125" s="56">
        <f t="shared" ref="P125" si="410">D125*K122+F125*K125-E125*L122-G125*L125</f>
        <v>0.99373640630714954</v>
      </c>
      <c r="Q125" s="57">
        <f t="shared" ref="Q125" si="411">(D125*L122+E125*K122+F125*L125+G125*K125)</f>
        <v>0</v>
      </c>
      <c r="S125" s="43">
        <v>0</v>
      </c>
      <c r="T125" s="116">
        <f t="shared" ref="T125" si="412">(1/$T$8)*SIN($B122*$U$8)</f>
        <v>3.7249839343056743E-2</v>
      </c>
      <c r="U125" s="59">
        <f t="shared" ref="U125" si="413">COS($U$8*$B122)</f>
        <v>0.99373640630714954</v>
      </c>
      <c r="V125" s="73">
        <v>0</v>
      </c>
      <c r="X125" s="55">
        <f t="shared" ref="X125" si="414">N125*S122+P125*S125-O125*T122-Q125*T125</f>
        <v>0</v>
      </c>
      <c r="Y125" s="58">
        <f t="shared" ref="Y125" si="415">(N125*T122+O125*S122+P125*T125+Q125*S125)</f>
        <v>0.32114360078532278</v>
      </c>
      <c r="Z125" s="56">
        <f t="shared" ref="Z125" si="416">N125*U122+P125*U125-O125*V122-Q125*V125</f>
        <v>0.8916584648258733</v>
      </c>
      <c r="AA125" s="57">
        <f t="shared" ref="AA125" si="417">(N125*V122+O125*U122+P125*V125+Q125*U125)</f>
        <v>0</v>
      </c>
      <c r="AB125" s="9"/>
      <c r="AC125" s="74">
        <f t="shared" ref="AC125" si="418">(180/PI())*ATAN(-1*(($X$8*Y122+AA122+$X$8*Y125+AA125)/($X$8*X122+Z122+$X$8*X125+Z125)))</f>
        <v>-28.277563261670831</v>
      </c>
      <c r="AE125" s="102">
        <f t="shared" ref="AE125" si="419">20*LOG(((($X$8*X122+Z122-$X$8*X125-Z125)^2+($X$8*Y122+AA122-$X$8*Y125-AA125)^2)/(($X$8*X122+Z122+$X$8*X125+Z125)^2+($X$8*Y122+AA122+$X$8*Y125+AA125)^2))^0.5)</f>
        <v>-16.106384920943327</v>
      </c>
      <c r="AF125" s="17"/>
      <c r="AG125" s="82">
        <f t="shared" si="282"/>
        <v>1.86</v>
      </c>
      <c r="AH125" s="83">
        <f t="shared" si="283"/>
        <v>-19.395750736032266</v>
      </c>
      <c r="AI125" s="81">
        <f t="shared" si="284"/>
        <v>-44.022893998289014</v>
      </c>
      <c r="AJ125" s="85">
        <f t="shared" si="301"/>
        <v>-19.395750736032266</v>
      </c>
      <c r="AK125" s="22">
        <f t="shared" si="302"/>
        <v>-52.295466131024249</v>
      </c>
      <c r="AL125" s="84">
        <f t="shared" si="303"/>
        <v>-0.91272806785155336</v>
      </c>
      <c r="AM125" s="65">
        <f t="shared" si="285"/>
        <v>-5.0201523360318419E-2</v>
      </c>
    </row>
    <row r="126" spans="2:39" ht="18.649999999999999" customHeight="1">
      <c r="AE126" s="66"/>
      <c r="AG126" s="82">
        <f t="shared" si="282"/>
        <v>1.88</v>
      </c>
      <c r="AH126" s="83">
        <f t="shared" si="283"/>
        <v>-20.069440577208407</v>
      </c>
      <c r="AI126" s="81">
        <f t="shared" si="284"/>
        <v>-45.068803320909488</v>
      </c>
      <c r="AJ126" s="85">
        <f t="shared" si="301"/>
        <v>-20.069440577208407</v>
      </c>
      <c r="AK126" s="22">
        <f t="shared" si="302"/>
        <v>-50.803679366610723</v>
      </c>
      <c r="AL126" s="84">
        <f t="shared" si="303"/>
        <v>-0.8866914770748644</v>
      </c>
      <c r="AM126" s="65">
        <f t="shared" si="285"/>
        <v>-4.2952267625305858E-2</v>
      </c>
    </row>
    <row r="127" spans="2:39" ht="18.649999999999999" customHeight="1" thickBot="1">
      <c r="E127" s="50" t="s">
        <v>8</v>
      </c>
      <c r="J127" s="50" t="s">
        <v>9</v>
      </c>
      <c r="O127" s="50" t="s">
        <v>10</v>
      </c>
      <c r="T127" s="50" t="s">
        <v>11</v>
      </c>
      <c r="Y127" s="50" t="s">
        <v>12</v>
      </c>
      <c r="AG127" s="82">
        <f t="shared" si="282"/>
        <v>1.9</v>
      </c>
      <c r="AH127" s="83">
        <f t="shared" si="283"/>
        <v>-20.764087406757028</v>
      </c>
      <c r="AI127" s="81">
        <f t="shared" si="284"/>
        <v>-46.084876908241704</v>
      </c>
      <c r="AJ127" s="85">
        <f t="shared" si="301"/>
        <v>-20.764087406757028</v>
      </c>
      <c r="AK127" s="22">
        <f t="shared" si="302"/>
        <v>-49.393494246294935</v>
      </c>
      <c r="AL127" s="84">
        <f t="shared" si="303"/>
        <v>-0.86207910366272145</v>
      </c>
      <c r="AM127" s="65">
        <f t="shared" si="285"/>
        <v>-3.6576581745923278E-2</v>
      </c>
    </row>
    <row r="128" spans="2:39" ht="18.649999999999999" customHeight="1" thickBot="1">
      <c r="B128" s="49"/>
      <c r="D128" s="233" t="s">
        <v>37</v>
      </c>
      <c r="E128" s="234"/>
      <c r="F128" s="235" t="s">
        <v>38</v>
      </c>
      <c r="G128" s="236"/>
      <c r="I128" s="228" t="s">
        <v>14</v>
      </c>
      <c r="J128" s="229"/>
      <c r="K128" s="230" t="s">
        <v>15</v>
      </c>
      <c r="L128" s="231"/>
      <c r="N128" s="228" t="s">
        <v>16</v>
      </c>
      <c r="O128" s="229"/>
      <c r="P128" s="230" t="s">
        <v>17</v>
      </c>
      <c r="Q128" s="231"/>
      <c r="S128" s="228" t="s">
        <v>45</v>
      </c>
      <c r="T128" s="229"/>
      <c r="U128" s="230" t="s">
        <v>46</v>
      </c>
      <c r="V128" s="231"/>
      <c r="X128" s="228" t="s">
        <v>49</v>
      </c>
      <c r="Y128" s="229"/>
      <c r="Z128" s="230" t="s">
        <v>50</v>
      </c>
      <c r="AA128" s="231"/>
      <c r="AB128" s="4"/>
      <c r="AC128" s="53" t="s">
        <v>87</v>
      </c>
      <c r="AE128" s="98" t="s">
        <v>88</v>
      </c>
      <c r="AF128" s="17"/>
      <c r="AG128" s="82">
        <f t="shared" si="282"/>
        <v>1.92</v>
      </c>
      <c r="AH128" s="83">
        <f t="shared" si="283"/>
        <v>-21.482787482780804</v>
      </c>
      <c r="AI128" s="81">
        <f t="shared" si="284"/>
        <v>-47.072746793167603</v>
      </c>
      <c r="AJ128" s="85">
        <f t="shared" si="301"/>
        <v>-21.482787482780804</v>
      </c>
      <c r="AK128" s="22">
        <f t="shared" si="302"/>
        <v>-48.059581182356894</v>
      </c>
      <c r="AL128" s="84">
        <f t="shared" si="303"/>
        <v>-0.83879792876163717</v>
      </c>
      <c r="AM128" s="65">
        <f t="shared" si="285"/>
        <v>-3.0978011947932538E-2</v>
      </c>
    </row>
    <row r="129" spans="2:39" ht="18.649999999999999" customHeight="1" thickTop="1" thickBot="1">
      <c r="B129" s="75">
        <v>0.3</v>
      </c>
      <c r="D129" s="132">
        <f t="shared" ref="D129" si="420">COS($F$8*$B129)</f>
        <v>0.99281076203939733</v>
      </c>
      <c r="E129" s="133">
        <v>0</v>
      </c>
      <c r="F129" s="134">
        <v>0</v>
      </c>
      <c r="G129" s="135">
        <f t="shared" ref="G129" si="421">$E$8*SIN($B129*$F$8)</f>
        <v>0.35908371866287775</v>
      </c>
      <c r="I129" s="55">
        <v>1</v>
      </c>
      <c r="J129" s="58">
        <v>0</v>
      </c>
      <c r="K129" s="56">
        <v>0</v>
      </c>
      <c r="L129" s="57">
        <v>0</v>
      </c>
      <c r="N129" s="55">
        <f t="shared" ref="N129" si="422">D129*I129+F129*I132-E129*J129-G129*J132</f>
        <v>0.89635153834589787</v>
      </c>
      <c r="O129" s="58">
        <f t="shared" ref="O129" si="423">(D129*J129+E129*I129+F129*J132+G129*I132)</f>
        <v>0</v>
      </c>
      <c r="P129" s="56">
        <f t="shared" ref="P129" si="424">D129*K129+F129*K132-E129*L129-G129*L132</f>
        <v>0</v>
      </c>
      <c r="Q129" s="57">
        <f t="shared" ref="Q129" si="425">(D129*L129+E129*K129+F129*L132+G129*K132)</f>
        <v>0.35908371866287775</v>
      </c>
      <c r="S129" s="59">
        <f t="shared" ref="S129" si="426">COS($U$8*$B129)</f>
        <v>0.99281076203939733</v>
      </c>
      <c r="T129" s="60">
        <v>0</v>
      </c>
      <c r="U129" s="22">
        <v>0</v>
      </c>
      <c r="V129" s="116">
        <f t="shared" ref="V129" si="427">$T$8*SIN($B129*$U$8)</f>
        <v>0.35908371866287775</v>
      </c>
      <c r="X129" s="55">
        <f t="shared" ref="X129" si="428">N129*S129+P129*S132-O129*T129-Q129*T132</f>
        <v>0.87558066306162574</v>
      </c>
      <c r="Y129" s="58">
        <f t="shared" ref="Y129" si="429">(N129*T129+O129*S129+P129*T132+Q129*S132)</f>
        <v>0</v>
      </c>
      <c r="Z129" s="56">
        <f t="shared" ref="Z129" si="430">N129*U129+P129*U132-O129*V129-Q129*V132</f>
        <v>0</v>
      </c>
      <c r="AA129" s="57">
        <f t="shared" ref="AA129" si="431">(N129*V129+O129*U129+P129*V132+Q129*U132)</f>
        <v>0.67836742398006833</v>
      </c>
      <c r="AB129" s="9"/>
      <c r="AC129" s="61">
        <f t="shared" ref="AC129" si="432">20*LOG((2*$X$8)/(($X$8*X129+Z129+$X$8*X132+Z132)^2+($X$8*Y129+AA129+$X$8*Y132+AA132)^2)^0.5)</f>
        <v>-0.11972145834373045</v>
      </c>
      <c r="AE129" s="99">
        <f t="shared" ref="AE129" si="433">((Y129^2+X129^2)/(Y132^2+X132^2))^0.5</f>
        <v>2.5452914403995544</v>
      </c>
      <c r="AF129" s="17"/>
      <c r="AG129" s="82">
        <f t="shared" si="282"/>
        <v>1.94</v>
      </c>
      <c r="AH129" s="83">
        <f t="shared" si="283"/>
        <v>-22.229214801743087</v>
      </c>
      <c r="AI129" s="81">
        <f t="shared" si="284"/>
        <v>-48.033938416814742</v>
      </c>
      <c r="AJ129" s="85">
        <f t="shared" si="301"/>
        <v>-22.229214801743087</v>
      </c>
      <c r="AK129" s="22">
        <f t="shared" si="302"/>
        <v>-46.797005368227886</v>
      </c>
      <c r="AL129" s="84">
        <f t="shared" si="303"/>
        <v>-0.81676182374903794</v>
      </c>
      <c r="AM129" s="65">
        <f t="shared" si="285"/>
        <v>-2.607148406590417E-2</v>
      </c>
    </row>
    <row r="130" spans="2:39" ht="18.649999999999999" customHeight="1" thickBot="1">
      <c r="D130" s="59"/>
      <c r="E130" s="22"/>
      <c r="F130" s="22"/>
      <c r="G130" s="65"/>
      <c r="I130" s="63"/>
      <c r="L130" s="64"/>
      <c r="N130" s="63"/>
      <c r="Q130" s="64"/>
      <c r="S130" s="63"/>
      <c r="V130" s="64"/>
      <c r="X130" s="63"/>
      <c r="AA130" s="64"/>
      <c r="AE130" s="100"/>
      <c r="AF130" s="17"/>
      <c r="AG130" s="82">
        <f t="shared" si="282"/>
        <v>1.96</v>
      </c>
      <c r="AH130" s="83">
        <f t="shared" si="283"/>
        <v>-23.007774863315827</v>
      </c>
      <c r="AI130" s="81">
        <f t="shared" si="284"/>
        <v>-48.9698785241793</v>
      </c>
      <c r="AJ130" s="85">
        <f t="shared" si="301"/>
        <v>-23.007774863315827</v>
      </c>
      <c r="AK130" s="22">
        <f t="shared" si="302"/>
        <v>-45.601199302312835</v>
      </c>
      <c r="AL130" s="84">
        <f t="shared" si="303"/>
        <v>-0.79589107068350007</v>
      </c>
      <c r="AM130" s="65">
        <f t="shared" si="285"/>
        <v>-2.1781885162004938E-2</v>
      </c>
    </row>
    <row r="131" spans="2:39" ht="18.649999999999999" customHeight="1" thickBot="1">
      <c r="D131" s="237" t="s">
        <v>39</v>
      </c>
      <c r="E131" s="238"/>
      <c r="F131" s="239" t="s">
        <v>40</v>
      </c>
      <c r="G131" s="240"/>
      <c r="I131" s="228" t="s">
        <v>18</v>
      </c>
      <c r="J131" s="229"/>
      <c r="K131" s="230" t="s">
        <v>19</v>
      </c>
      <c r="L131" s="231"/>
      <c r="N131" s="228" t="s">
        <v>20</v>
      </c>
      <c r="O131" s="229"/>
      <c r="P131" s="230" t="s">
        <v>21</v>
      </c>
      <c r="Q131" s="231"/>
      <c r="S131" s="228" t="s">
        <v>47</v>
      </c>
      <c r="T131" s="229"/>
      <c r="U131" s="230" t="s">
        <v>48</v>
      </c>
      <c r="V131" s="231"/>
      <c r="X131" s="228" t="s">
        <v>51</v>
      </c>
      <c r="Y131" s="229"/>
      <c r="Z131" s="230" t="s">
        <v>52</v>
      </c>
      <c r="AA131" s="231"/>
      <c r="AB131" s="4"/>
      <c r="AC131" s="71" t="s">
        <v>89</v>
      </c>
      <c r="AE131" s="101" t="s">
        <v>90</v>
      </c>
      <c r="AF131" s="17"/>
      <c r="AG131" s="82">
        <f t="shared" si="282"/>
        <v>1.98</v>
      </c>
      <c r="AH131" s="83">
        <f t="shared" si="283"/>
        <v>-23.823814304101543</v>
      </c>
      <c r="AI131" s="81">
        <f t="shared" si="284"/>
        <v>-49.881902510225558</v>
      </c>
      <c r="AJ131" s="85">
        <f t="shared" si="301"/>
        <v>-23.823814304101543</v>
      </c>
      <c r="AK131" s="22">
        <f t="shared" si="302"/>
        <v>-44.467936361914397</v>
      </c>
      <c r="AL131" s="84">
        <f t="shared" si="303"/>
        <v>-0.77611190108271511</v>
      </c>
      <c r="AM131" s="65">
        <f t="shared" si="285"/>
        <v>-1.8042832200344465E-2</v>
      </c>
    </row>
    <row r="132" spans="2:39" ht="18.649999999999999" customHeight="1" thickTop="1" thickBot="1">
      <c r="D132" s="43">
        <v>0</v>
      </c>
      <c r="E132" s="116">
        <f t="shared" ref="E132" si="434">(1/$E$8)*SIN($B129*$F$8)</f>
        <v>3.989819096254197E-2</v>
      </c>
      <c r="F132" s="59">
        <f t="shared" ref="F132" si="435">COS($F$8*$B129)</f>
        <v>0.99281076203939733</v>
      </c>
      <c r="G132" s="73">
        <v>0</v>
      </c>
      <c r="I132" s="55">
        <v>0</v>
      </c>
      <c r="J132" s="58">
        <f t="shared" ref="J132" si="436">(TAN($K$8*B129))/$J$8</f>
        <v>0.26862600190475161</v>
      </c>
      <c r="K132" s="56">
        <v>1</v>
      </c>
      <c r="L132" s="57">
        <v>0</v>
      </c>
      <c r="N132" s="55">
        <f t="shared" ref="N132" si="437">D132*I129+F132*I132-E132*J129-G132*J132</f>
        <v>0</v>
      </c>
      <c r="O132" s="58">
        <f t="shared" ref="O132" si="438">(D132*J129+E132*I129+F132*J132+G132*I132)</f>
        <v>0.30659297661719503</v>
      </c>
      <c r="P132" s="56">
        <f t="shared" ref="P132" si="439">D132*K129+F132*K132-E132*L129-G132*L132</f>
        <v>0.99281076203939733</v>
      </c>
      <c r="Q132" s="57">
        <f t="shared" ref="Q132" si="440">(D132*L129+E132*K129+F132*L132+G132*K132)</f>
        <v>0</v>
      </c>
      <c r="S132" s="43">
        <v>0</v>
      </c>
      <c r="T132" s="116">
        <f t="shared" ref="T132" si="441">(1/$T$8)*SIN($B129*$U$8)</f>
        <v>3.989819096254197E-2</v>
      </c>
      <c r="U132" s="59">
        <f t="shared" ref="U132" si="442">COS($U$8*$B129)</f>
        <v>0.99281076203939733</v>
      </c>
      <c r="V132" s="73">
        <v>0</v>
      </c>
      <c r="X132" s="55">
        <f t="shared" ref="X132" si="443">N132*S129+P132*S132-O132*T129-Q132*T132</f>
        <v>0</v>
      </c>
      <c r="Y132" s="58">
        <f t="shared" ref="Y132" si="444">(N132*T129+O132*S129+P132*T132+Q132*S132)</f>
        <v>0.3440001601247592</v>
      </c>
      <c r="Z132" s="56">
        <f t="shared" ref="Z132" si="445">N132*U129+P132*U132-O132*V129-Q132*V132</f>
        <v>0.87558066306162563</v>
      </c>
      <c r="AA132" s="57">
        <f t="shared" ref="AA132" si="446">(N132*V129+O132*U129+P132*V132+Q132*U132)</f>
        <v>0</v>
      </c>
      <c r="AB132" s="9"/>
      <c r="AC132" s="74">
        <f t="shared" ref="AC132" si="447">(180/PI())*ATAN(-1*(($X$8*Y129+AA129+$X$8*Y132+AA132)/($X$8*X129+Z129+$X$8*X132+Z132)))</f>
        <v>-30.277349086077312</v>
      </c>
      <c r="AE132" s="102">
        <f t="shared" ref="AE132" si="448">20*LOG(((($X$8*X129+Z129-$X$8*X132-Z132)^2+($X$8*Y129+AA129-$X$8*Y132-AA132)^2)/(($X$8*X129+Z129+$X$8*X132+Z132)^2+($X$8*Y129+AA129+$X$8*Y132+AA132)^2))^0.5)</f>
        <v>-15.655846344545591</v>
      </c>
      <c r="AF132" s="17"/>
      <c r="AG132" s="120">
        <f t="shared" si="282"/>
        <v>2</v>
      </c>
      <c r="AH132" s="121">
        <f t="shared" si="283"/>
        <v>-24.683912378910399</v>
      </c>
      <c r="AI132" s="122">
        <f t="shared" si="284"/>
        <v>-50.771261237463847</v>
      </c>
      <c r="AJ132" s="123">
        <f t="shared" si="301"/>
        <v>-24.683912378910399</v>
      </c>
      <c r="AK132" s="124">
        <f t="shared" si="302"/>
        <v>-43.393305655982282</v>
      </c>
      <c r="AL132" s="125">
        <f t="shared" si="303"/>
        <v>-0.75735605702116859</v>
      </c>
      <c r="AM132" s="126">
        <f t="shared" si="285"/>
        <v>-1.4795602107719446E-2</v>
      </c>
    </row>
    <row r="133" spans="2:39" ht="18.649999999999999" customHeight="1">
      <c r="AE133" s="66"/>
      <c r="AG133" s="82">
        <f t="shared" si="282"/>
        <v>2.02</v>
      </c>
      <c r="AH133" s="83">
        <f t="shared" si="283"/>
        <v>-25.596295621813582</v>
      </c>
      <c r="AI133" s="81">
        <f t="shared" si="284"/>
        <v>-51.639127350583493</v>
      </c>
      <c r="AJ133" s="85">
        <f t="shared" si="301"/>
        <v>-25.596295621813582</v>
      </c>
      <c r="AK133" s="22">
        <f t="shared" si="302"/>
        <v>-42.373688291178588</v>
      </c>
      <c r="AL133" s="84">
        <f t="shared" si="303"/>
        <v>-0.73956037689483611</v>
      </c>
      <c r="AM133" s="65">
        <f t="shared" si="285"/>
        <v>-1.1988201148128676E-2</v>
      </c>
    </row>
    <row r="134" spans="2:39" ht="18.649999999999999" customHeight="1" thickBot="1">
      <c r="E134" s="50" t="s">
        <v>8</v>
      </c>
      <c r="J134" s="50" t="s">
        <v>9</v>
      </c>
      <c r="O134" s="50" t="s">
        <v>10</v>
      </c>
      <c r="T134" s="50" t="s">
        <v>11</v>
      </c>
      <c r="Y134" s="50" t="s">
        <v>12</v>
      </c>
      <c r="AG134" s="82">
        <f t="shared" si="282"/>
        <v>2.04</v>
      </c>
      <c r="AH134" s="83">
        <f t="shared" si="283"/>
        <v>-26.571443692786701</v>
      </c>
      <c r="AI134" s="81">
        <f t="shared" si="284"/>
        <v>-52.486601116407066</v>
      </c>
      <c r="AJ134" s="85">
        <f t="shared" si="301"/>
        <v>-26.571443692786701</v>
      </c>
      <c r="AK134" s="22">
        <f t="shared" si="302"/>
        <v>-41.405735116493467</v>
      </c>
      <c r="AL134" s="84">
        <f t="shared" si="303"/>
        <v>-0.7226664069914488</v>
      </c>
      <c r="AM134" s="65">
        <f t="shared" si="285"/>
        <v>-9.5745546373836622E-3</v>
      </c>
    </row>
    <row r="135" spans="2:39" ht="18.649999999999999" customHeight="1" thickBot="1">
      <c r="B135" s="49"/>
      <c r="D135" s="233" t="s">
        <v>37</v>
      </c>
      <c r="E135" s="234"/>
      <c r="F135" s="235" t="s">
        <v>38</v>
      </c>
      <c r="G135" s="236"/>
      <c r="I135" s="228" t="s">
        <v>14</v>
      </c>
      <c r="J135" s="229"/>
      <c r="K135" s="230" t="s">
        <v>15</v>
      </c>
      <c r="L135" s="231"/>
      <c r="N135" s="228" t="s">
        <v>16</v>
      </c>
      <c r="O135" s="229"/>
      <c r="P135" s="230" t="s">
        <v>17</v>
      </c>
      <c r="Q135" s="231"/>
      <c r="S135" s="228" t="s">
        <v>45</v>
      </c>
      <c r="T135" s="229"/>
      <c r="U135" s="230" t="s">
        <v>46</v>
      </c>
      <c r="V135" s="231"/>
      <c r="X135" s="228" t="s">
        <v>49</v>
      </c>
      <c r="Y135" s="229"/>
      <c r="Z135" s="230" t="s">
        <v>50</v>
      </c>
      <c r="AA135" s="231"/>
      <c r="AB135" s="4"/>
      <c r="AC135" s="53" t="s">
        <v>87</v>
      </c>
      <c r="AE135" s="98" t="s">
        <v>88</v>
      </c>
      <c r="AF135" s="17"/>
      <c r="AG135" s="82">
        <f t="shared" si="282"/>
        <v>2.06</v>
      </c>
      <c r="AH135" s="83">
        <f t="shared" si="283"/>
        <v>-27.623002763733922</v>
      </c>
      <c r="AI135" s="81">
        <f t="shared" si="284"/>
        <v>-53.314715818736936</v>
      </c>
      <c r="AJ135" s="85">
        <f t="shared" si="301"/>
        <v>-27.623002763733922</v>
      </c>
      <c r="AK135" s="22">
        <f t="shared" si="302"/>
        <v>-40.486345961316381</v>
      </c>
      <c r="AL135" s="84">
        <f t="shared" si="303"/>
        <v>-0.70662003912647964</v>
      </c>
      <c r="AM135" s="65">
        <f t="shared" si="285"/>
        <v>-7.5138006891195108E-3</v>
      </c>
    </row>
    <row r="136" spans="2:39" ht="18.649999999999999" customHeight="1" thickTop="1" thickBot="1">
      <c r="B136" s="75">
        <v>0.32</v>
      </c>
      <c r="D136" s="132">
        <f t="shared" ref="D136" si="449">COS($F$8*$B136)</f>
        <v>0.99182159703020878</v>
      </c>
      <c r="E136" s="133">
        <v>0</v>
      </c>
      <c r="F136" s="134">
        <v>0</v>
      </c>
      <c r="G136" s="135">
        <f t="shared" ref="G136" si="450">$E$8*SIN($B136*$F$8)</f>
        <v>0.38289590880553392</v>
      </c>
      <c r="I136" s="55">
        <v>1</v>
      </c>
      <c r="J136" s="58">
        <v>0</v>
      </c>
      <c r="K136" s="56">
        <v>0</v>
      </c>
      <c r="L136" s="57">
        <v>0</v>
      </c>
      <c r="N136" s="55">
        <f t="shared" ref="N136" si="451">D136*I136+F136*I139-E136*J136-G136*J139</f>
        <v>0.88188214664305886</v>
      </c>
      <c r="O136" s="58">
        <f t="shared" ref="O136" si="452">(D136*J136+E136*I136+F136*J139+G136*I139)</f>
        <v>0</v>
      </c>
      <c r="P136" s="56">
        <f t="shared" ref="P136" si="453">D136*K136+F136*K139-E136*L136-G136*L139</f>
        <v>0</v>
      </c>
      <c r="Q136" s="57">
        <f t="shared" ref="Q136" si="454">(D136*L136+E136*K136+F136*L139+G136*K139)</f>
        <v>0.38289590880553392</v>
      </c>
      <c r="S136" s="59">
        <f t="shared" ref="S136" si="455">COS($U$8*$B136)</f>
        <v>0.99182159703020878</v>
      </c>
      <c r="T136" s="60">
        <v>0</v>
      </c>
      <c r="U136" s="22">
        <v>0</v>
      </c>
      <c r="V136" s="116">
        <f t="shared" ref="V136" si="456">$T$8*SIN($B136*$U$8)</f>
        <v>0.38289590880553392</v>
      </c>
      <c r="X136" s="55">
        <f t="shared" ref="X136" si="457">N136*S136+P136*S139-O136*T136-Q136*T139</f>
        <v>0.85837983941150131</v>
      </c>
      <c r="Y136" s="58">
        <f t="shared" ref="Y136" si="458">(N136*T136+O136*S136+P136*T139+Q136*S139)</f>
        <v>0</v>
      </c>
      <c r="Z136" s="56">
        <f t="shared" ref="Z136" si="459">N136*U136+P136*U139-O136*V136-Q136*V139</f>
        <v>0</v>
      </c>
      <c r="AA136" s="57">
        <f t="shared" ref="AA136" si="460">(N136*V136+O136*U136+P136*V139+Q136*U139)</f>
        <v>0.71743349776610699</v>
      </c>
      <c r="AB136" s="9"/>
      <c r="AC136" s="61">
        <f t="shared" ref="AC136" si="461">20*LOG((2*$X$8)/(($X$8*X136+Z136+$X$8*X139+Z139)^2+($X$8*Y136+AA136+$X$8*Y139+AA139)^2)^0.5)</f>
        <v>-0.13144397380611472</v>
      </c>
      <c r="AE136" s="99">
        <f t="shared" ref="AE136" si="462">((Y136^2+X136^2)/(Y139^2+X139^2))^0.5</f>
        <v>2.3399231358358916</v>
      </c>
      <c r="AF136" s="17"/>
      <c r="AG136" s="82">
        <f t="shared" si="282"/>
        <v>2.08</v>
      </c>
      <c r="AH136" s="83">
        <f t="shared" si="283"/>
        <v>-28.769214899739847</v>
      </c>
      <c r="AI136" s="81">
        <f t="shared" si="284"/>
        <v>-54.124442737963264</v>
      </c>
      <c r="AJ136" s="85">
        <f t="shared" si="301"/>
        <v>-28.769214899739847</v>
      </c>
      <c r="AK136" s="22">
        <f t="shared" si="302"/>
        <v>-39.612650346278819</v>
      </c>
      <c r="AL136" s="84">
        <f t="shared" si="303"/>
        <v>-0.69137117398383729</v>
      </c>
      <c r="AM136" s="65">
        <f t="shared" si="285"/>
        <v>-5.7696739719224864E-3</v>
      </c>
    </row>
    <row r="137" spans="2:39" ht="18.649999999999999" customHeight="1" thickBot="1">
      <c r="D137" s="59"/>
      <c r="E137" s="22"/>
      <c r="F137" s="22"/>
      <c r="G137" s="65"/>
      <c r="I137" s="63"/>
      <c r="L137" s="64"/>
      <c r="N137" s="63"/>
      <c r="Q137" s="64"/>
      <c r="S137" s="63"/>
      <c r="V137" s="64"/>
      <c r="X137" s="63"/>
      <c r="AA137" s="64"/>
      <c r="AE137" s="100"/>
      <c r="AF137" s="17"/>
      <c r="AG137" s="82">
        <f t="shared" si="282"/>
        <v>2.1</v>
      </c>
      <c r="AH137" s="83">
        <f t="shared" si="283"/>
        <v>-30.03525804509675</v>
      </c>
      <c r="AI137" s="81">
        <f t="shared" si="284"/>
        <v>-54.916695744888841</v>
      </c>
      <c r="AJ137" s="85">
        <f t="shared" si="301"/>
        <v>-30.03525804509675</v>
      </c>
      <c r="AK137" s="22">
        <f t="shared" si="302"/>
        <v>-38.781989621464028</v>
      </c>
      <c r="AL137" s="84">
        <f t="shared" si="303"/>
        <v>-0.67687340936881657</v>
      </c>
      <c r="AM137" s="65">
        <f t="shared" si="285"/>
        <v>-4.3099674209439182E-3</v>
      </c>
    </row>
    <row r="138" spans="2:39" ht="18.649999999999999" customHeight="1" thickBot="1">
      <c r="D138" s="237" t="s">
        <v>39</v>
      </c>
      <c r="E138" s="238"/>
      <c r="F138" s="239" t="s">
        <v>40</v>
      </c>
      <c r="G138" s="240"/>
      <c r="I138" s="228" t="s">
        <v>18</v>
      </c>
      <c r="J138" s="229"/>
      <c r="K138" s="230" t="s">
        <v>19</v>
      </c>
      <c r="L138" s="231"/>
      <c r="N138" s="228" t="s">
        <v>20</v>
      </c>
      <c r="O138" s="229"/>
      <c r="P138" s="230" t="s">
        <v>21</v>
      </c>
      <c r="Q138" s="231"/>
      <c r="S138" s="228" t="s">
        <v>47</v>
      </c>
      <c r="T138" s="229"/>
      <c r="U138" s="230" t="s">
        <v>48</v>
      </c>
      <c r="V138" s="231"/>
      <c r="X138" s="228" t="s">
        <v>51</v>
      </c>
      <c r="Y138" s="229"/>
      <c r="Z138" s="230" t="s">
        <v>52</v>
      </c>
      <c r="AA138" s="231"/>
      <c r="AB138" s="4"/>
      <c r="AC138" s="71" t="s">
        <v>89</v>
      </c>
      <c r="AE138" s="101" t="s">
        <v>90</v>
      </c>
      <c r="AF138" s="17"/>
      <c r="AG138" s="82">
        <f t="shared" si="282"/>
        <v>2.12</v>
      </c>
      <c r="AH138" s="83">
        <f t="shared" si="283"/>
        <v>-31.457295503299079</v>
      </c>
      <c r="AI138" s="81">
        <f t="shared" si="284"/>
        <v>-55.692335537318122</v>
      </c>
      <c r="AJ138" s="85">
        <f t="shared" si="301"/>
        <v>-31.457295503299079</v>
      </c>
      <c r="AK138" s="22">
        <f t="shared" si="302"/>
        <v>-37.991900470386817</v>
      </c>
      <c r="AL138" s="84">
        <f t="shared" si="303"/>
        <v>-0.66308375229823235</v>
      </c>
      <c r="AM138" s="65">
        <f t="shared" si="285"/>
        <v>-3.1060615306476467E-3</v>
      </c>
    </row>
    <row r="139" spans="2:39" ht="18.649999999999999" customHeight="1" thickTop="1" thickBot="1">
      <c r="D139" s="43">
        <v>0</v>
      </c>
      <c r="E139" s="116">
        <f t="shared" ref="E139" si="463">(1/$E$8)*SIN($B136*$F$8)</f>
        <v>4.2543989867281543E-2</v>
      </c>
      <c r="F139" s="59">
        <f t="shared" ref="F139" si="464">COS($F$8*$B136)</f>
        <v>0.99182159703020878</v>
      </c>
      <c r="G139" s="73">
        <v>0</v>
      </c>
      <c r="I139" s="55">
        <v>0</v>
      </c>
      <c r="J139" s="58">
        <f t="shared" ref="J139" si="465">(TAN($K$8*B136))/$J$8</f>
        <v>0.28712620808645462</v>
      </c>
      <c r="K139" s="56">
        <v>1</v>
      </c>
      <c r="L139" s="57">
        <v>0</v>
      </c>
      <c r="N139" s="55">
        <f t="shared" ref="N139" si="466">D139*I136+F139*I139-E139*J136-G139*J139</f>
        <v>0</v>
      </c>
      <c r="O139" s="58">
        <f t="shared" ref="O139" si="467">(D139*J136+E139*I136+F139*J139+G139*I139)</f>
        <v>0.32732196412081699</v>
      </c>
      <c r="P139" s="56">
        <f t="shared" ref="P139" si="468">D139*K136+F139*K139-E139*L136-G139*L139</f>
        <v>0.99182159703020878</v>
      </c>
      <c r="Q139" s="57">
        <f t="shared" ref="Q139" si="469">(D139*L136+E139*K136+F139*L139+G139*K139)</f>
        <v>0</v>
      </c>
      <c r="S139" s="43">
        <v>0</v>
      </c>
      <c r="T139" s="116">
        <f t="shared" ref="T139" si="470">(1/$T$8)*SIN($B136*$U$8)</f>
        <v>4.2543989867281543E-2</v>
      </c>
      <c r="U139" s="59">
        <f t="shared" ref="U139" si="471">COS($U$8*$B136)</f>
        <v>0.99182159703020878</v>
      </c>
      <c r="V139" s="73">
        <v>0</v>
      </c>
      <c r="X139" s="55">
        <f t="shared" ref="X139" si="472">N139*S136+P139*S139-O139*T136-Q139*T139</f>
        <v>0</v>
      </c>
      <c r="Y139" s="58">
        <f t="shared" ref="Y139" si="473">(N139*T136+O139*S136+P139*T139+Q139*S139)</f>
        <v>0.36684104117157756</v>
      </c>
      <c r="Z139" s="56">
        <f t="shared" ref="Z139" si="474">N139*U136+P139*U139-O139*V136-Q139*V139</f>
        <v>0.8583798394115012</v>
      </c>
      <c r="AA139" s="57">
        <f t="shared" ref="AA139" si="475">(N139*V136+O139*U136+P139*V139+Q139*U139)</f>
        <v>0</v>
      </c>
      <c r="AB139" s="9"/>
      <c r="AC139" s="74">
        <f t="shared" ref="AC139" si="476">(180/PI())*ATAN(-1*(($X$8*Y136+AA136+$X$8*Y139+AA139)/($X$8*X136+Z136+$X$8*X139+Z139)))</f>
        <v>-32.275769999312587</v>
      </c>
      <c r="AE139" s="102">
        <f t="shared" ref="AE139" si="477">20*LOG(((($X$8*X136+Z136-$X$8*X139-Z139)^2+($X$8*Y136+AA136-$X$8*Y139-AA139)^2)/(($X$8*X136+Z136+$X$8*X139+Z139)^2+($X$8*Y136+AA136+$X$8*Y139+AA139)^2))^0.5)</f>
        <v>-15.255992536962417</v>
      </c>
      <c r="AF139" s="17"/>
      <c r="AG139" s="82">
        <f t="shared" si="282"/>
        <v>2.14</v>
      </c>
      <c r="AH139" s="83">
        <f t="shared" si="283"/>
        <v>-33.089993880475618</v>
      </c>
      <c r="AI139" s="81">
        <f t="shared" si="284"/>
        <v>-56.452173546725859</v>
      </c>
      <c r="AJ139" s="85">
        <f t="shared" si="301"/>
        <v>-33.089993880475618</v>
      </c>
      <c r="AK139" s="22">
        <f t="shared" si="302"/>
        <v>-37.240099707890515</v>
      </c>
      <c r="AL139" s="84">
        <f t="shared" si="303"/>
        <v>-0.64996235367366806</v>
      </c>
      <c r="AM139" s="65">
        <f t="shared" si="285"/>
        <v>-2.1325122985998129E-3</v>
      </c>
    </row>
    <row r="140" spans="2:39" ht="18.649999999999999" customHeight="1">
      <c r="AE140" s="66"/>
      <c r="AG140" s="82">
        <f t="shared" si="282"/>
        <v>2.16</v>
      </c>
      <c r="AH140" s="83">
        <f t="shared" si="283"/>
        <v>-35.02182586911271</v>
      </c>
      <c r="AI140" s="81">
        <f t="shared" si="284"/>
        <v>-57.19697554088367</v>
      </c>
      <c r="AJ140" s="85">
        <f t="shared" si="301"/>
        <v>-35.02182586911271</v>
      </c>
      <c r="AK140" s="22">
        <f t="shared" si="302"/>
        <v>-36.524470294728992</v>
      </c>
      <c r="AL140" s="84">
        <f t="shared" si="303"/>
        <v>-0.63747226418988456</v>
      </c>
      <c r="AM140" s="65">
        <f t="shared" si="285"/>
        <v>-1.3666901270821066E-3</v>
      </c>
    </row>
    <row r="141" spans="2:39" ht="18.649999999999999" customHeight="1" thickBot="1">
      <c r="E141" s="50" t="s">
        <v>8</v>
      </c>
      <c r="J141" s="50" t="s">
        <v>9</v>
      </c>
      <c r="O141" s="50" t="s">
        <v>10</v>
      </c>
      <c r="T141" s="50" t="s">
        <v>11</v>
      </c>
      <c r="Y141" s="50" t="s">
        <v>12</v>
      </c>
      <c r="AG141" s="82">
        <f t="shared" si="282"/>
        <v>2.1800000000000002</v>
      </c>
      <c r="AH141" s="83">
        <f t="shared" si="283"/>
        <v>-37.410423883917439</v>
      </c>
      <c r="AI141" s="81">
        <f t="shared" si="284"/>
        <v>-57.927464946778251</v>
      </c>
      <c r="AJ141" s="85">
        <f t="shared" si="301"/>
        <v>-37.410423883917439</v>
      </c>
      <c r="AK141" s="22">
        <f t="shared" si="302"/>
        <v>-35.843048489275702</v>
      </c>
      <c r="AL141" s="84">
        <f t="shared" si="303"/>
        <v>-0.62557921008984052</v>
      </c>
      <c r="AM141" s="65">
        <f t="shared" si="285"/>
        <v>-7.8846304964822313E-4</v>
      </c>
    </row>
    <row r="142" spans="2:39" ht="18.649999999999999" customHeight="1" thickBot="1">
      <c r="B142" s="49"/>
      <c r="D142" s="233" t="s">
        <v>37</v>
      </c>
      <c r="E142" s="234"/>
      <c r="F142" s="235" t="s">
        <v>38</v>
      </c>
      <c r="G142" s="236"/>
      <c r="I142" s="228" t="s">
        <v>14</v>
      </c>
      <c r="J142" s="229"/>
      <c r="K142" s="230" t="s">
        <v>15</v>
      </c>
      <c r="L142" s="231"/>
      <c r="N142" s="228" t="s">
        <v>16</v>
      </c>
      <c r="O142" s="229"/>
      <c r="P142" s="230" t="s">
        <v>17</v>
      </c>
      <c r="Q142" s="231"/>
      <c r="S142" s="228" t="s">
        <v>45</v>
      </c>
      <c r="T142" s="229"/>
      <c r="U142" s="230" t="s">
        <v>46</v>
      </c>
      <c r="V142" s="231"/>
      <c r="X142" s="228" t="s">
        <v>49</v>
      </c>
      <c r="Y142" s="229"/>
      <c r="Z142" s="230" t="s">
        <v>50</v>
      </c>
      <c r="AA142" s="231"/>
      <c r="AB142" s="4"/>
      <c r="AC142" s="53" t="s">
        <v>87</v>
      </c>
      <c r="AE142" s="98" t="s">
        <v>88</v>
      </c>
      <c r="AF142" s="17"/>
      <c r="AG142" s="82">
        <f t="shared" si="282"/>
        <v>2.2000000000000002</v>
      </c>
      <c r="AH142" s="83">
        <f t="shared" si="283"/>
        <v>-40.581127974859008</v>
      </c>
      <c r="AI142" s="81">
        <f t="shared" si="284"/>
        <v>-58.644325916563766</v>
      </c>
      <c r="AJ142" s="85">
        <f t="shared" si="301"/>
        <v>-40.581127974859008</v>
      </c>
      <c r="AK142" s="22">
        <f t="shared" si="302"/>
        <v>-35.194012057075923</v>
      </c>
      <c r="AL142" s="84">
        <f t="shared" si="303"/>
        <v>-0.61425138738255736</v>
      </c>
      <c r="AM142" s="65">
        <f t="shared" si="285"/>
        <v>-3.7991855923765779E-4</v>
      </c>
    </row>
    <row r="143" spans="2:39" ht="18.649999999999999" customHeight="1" thickTop="1" thickBot="1">
      <c r="B143" s="75">
        <v>0.34</v>
      </c>
      <c r="D143" s="132">
        <f t="shared" ref="D143" si="478">COS($F$8*$B143)</f>
        <v>0.99076897456706736</v>
      </c>
      <c r="E143" s="133">
        <v>0</v>
      </c>
      <c r="F143" s="134">
        <v>0</v>
      </c>
      <c r="G143" s="135">
        <f t="shared" ref="G143" si="479">$E$8*SIN($B143*$F$8)</f>
        <v>0.40668360099455148</v>
      </c>
      <c r="I143" s="55">
        <v>1</v>
      </c>
      <c r="J143" s="58">
        <v>0</v>
      </c>
      <c r="K143" s="56">
        <v>0</v>
      </c>
      <c r="L143" s="57">
        <v>0</v>
      </c>
      <c r="N143" s="55">
        <f t="shared" ref="N143" si="480">D143*I143+F143*I146-E143*J143-G143*J146</f>
        <v>0.86642774758260022</v>
      </c>
      <c r="O143" s="58">
        <f t="shared" ref="O143" si="481">(D143*J143+E143*I143+F143*J146+G143*I146)</f>
        <v>0</v>
      </c>
      <c r="P143" s="56">
        <f t="shared" ref="P143" si="482">D143*K143+F143*K146-E143*L143-G143*L146</f>
        <v>0</v>
      </c>
      <c r="Q143" s="57">
        <f t="shared" ref="Q143" si="483">(D143*L143+E143*K143+F143*L146+G143*K146)</f>
        <v>0.40668360099455148</v>
      </c>
      <c r="S143" s="59">
        <f t="shared" ref="S143" si="484">COS($U$8*$B143)</f>
        <v>0.99076897456706736</v>
      </c>
      <c r="T143" s="60">
        <v>0</v>
      </c>
      <c r="U143" s="22">
        <v>0</v>
      </c>
      <c r="V143" s="116">
        <f t="shared" ref="V143" si="485">$T$8*SIN($B143*$U$8)</f>
        <v>0.40668360099455148</v>
      </c>
      <c r="X143" s="55">
        <f t="shared" ref="X143" si="486">N143*S143+P143*S146-O143*T143-Q143*T146</f>
        <v>0.84005289197354494</v>
      </c>
      <c r="Y143" s="58">
        <f t="shared" ref="Y143" si="487">(N143*T143+O143*S143+P143*T146+Q143*S146)</f>
        <v>0</v>
      </c>
      <c r="Z143" s="56">
        <f t="shared" ref="Z143" si="488">N143*U143+P143*U146-O143*V143-Q143*V146</f>
        <v>0</v>
      </c>
      <c r="AA143" s="57">
        <f t="shared" ref="AA143" si="489">(N143*V143+O143*U143+P143*V146+Q143*U146)</f>
        <v>0.75529145071910431</v>
      </c>
      <c r="AB143" s="9"/>
      <c r="AC143" s="61">
        <f t="shared" ref="AC143" si="490">20*LOG((2*$X$8)/(($X$8*X143+Z143+$X$8*X146+Z146)^2+($X$8*Y143+AA143+$X$8*Y146+AA146)^2)^0.5)</f>
        <v>-0.14277095702313</v>
      </c>
      <c r="AE143" s="99">
        <f t="shared" ref="AE143" si="491">((Y143^2+X143^2)/(Y146^2+X146^2))^0.5</f>
        <v>2.1558299502028144</v>
      </c>
      <c r="AF143" s="17"/>
      <c r="AG143" s="82">
        <f t="shared" si="282"/>
        <v>2.2200000000000002</v>
      </c>
      <c r="AH143" s="83">
        <f t="shared" si="283"/>
        <v>-45.404669740745796</v>
      </c>
      <c r="AI143" s="81">
        <f t="shared" si="284"/>
        <v>-59.348206157705285</v>
      </c>
      <c r="AJ143" s="85">
        <f t="shared" si="301"/>
        <v>-45.404669740745796</v>
      </c>
      <c r="AK143" s="22">
        <f t="shared" si="302"/>
        <v>-34.575669460801322</v>
      </c>
      <c r="AL143" s="84">
        <f t="shared" si="303"/>
        <v>-0.60345927317223558</v>
      </c>
      <c r="AM143" s="65">
        <f t="shared" si="285"/>
        <v>-1.2511909463545665E-4</v>
      </c>
    </row>
    <row r="144" spans="2:39" ht="18.649999999999999" customHeight="1" thickBot="1">
      <c r="D144" s="59"/>
      <c r="E144" s="22"/>
      <c r="F144" s="22"/>
      <c r="G144" s="65"/>
      <c r="I144" s="63"/>
      <c r="L144" s="64"/>
      <c r="N144" s="63"/>
      <c r="Q144" s="64"/>
      <c r="S144" s="63"/>
      <c r="V144" s="64"/>
      <c r="X144" s="63"/>
      <c r="AA144" s="64"/>
      <c r="AE144" s="100"/>
      <c r="AF144" s="17"/>
      <c r="AG144" s="82">
        <f t="shared" si="282"/>
        <v>2.2400000000000002</v>
      </c>
      <c r="AH144" s="83">
        <f t="shared" si="283"/>
        <v>-56.427241339366788</v>
      </c>
      <c r="AI144" s="81">
        <f t="shared" si="284"/>
        <v>-60.039719546921312</v>
      </c>
      <c r="AJ144" s="85">
        <f t="shared" si="301"/>
        <v>-56.427241339366788</v>
      </c>
      <c r="AK144" s="22">
        <f t="shared" si="302"/>
        <v>-33.986449956178802</v>
      </c>
      <c r="AL144" s="84">
        <f t="shared" si="303"/>
        <v>-0.5931754527996026</v>
      </c>
      <c r="AM144" s="65">
        <f t="shared" si="285"/>
        <v>-9.8869120714665208E-6</v>
      </c>
    </row>
    <row r="145" spans="2:39" ht="18.649999999999999" customHeight="1" thickBot="1">
      <c r="D145" s="237" t="s">
        <v>39</v>
      </c>
      <c r="E145" s="238"/>
      <c r="F145" s="239" t="s">
        <v>40</v>
      </c>
      <c r="G145" s="240"/>
      <c r="I145" s="228" t="s">
        <v>18</v>
      </c>
      <c r="J145" s="229"/>
      <c r="K145" s="230" t="s">
        <v>19</v>
      </c>
      <c r="L145" s="231"/>
      <c r="N145" s="228" t="s">
        <v>20</v>
      </c>
      <c r="O145" s="229"/>
      <c r="P145" s="230" t="s">
        <v>21</v>
      </c>
      <c r="Q145" s="231"/>
      <c r="S145" s="228" t="s">
        <v>47</v>
      </c>
      <c r="T145" s="229"/>
      <c r="U145" s="230" t="s">
        <v>48</v>
      </c>
      <c r="V145" s="231"/>
      <c r="X145" s="228" t="s">
        <v>51</v>
      </c>
      <c r="Y145" s="229"/>
      <c r="Z145" s="230" t="s">
        <v>52</v>
      </c>
      <c r="AA145" s="231"/>
      <c r="AB145" s="4"/>
      <c r="AC145" s="71" t="s">
        <v>89</v>
      </c>
      <c r="AE145" s="101" t="s">
        <v>90</v>
      </c>
      <c r="AF145" s="17"/>
      <c r="AG145" s="82">
        <f t="shared" si="282"/>
        <v>2.2599999999999998</v>
      </c>
      <c r="AH145" s="83">
        <f t="shared" si="283"/>
        <v>-53.030373011725835</v>
      </c>
      <c r="AI145" s="81">
        <f t="shared" si="284"/>
        <v>-60.719448546044873</v>
      </c>
      <c r="AJ145" s="85">
        <f t="shared" si="301"/>
        <v>-53.030373011725835</v>
      </c>
      <c r="AK145" s="22">
        <f t="shared" si="302"/>
        <v>-33.424894523156084</v>
      </c>
      <c r="AL145" s="84">
        <f t="shared" si="303"/>
        <v>-0.58337446156089368</v>
      </c>
      <c r="AM145" s="65">
        <f t="shared" si="285"/>
        <v>-2.1614644193334672E-5</v>
      </c>
    </row>
    <row r="146" spans="2:39" ht="18.649999999999999" customHeight="1" thickTop="1" thickBot="1">
      <c r="D146" s="43">
        <v>0</v>
      </c>
      <c r="E146" s="116">
        <f t="shared" ref="E146" si="492">(1/$E$8)*SIN($B143*$F$8)</f>
        <v>4.5187066777172387E-2</v>
      </c>
      <c r="F146" s="59">
        <f t="shared" ref="F146" si="493">COS($F$8*$B143)</f>
        <v>0.99076897456706736</v>
      </c>
      <c r="G146" s="73">
        <v>0</v>
      </c>
      <c r="I146" s="55">
        <v>0</v>
      </c>
      <c r="J146" s="58">
        <f t="shared" ref="J146" si="494">(TAN($K$8*B143))/$J$8</f>
        <v>0.30574438379218799</v>
      </c>
      <c r="K146" s="56">
        <v>1</v>
      </c>
      <c r="L146" s="57">
        <v>0</v>
      </c>
      <c r="N146" s="55">
        <f t="shared" ref="N146" si="495">D146*I143+F146*I146-E146*J143-G146*J146</f>
        <v>0</v>
      </c>
      <c r="O146" s="58">
        <f t="shared" ref="O146" si="496">(D146*J143+E146*I143+F146*J146+G146*I146)</f>
        <v>0.34810911638659836</v>
      </c>
      <c r="P146" s="56">
        <f t="shared" ref="P146" si="497">D146*K143+F146*K146-E146*L143-G146*L146</f>
        <v>0.99076897456706736</v>
      </c>
      <c r="Q146" s="57">
        <f t="shared" ref="Q146" si="498">(D146*L143+E146*K143+F146*L146+G146*K146)</f>
        <v>0</v>
      </c>
      <c r="S146" s="43">
        <v>0</v>
      </c>
      <c r="T146" s="116">
        <f t="shared" ref="T146" si="499">(1/$T$8)*SIN($B143*$U$8)</f>
        <v>4.5187066777172387E-2</v>
      </c>
      <c r="U146" s="59">
        <f t="shared" ref="U146" si="500">COS($U$8*$B143)</f>
        <v>0.99076897456706736</v>
      </c>
      <c r="V146" s="73">
        <v>0</v>
      </c>
      <c r="X146" s="55">
        <f t="shared" ref="X146" si="501">N146*S143+P146*S146-O146*T143-Q146*T146</f>
        <v>0</v>
      </c>
      <c r="Y146" s="58">
        <f t="shared" ref="Y146" si="502">(N146*T143+O146*S143+P146*T146+Q146*S146)</f>
        <v>0.3896656560943107</v>
      </c>
      <c r="Z146" s="56">
        <f t="shared" ref="Z146" si="503">N146*U143+P146*U146-O146*V143-Q146*V146</f>
        <v>0.84005289197354494</v>
      </c>
      <c r="AA146" s="57">
        <f t="shared" ref="AA146" si="504">(N146*V143+O146*U143+P146*V146+Q146*U146)</f>
        <v>0</v>
      </c>
      <c r="AB146" s="9"/>
      <c r="AC146" s="74">
        <f t="shared" ref="AC146" si="505">(180/PI())*ATAN(-1*(($X$8*Y143+AA143+$X$8*Y146+AA146)/($X$8*X143+Z143+$X$8*X146+Z146)))</f>
        <v>-34.273615367792964</v>
      </c>
      <c r="AE146" s="102">
        <f t="shared" ref="AE146" si="506">20*LOG(((($X$8*X143+Z143-$X$8*X146-Z146)^2+($X$8*Y143+AA143-$X$8*Y146-AA146)^2)/(($X$8*X143+Z143+$X$8*X146+Z146)^2+($X$8*Y143+AA143+$X$8*Y146+AA146)^2))^0.5)</f>
        <v>-14.902634324469577</v>
      </c>
      <c r="AF146" s="17"/>
      <c r="AG146" s="82">
        <f t="shared" si="282"/>
        <v>2.2799999999999998</v>
      </c>
      <c r="AH146" s="83">
        <f t="shared" si="283"/>
        <v>-44.643189468694487</v>
      </c>
      <c r="AI146" s="81">
        <f t="shared" si="284"/>
        <v>-61.387946436507995</v>
      </c>
      <c r="AJ146" s="85">
        <f t="shared" si="301"/>
        <v>-44.643189468694487</v>
      </c>
      <c r="AK146" s="22">
        <f t="shared" si="302"/>
        <v>-32.889647565779583</v>
      </c>
      <c r="AL146" s="84">
        <f t="shared" si="303"/>
        <v>-0.57403263984339203</v>
      </c>
      <c r="AM146" s="65">
        <f t="shared" si="285"/>
        <v>-1.4909834381137758E-4</v>
      </c>
    </row>
    <row r="147" spans="2:39" ht="18.649999999999999" customHeight="1">
      <c r="AE147" s="66"/>
      <c r="AG147" s="82">
        <f t="shared" si="282"/>
        <v>2.2999999999999998</v>
      </c>
      <c r="AH147" s="83">
        <f t="shared" si="283"/>
        <v>-40.552966367562448</v>
      </c>
      <c r="AI147" s="81">
        <f t="shared" si="284"/>
        <v>-62.045739387823588</v>
      </c>
      <c r="AJ147" s="85">
        <f t="shared" si="301"/>
        <v>-40.552966367562448</v>
      </c>
      <c r="AK147" s="22">
        <f t="shared" si="302"/>
        <v>-32.379449318607783</v>
      </c>
      <c r="AL147" s="84">
        <f t="shared" si="303"/>
        <v>-0.56512800059234025</v>
      </c>
      <c r="AM147" s="65">
        <f t="shared" si="285"/>
        <v>-3.8239023555927361E-4</v>
      </c>
    </row>
    <row r="148" spans="2:39" ht="18.649999999999999" customHeight="1" thickBot="1">
      <c r="E148" s="50" t="s">
        <v>8</v>
      </c>
      <c r="J148" s="50" t="s">
        <v>9</v>
      </c>
      <c r="O148" s="50" t="s">
        <v>10</v>
      </c>
      <c r="T148" s="50" t="s">
        <v>11</v>
      </c>
      <c r="Y148" s="50" t="s">
        <v>12</v>
      </c>
      <c r="AG148" s="82">
        <f t="shared" si="282"/>
        <v>2.3199999999999998</v>
      </c>
      <c r="AH148" s="83">
        <f t="shared" si="283"/>
        <v>-37.849322188357441</v>
      </c>
      <c r="AI148" s="81">
        <f t="shared" si="284"/>
        <v>-62.693328374195744</v>
      </c>
      <c r="AJ148" s="85">
        <f t="shared" si="301"/>
        <v>-37.849322188357441</v>
      </c>
      <c r="AK148" s="22">
        <f t="shared" si="302"/>
        <v>-31.893128901901562</v>
      </c>
      <c r="AL148" s="84">
        <f t="shared" si="303"/>
        <v>-0.55664010810114584</v>
      </c>
      <c r="AM148" s="65">
        <f t="shared" si="285"/>
        <v>-7.1266876590824445E-4</v>
      </c>
    </row>
    <row r="149" spans="2:39" ht="18.649999999999999" customHeight="1" thickBot="1">
      <c r="B149" s="49"/>
      <c r="D149" s="233" t="s">
        <v>37</v>
      </c>
      <c r="E149" s="234"/>
      <c r="F149" s="235" t="s">
        <v>38</v>
      </c>
      <c r="G149" s="236"/>
      <c r="I149" s="228" t="s">
        <v>14</v>
      </c>
      <c r="J149" s="229"/>
      <c r="K149" s="230" t="s">
        <v>15</v>
      </c>
      <c r="L149" s="231"/>
      <c r="N149" s="228" t="s">
        <v>16</v>
      </c>
      <c r="O149" s="229"/>
      <c r="P149" s="230" t="s">
        <v>17</v>
      </c>
      <c r="Q149" s="231"/>
      <c r="S149" s="228" t="s">
        <v>45</v>
      </c>
      <c r="T149" s="229"/>
      <c r="U149" s="230" t="s">
        <v>46</v>
      </c>
      <c r="V149" s="231"/>
      <c r="X149" s="228" t="s">
        <v>49</v>
      </c>
      <c r="Y149" s="229"/>
      <c r="Z149" s="230" t="s">
        <v>50</v>
      </c>
      <c r="AA149" s="231"/>
      <c r="AB149" s="4"/>
      <c r="AC149" s="53" t="s">
        <v>87</v>
      </c>
      <c r="AE149" s="98" t="s">
        <v>88</v>
      </c>
      <c r="AF149" s="17"/>
      <c r="AG149" s="82">
        <f t="shared" si="282"/>
        <v>2.34</v>
      </c>
      <c r="AH149" s="83">
        <f t="shared" si="283"/>
        <v>-35.839469734447846</v>
      </c>
      <c r="AI149" s="81">
        <f t="shared" si="284"/>
        <v>-63.331190952233776</v>
      </c>
      <c r="AJ149" s="85">
        <f t="shared" si="301"/>
        <v>-35.839469734447846</v>
      </c>
      <c r="AK149" s="22">
        <f t="shared" si="302"/>
        <v>-31.429597972216399</v>
      </c>
      <c r="AL149" s="84">
        <f t="shared" si="303"/>
        <v>-0.5485499671933094</v>
      </c>
      <c r="AM149" s="65">
        <f t="shared" si="285"/>
        <v>-1.1321238583946525E-3</v>
      </c>
    </row>
    <row r="150" spans="2:39" ht="18.649999999999999" customHeight="1" thickTop="1" thickBot="1">
      <c r="B150" s="75">
        <v>0.36</v>
      </c>
      <c r="D150" s="132">
        <f t="shared" ref="D150" si="507">COS($F$8*$B150)</f>
        <v>0.98965296199751007</v>
      </c>
      <c r="E150" s="133">
        <v>0</v>
      </c>
      <c r="F150" s="134">
        <v>0</v>
      </c>
      <c r="G150" s="135">
        <f t="shared" ref="G150" si="508">$E$8*SIN($B150*$F$8)</f>
        <v>0.43044527327639953</v>
      </c>
      <c r="I150" s="55">
        <v>1</v>
      </c>
      <c r="J150" s="58">
        <v>0</v>
      </c>
      <c r="K150" s="56">
        <v>0</v>
      </c>
      <c r="L150" s="57">
        <v>0</v>
      </c>
      <c r="N150" s="55">
        <f t="shared" ref="N150" si="509">D150*I150+F150*I153-E150*J150-G150*J153</f>
        <v>0.84997820325847284</v>
      </c>
      <c r="O150" s="58">
        <f t="shared" ref="O150" si="510">(D150*J150+E150*I150+F150*J153+G150*I153)</f>
        <v>0</v>
      </c>
      <c r="P150" s="56">
        <f t="shared" ref="P150" si="511">D150*K150+F150*K153-E150*L150-G150*L153</f>
        <v>0</v>
      </c>
      <c r="Q150" s="57">
        <f t="shared" ref="Q150" si="512">(D150*L150+E150*K150+F150*L153+G150*K153)</f>
        <v>0.43044527327639953</v>
      </c>
      <c r="S150" s="59">
        <f t="shared" ref="S150" si="513">COS($U$8*$B150)</f>
        <v>0.98965296199751007</v>
      </c>
      <c r="T150" s="60">
        <v>0</v>
      </c>
      <c r="U150" s="22">
        <v>0</v>
      </c>
      <c r="V150" s="116">
        <f t="shared" ref="V150" si="514">$T$8*SIN($B150*$U$8)</f>
        <v>0.43044527327639953</v>
      </c>
      <c r="X150" s="55">
        <f t="shared" ref="X150" si="515">N150*S150+P150*S153-O150*T150-Q150*T153</f>
        <v>0.82059643167851437</v>
      </c>
      <c r="Y150" s="58">
        <f t="shared" ref="Y150" si="516">(N150*T150+O150*S150+P150*T153+Q150*S153)</f>
        <v>0</v>
      </c>
      <c r="Z150" s="56">
        <f t="shared" ref="Z150" si="517">N150*U150+P150*U153-O150*V150-Q150*V153</f>
        <v>0</v>
      </c>
      <c r="AA150" s="57">
        <f t="shared" ref="AA150" si="518">(N150*V150+O150*U150+P150*V153+Q150*U153)</f>
        <v>0.79186053965639291</v>
      </c>
      <c r="AB150" s="9"/>
      <c r="AC150" s="61">
        <f t="shared" ref="AC150" si="519">20*LOG((2*$X$8)/(($X$8*X150+Z150+$X$8*X153+Z153)^2+($X$8*Y150+AA150+$X$8*Y153+AA153)^2)^0.5)</f>
        <v>-0.15352892808556245</v>
      </c>
      <c r="AE150" s="99">
        <f t="shared" ref="AE150" si="520">((Y150^2+X150^2)/(Y153^2+X153^2))^0.5</f>
        <v>1.9894524413035517</v>
      </c>
      <c r="AF150" s="17"/>
      <c r="AG150" s="82">
        <f t="shared" si="282"/>
        <v>2.36</v>
      </c>
      <c r="AH150" s="83">
        <f t="shared" si="283"/>
        <v>-34.246523426708862</v>
      </c>
      <c r="AI150" s="81">
        <f t="shared" si="284"/>
        <v>-63.959782911678104</v>
      </c>
      <c r="AJ150" s="85">
        <f t="shared" si="301"/>
        <v>-34.246523426708862</v>
      </c>
      <c r="AK150" s="22">
        <f t="shared" si="302"/>
        <v>-30.9878449192652</v>
      </c>
      <c r="AL150" s="84">
        <f t="shared" si="303"/>
        <v>-0.54083992193857422</v>
      </c>
      <c r="AM150" s="65">
        <f t="shared" si="285"/>
        <v>-1.6338555543206738E-3</v>
      </c>
    </row>
    <row r="151" spans="2:39" ht="18.649999999999999" customHeight="1" thickBot="1">
      <c r="D151" s="59"/>
      <c r="E151" s="22"/>
      <c r="F151" s="22"/>
      <c r="G151" s="65"/>
      <c r="I151" s="63"/>
      <c r="L151" s="64"/>
      <c r="N151" s="63"/>
      <c r="Q151" s="64"/>
      <c r="S151" s="63"/>
      <c r="V151" s="64"/>
      <c r="X151" s="63"/>
      <c r="AA151" s="64"/>
      <c r="AE151" s="100"/>
      <c r="AF151" s="17"/>
      <c r="AG151" s="82">
        <f t="shared" si="282"/>
        <v>2.38</v>
      </c>
      <c r="AH151" s="83">
        <f t="shared" si="283"/>
        <v>-32.931520943146715</v>
      </c>
      <c r="AI151" s="81">
        <f t="shared" si="284"/>
        <v>-64.579539810063409</v>
      </c>
      <c r="AJ151" s="85">
        <f t="shared" si="301"/>
        <v>-32.931520943146715</v>
      </c>
      <c r="AK151" s="22">
        <f t="shared" si="302"/>
        <v>-30.566929563961736</v>
      </c>
      <c r="AL151" s="84">
        <f t="shared" si="303"/>
        <v>-0.5334935631163269</v>
      </c>
      <c r="AM151" s="65">
        <f t="shared" si="285"/>
        <v>-2.2117844555816081E-3</v>
      </c>
    </row>
    <row r="152" spans="2:39" ht="18.649999999999999" customHeight="1" thickBot="1">
      <c r="D152" s="237" t="s">
        <v>39</v>
      </c>
      <c r="E152" s="238"/>
      <c r="F152" s="239" t="s">
        <v>40</v>
      </c>
      <c r="G152" s="240"/>
      <c r="I152" s="228" t="s">
        <v>18</v>
      </c>
      <c r="J152" s="229"/>
      <c r="K152" s="230" t="s">
        <v>19</v>
      </c>
      <c r="L152" s="231"/>
      <c r="N152" s="228" t="s">
        <v>20</v>
      </c>
      <c r="O152" s="229"/>
      <c r="P152" s="230" t="s">
        <v>21</v>
      </c>
      <c r="Q152" s="231"/>
      <c r="S152" s="228" t="s">
        <v>47</v>
      </c>
      <c r="T152" s="229"/>
      <c r="U152" s="230" t="s">
        <v>48</v>
      </c>
      <c r="V152" s="231"/>
      <c r="X152" s="228" t="s">
        <v>51</v>
      </c>
      <c r="Y152" s="229"/>
      <c r="Z152" s="230" t="s">
        <v>52</v>
      </c>
      <c r="AA152" s="231"/>
      <c r="AB152" s="4"/>
      <c r="AC152" s="71" t="s">
        <v>89</v>
      </c>
      <c r="AE152" s="101" t="s">
        <v>90</v>
      </c>
      <c r="AF152" s="17"/>
      <c r="AG152" s="82">
        <f t="shared" si="282"/>
        <v>2.4</v>
      </c>
      <c r="AH152" s="83">
        <f t="shared" si="283"/>
        <v>-31.814743590467415</v>
      </c>
      <c r="AI152" s="81">
        <f t="shared" si="284"/>
        <v>-65.190878401342644</v>
      </c>
      <c r="AJ152" s="85">
        <f t="shared" si="301"/>
        <v>-31.814743590467415</v>
      </c>
      <c r="AK152" s="22">
        <f t="shared" si="302"/>
        <v>-30.165978316407632</v>
      </c>
      <c r="AL152" s="84">
        <f t="shared" si="303"/>
        <v>-0.5264956437065289</v>
      </c>
      <c r="AM152" s="65">
        <f t="shared" si="285"/>
        <v>-2.8605725907749398E-3</v>
      </c>
    </row>
    <row r="153" spans="2:39" ht="18.649999999999999" customHeight="1" thickTop="1" thickBot="1">
      <c r="D153" s="43">
        <v>0</v>
      </c>
      <c r="E153" s="116">
        <f t="shared" ref="E153" si="521">(1/$E$8)*SIN($B150*$F$8)</f>
        <v>4.7827252586266612E-2</v>
      </c>
      <c r="F153" s="59">
        <f t="shared" ref="F153" si="522">COS($F$8*$B150)</f>
        <v>0.98965296199751007</v>
      </c>
      <c r="G153" s="73">
        <v>0</v>
      </c>
      <c r="I153" s="55">
        <v>0</v>
      </c>
      <c r="J153" s="58">
        <f t="shared" ref="J153" si="523">(TAN($K$8*B150))/$J$8</f>
        <v>0.32448900571234429</v>
      </c>
      <c r="K153" s="56">
        <v>1</v>
      </c>
      <c r="L153" s="57">
        <v>0</v>
      </c>
      <c r="N153" s="55">
        <f t="shared" ref="N153" si="524">D153*I150+F153*I153-E153*J150-G153*J153</f>
        <v>0</v>
      </c>
      <c r="O153" s="58">
        <f t="shared" ref="O153" si="525">(D153*J150+E153*I150+F153*J153+G153*I153)</f>
        <v>0.36895875822511515</v>
      </c>
      <c r="P153" s="56">
        <f t="shared" ref="P153" si="526">D153*K150+F153*K153-E153*L150-G153*L153</f>
        <v>0.98965296199751007</v>
      </c>
      <c r="Q153" s="57">
        <f t="shared" ref="Q153" si="527">(D153*L150+E153*K150+F153*L153+G153*K153)</f>
        <v>0</v>
      </c>
      <c r="S153" s="43">
        <v>0</v>
      </c>
      <c r="T153" s="116">
        <f t="shared" ref="T153" si="528">(1/$T$8)*SIN($B150*$U$8)</f>
        <v>4.7827252586266612E-2</v>
      </c>
      <c r="U153" s="59">
        <f t="shared" ref="U153" si="529">COS($U$8*$B150)</f>
        <v>0.98965296199751007</v>
      </c>
      <c r="V153" s="73">
        <v>0</v>
      </c>
      <c r="X153" s="55">
        <f t="shared" ref="X153" si="530">N153*S150+P153*S153-O153*T150-Q153*T153</f>
        <v>0</v>
      </c>
      <c r="Y153" s="58">
        <f t="shared" ref="Y153" si="531">(N153*T150+O153*S150+P153*T153+Q153*S153)</f>
        <v>0.41247351011861022</v>
      </c>
      <c r="Z153" s="56">
        <f t="shared" ref="Z153" si="532">N153*U150+P153*U153-O153*V150-Q153*V153</f>
        <v>0.82059643167851437</v>
      </c>
      <c r="AA153" s="57">
        <f t="shared" ref="AA153" si="533">(N153*V150+O153*U150+P153*V153+Q153*U153)</f>
        <v>0</v>
      </c>
      <c r="AB153" s="9"/>
      <c r="AC153" s="74">
        <f t="shared" ref="AC153" si="534">(180/PI())*ATAN(-1*(($X$8*Y150+AA150+$X$8*Y153+AA153)/($X$8*X150+Z150+$X$8*X153+Z153)))</f>
        <v>-36.27182779680173</v>
      </c>
      <c r="AE153" s="102">
        <f t="shared" ref="AE153" si="535">20*LOG(((($X$8*X150+Z150-$X$8*X153-Z153)^2+($X$8*Y150+AA150-$X$8*Y153-AA153)^2)/(($X$8*X150+Z150+$X$8*X153+Z153)^2+($X$8*Y150+AA150+$X$8*Y153+AA153)^2))^0.5)</f>
        <v>-14.59247925793793</v>
      </c>
      <c r="AF153" s="17"/>
      <c r="AG153" s="82">
        <f t="shared" si="282"/>
        <v>2.42</v>
      </c>
      <c r="AH153" s="83">
        <f t="shared" si="283"/>
        <v>-30.846197956736319</v>
      </c>
      <c r="AI153" s="81">
        <f t="shared" si="284"/>
        <v>-65.794197967670797</v>
      </c>
      <c r="AJ153" s="85">
        <f t="shared" si="301"/>
        <v>-30.846197956736319</v>
      </c>
      <c r="AK153" s="22">
        <f t="shared" si="302"/>
        <v>-29.784179756207838</v>
      </c>
      <c r="AL153" s="84">
        <f t="shared" si="303"/>
        <v>-0.51983200175166877</v>
      </c>
      <c r="AM153" s="65">
        <f t="shared" si="285"/>
        <v>-3.5755535031692489E-3</v>
      </c>
    </row>
    <row r="154" spans="2:39" ht="18.649999999999999" customHeight="1">
      <c r="AE154" s="66"/>
      <c r="AG154" s="82">
        <f t="shared" si="282"/>
        <v>2.44</v>
      </c>
      <c r="AH154" s="83">
        <f t="shared" si="283"/>
        <v>-29.992461333172329</v>
      </c>
      <c r="AI154" s="81">
        <f t="shared" si="284"/>
        <v>-66.389881562794955</v>
      </c>
      <c r="AJ154" s="85">
        <f t="shared" si="301"/>
        <v>-29.992461333172329</v>
      </c>
      <c r="AK154" s="22">
        <f t="shared" si="302"/>
        <v>-29.420780600855753</v>
      </c>
      <c r="AL154" s="84">
        <f t="shared" si="303"/>
        <v>-0.51348948999180855</v>
      </c>
      <c r="AM154" s="65">
        <f t="shared" si="285"/>
        <v>-4.3526705130945316E-3</v>
      </c>
    </row>
    <row r="155" spans="2:39" ht="18.649999999999999" customHeight="1" thickBot="1">
      <c r="E155" s="50" t="s">
        <v>8</v>
      </c>
      <c r="J155" s="50" t="s">
        <v>9</v>
      </c>
      <c r="O155" s="50" t="s">
        <v>10</v>
      </c>
      <c r="T155" s="50" t="s">
        <v>11</v>
      </c>
      <c r="Y155" s="50" t="s">
        <v>12</v>
      </c>
      <c r="AG155" s="82">
        <f t="shared" si="282"/>
        <v>2.46</v>
      </c>
      <c r="AH155" s="83">
        <f t="shared" si="283"/>
        <v>-29.2300839423803</v>
      </c>
      <c r="AI155" s="81">
        <f t="shared" si="284"/>
        <v>-66.97829717481207</v>
      </c>
      <c r="AJ155" s="85">
        <f t="shared" si="301"/>
        <v>-29.2300839423803</v>
      </c>
      <c r="AK155" s="22">
        <f t="shared" si="302"/>
        <v>-29.075082031104646</v>
      </c>
      <c r="AL155" s="84">
        <f t="shared" si="303"/>
        <v>-0.50745591173021642</v>
      </c>
      <c r="AM155" s="65">
        <f t="shared" si="285"/>
        <v>-5.1884222411160124E-3</v>
      </c>
    </row>
    <row r="156" spans="2:39" ht="18.649999999999999" customHeight="1" thickBot="1">
      <c r="B156" s="49"/>
      <c r="D156" s="233" t="s">
        <v>37</v>
      </c>
      <c r="E156" s="234"/>
      <c r="F156" s="235" t="s">
        <v>38</v>
      </c>
      <c r="G156" s="236"/>
      <c r="I156" s="228" t="s">
        <v>14</v>
      </c>
      <c r="J156" s="229"/>
      <c r="K156" s="230" t="s">
        <v>15</v>
      </c>
      <c r="L156" s="231"/>
      <c r="N156" s="228" t="s">
        <v>16</v>
      </c>
      <c r="O156" s="229"/>
      <c r="P156" s="230" t="s">
        <v>17</v>
      </c>
      <c r="Q156" s="231"/>
      <c r="S156" s="228" t="s">
        <v>45</v>
      </c>
      <c r="T156" s="229"/>
      <c r="U156" s="230" t="s">
        <v>46</v>
      </c>
      <c r="V156" s="231"/>
      <c r="X156" s="228" t="s">
        <v>49</v>
      </c>
      <c r="Y156" s="229"/>
      <c r="Z156" s="230" t="s">
        <v>50</v>
      </c>
      <c r="AA156" s="231"/>
      <c r="AB156" s="4"/>
      <c r="AC156" s="53" t="s">
        <v>87</v>
      </c>
      <c r="AE156" s="98" t="s">
        <v>88</v>
      </c>
      <c r="AF156" s="17"/>
      <c r="AG156" s="82">
        <f t="shared" si="282"/>
        <v>2.48</v>
      </c>
      <c r="AH156" s="83">
        <f t="shared" si="283"/>
        <v>-28.541979309722514</v>
      </c>
      <c r="AI156" s="81">
        <f t="shared" si="284"/>
        <v>-67.559798815434164</v>
      </c>
      <c r="AJ156" s="85">
        <f t="shared" si="301"/>
        <v>-28.541979309722514</v>
      </c>
      <c r="AK156" s="22">
        <f t="shared" si="302"/>
        <v>-28.746436345144819</v>
      </c>
      <c r="AL156" s="84">
        <f t="shared" si="303"/>
        <v>-0.50171996243774208</v>
      </c>
      <c r="AM156" s="65">
        <f t="shared" si="285"/>
        <v>-6.0798145950703717E-3</v>
      </c>
    </row>
    <row r="157" spans="2:39" ht="18.649999999999999" customHeight="1" thickTop="1" thickBot="1">
      <c r="B157" s="75">
        <v>0.38</v>
      </c>
      <c r="D157" s="132">
        <f t="shared" ref="D157" si="536">COS($F$8*$B157)</f>
        <v>0.98847363072481775</v>
      </c>
      <c r="E157" s="133">
        <v>0</v>
      </c>
      <c r="F157" s="134">
        <v>0</v>
      </c>
      <c r="G157" s="135">
        <f t="shared" ref="G157" si="537">$E$8*SIN($B157*$F$8)</f>
        <v>0.45417940536231921</v>
      </c>
      <c r="I157" s="55">
        <v>1</v>
      </c>
      <c r="J157" s="58">
        <v>0</v>
      </c>
      <c r="K157" s="56">
        <v>0</v>
      </c>
      <c r="L157" s="57">
        <v>0</v>
      </c>
      <c r="N157" s="55">
        <f t="shared" ref="N157" si="538">D157*I157+F157*I160-E157*J157-G157*J160</f>
        <v>0.83252260895413466</v>
      </c>
      <c r="O157" s="58">
        <f t="shared" ref="O157" si="539">(D157*J157+E157*I157+F157*J160+G157*I160)</f>
        <v>0</v>
      </c>
      <c r="P157" s="56">
        <f t="shared" ref="P157" si="540">D157*K157+F157*K160-E157*L157-G157*L160</f>
        <v>0</v>
      </c>
      <c r="Q157" s="57">
        <f t="shared" ref="Q157" si="541">(D157*L157+E157*K157+F157*L160+G157*K160)</f>
        <v>0.45417940536231921</v>
      </c>
      <c r="S157" s="59">
        <f t="shared" ref="S157" si="542">COS($U$8*$B157)</f>
        <v>0.98847363072481775</v>
      </c>
      <c r="T157" s="60">
        <v>0</v>
      </c>
      <c r="U157" s="22">
        <v>0</v>
      </c>
      <c r="V157" s="116">
        <f t="shared" ref="V157" si="543">$T$8*SIN($B157*$U$8)</f>
        <v>0.45417940536231921</v>
      </c>
      <c r="X157" s="55">
        <f t="shared" ref="X157" si="544">N157*S157+P157*S160-O157*T157-Q157*T160</f>
        <v>0.80000676457169451</v>
      </c>
      <c r="Y157" s="58">
        <f t="shared" ref="Y157" si="545">(N157*T157+O157*S157+P157*T160+Q157*S160)</f>
        <v>0</v>
      </c>
      <c r="Z157" s="56">
        <f t="shared" ref="Z157" si="546">N157*U157+P157*U160-O157*V157-Q157*V160</f>
        <v>0</v>
      </c>
      <c r="AA157" s="57">
        <f t="shared" ref="AA157" si="547">(N157*V157+O157*U157+P157*V160+Q157*U160)</f>
        <v>0.82705898930440591</v>
      </c>
      <c r="AB157" s="9"/>
      <c r="AC157" s="61">
        <f t="shared" ref="AC157" si="548">20*LOG((2*$X$8)/(($X$8*X157+Z157+$X$8*X160+Z160)^2+($X$8*Y157+AA157+$X$8*Y160+AA160)^2)^0.5)</f>
        <v>-0.16354552840911651</v>
      </c>
      <c r="AE157" s="99">
        <f t="shared" ref="AE157" si="549">((Y157^2+X157^2)/(Y160^2+X160^2))^0.5</f>
        <v>1.8379796646105588</v>
      </c>
      <c r="AF157" s="17"/>
      <c r="AG157" s="82">
        <f t="shared" si="282"/>
        <v>2.5</v>
      </c>
      <c r="AH157" s="83">
        <f t="shared" si="283"/>
        <v>-27.915312829654908</v>
      </c>
      <c r="AI157" s="81">
        <f t="shared" si="284"/>
        <v>-68.13472754233706</v>
      </c>
      <c r="AJ157" s="85">
        <f t="shared" si="301"/>
        <v>-27.915312829654908</v>
      </c>
      <c r="AK157" s="22">
        <f t="shared" si="302"/>
        <v>-28.434243916121435</v>
      </c>
      <c r="AL157" s="84">
        <f t="shared" si="303"/>
        <v>-0.49627117665148535</v>
      </c>
      <c r="AM157" s="65">
        <f t="shared" si="285"/>
        <v>-7.0243185257319422E-3</v>
      </c>
    </row>
    <row r="158" spans="2:39" ht="18.649999999999999" customHeight="1" thickBot="1">
      <c r="D158" s="59"/>
      <c r="E158" s="22"/>
      <c r="F158" s="22"/>
      <c r="G158" s="65"/>
      <c r="I158" s="63"/>
      <c r="L158" s="64"/>
      <c r="N158" s="63"/>
      <c r="Q158" s="64"/>
      <c r="S158" s="63"/>
      <c r="V158" s="64"/>
      <c r="X158" s="63"/>
      <c r="AA158" s="64"/>
      <c r="AE158" s="100"/>
      <c r="AF158" s="17"/>
      <c r="AG158" s="82">
        <f t="shared" si="282"/>
        <v>2.52</v>
      </c>
      <c r="AH158" s="83">
        <f t="shared" si="283"/>
        <v>-27.340199193215287</v>
      </c>
      <c r="AI158" s="81">
        <f t="shared" si="284"/>
        <v>-68.70341242065949</v>
      </c>
      <c r="AJ158" s="85">
        <f t="shared" si="301"/>
        <v>-27.340199193215287</v>
      </c>
      <c r="AK158" s="22">
        <f t="shared" si="302"/>
        <v>-28.137950430019007</v>
      </c>
      <c r="AL158" s="84">
        <f t="shared" si="303"/>
        <v>-0.49109987976678598</v>
      </c>
      <c r="AM158" s="65">
        <f t="shared" si="285"/>
        <v>-8.0198329449390378E-3</v>
      </c>
    </row>
    <row r="159" spans="2:39" ht="18.649999999999999" customHeight="1" thickBot="1">
      <c r="D159" s="237" t="s">
        <v>39</v>
      </c>
      <c r="E159" s="238"/>
      <c r="F159" s="239" t="s">
        <v>40</v>
      </c>
      <c r="G159" s="240"/>
      <c r="I159" s="228" t="s">
        <v>18</v>
      </c>
      <c r="J159" s="229"/>
      <c r="K159" s="230" t="s">
        <v>19</v>
      </c>
      <c r="L159" s="231"/>
      <c r="N159" s="228" t="s">
        <v>20</v>
      </c>
      <c r="O159" s="229"/>
      <c r="P159" s="230" t="s">
        <v>21</v>
      </c>
      <c r="Q159" s="231"/>
      <c r="S159" s="228" t="s">
        <v>47</v>
      </c>
      <c r="T159" s="229"/>
      <c r="U159" s="230" t="s">
        <v>48</v>
      </c>
      <c r="V159" s="231"/>
      <c r="X159" s="228" t="s">
        <v>51</v>
      </c>
      <c r="Y159" s="229"/>
      <c r="Z159" s="230" t="s">
        <v>52</v>
      </c>
      <c r="AA159" s="231"/>
      <c r="AB159" s="4"/>
      <c r="AC159" s="71" t="s">
        <v>89</v>
      </c>
      <c r="AE159" s="101" t="s">
        <v>90</v>
      </c>
      <c r="AF159" s="17"/>
      <c r="AG159" s="82">
        <f t="shared" si="282"/>
        <v>2.54</v>
      </c>
      <c r="AH159" s="83">
        <f t="shared" si="283"/>
        <v>-26.808863159612187</v>
      </c>
      <c r="AI159" s="81">
        <f t="shared" si="284"/>
        <v>-69.26617142925987</v>
      </c>
      <c r="AJ159" s="85">
        <f t="shared" si="301"/>
        <v>-26.808863159612187</v>
      </c>
      <c r="AK159" s="22">
        <f t="shared" si="302"/>
        <v>-27.857044383294014</v>
      </c>
      <c r="AL159" s="84">
        <f t="shared" si="303"/>
        <v>-0.48619714436267381</v>
      </c>
      <c r="AM159" s="65">
        <f t="shared" si="285"/>
        <v>-9.0646522779707084E-3</v>
      </c>
    </row>
    <row r="160" spans="2:39" ht="18.649999999999999" customHeight="1" thickTop="1" thickBot="1">
      <c r="D160" s="43">
        <v>0</v>
      </c>
      <c r="E160" s="116">
        <f t="shared" ref="E160" si="550">(1/$E$8)*SIN($B157*$F$8)</f>
        <v>5.0464378373591023E-2</v>
      </c>
      <c r="F160" s="59">
        <f t="shared" ref="F160" si="551">COS($F$8*$B157)</f>
        <v>0.98847363072481775</v>
      </c>
      <c r="G160" s="73">
        <v>0</v>
      </c>
      <c r="I160" s="55">
        <v>0</v>
      </c>
      <c r="J160" s="58">
        <f t="shared" ref="J160" si="552">(TAN($K$8*B157))/$J$8</f>
        <v>0.34336876557904245</v>
      </c>
      <c r="K160" s="56">
        <v>1</v>
      </c>
      <c r="L160" s="57">
        <v>0</v>
      </c>
      <c r="N160" s="55">
        <f t="shared" ref="N160" si="553">D160*I157+F160*I160-E160*J157-G160*J160</f>
        <v>0</v>
      </c>
      <c r="O160" s="58">
        <f t="shared" ref="O160" si="554">(D160*J157+E160*I157+F160*J160+G160*I160)</f>
        <v>0.38987534876300595</v>
      </c>
      <c r="P160" s="56">
        <f t="shared" ref="P160" si="555">D160*K157+F160*K160-E160*L157-G160*L160</f>
        <v>0.98847363072481775</v>
      </c>
      <c r="Q160" s="57">
        <f t="shared" ref="Q160" si="556">(D160*L157+E160*K157+F160*L160+G160*K160)</f>
        <v>0</v>
      </c>
      <c r="S160" s="43">
        <v>0</v>
      </c>
      <c r="T160" s="116">
        <f t="shared" ref="T160" si="557">(1/$T$8)*SIN($B157*$U$8)</f>
        <v>5.0464378373591023E-2</v>
      </c>
      <c r="U160" s="59">
        <f t="shared" ref="U160" si="558">COS($U$8*$B157)</f>
        <v>0.98847363072481775</v>
      </c>
      <c r="V160" s="73">
        <v>0</v>
      </c>
      <c r="X160" s="55">
        <f t="shared" ref="X160" si="559">N160*S157+P160*S160-O160*T157-Q160*T160</f>
        <v>0</v>
      </c>
      <c r="Y160" s="58">
        <f t="shared" ref="Y160" si="560">(N160*T157+O160*S157+P160*T160+Q160*S160)</f>
        <v>0.43526420883508754</v>
      </c>
      <c r="Z160" s="56">
        <f t="shared" ref="Z160" si="561">N160*U157+P160*U160-O160*V157-Q160*V160</f>
        <v>0.80000676457169451</v>
      </c>
      <c r="AA160" s="57">
        <f t="shared" ref="AA160" si="562">(N160*V157+O160*U157+P160*V160+Q160*U160)</f>
        <v>0</v>
      </c>
      <c r="AB160" s="9"/>
      <c r="AC160" s="74">
        <f t="shared" ref="AC160" si="563">(180/PI())*ATAN(-1*(($X$8*Y157+AA157+$X$8*Y160+AA160)/($X$8*X157+Z157+$X$8*X160+Z160)))</f>
        <v>-38.271509240638231</v>
      </c>
      <c r="AE160" s="102">
        <f t="shared" ref="AE160" si="564">20*LOG(((($X$8*X157+Z157-$X$8*X160-Z160)^2+($X$8*Y157+AA157-$X$8*Y160-AA160)^2)/(($X$8*X157+Z157+$X$8*X160+Z160)^2+($X$8*Y157+AA157+$X$8*Y160+AA160)^2))^0.5)</f>
        <v>-14.322972522065815</v>
      </c>
      <c r="AF160" s="17"/>
      <c r="AG160" s="82">
        <f t="shared" ref="AG160:AG223" si="565">INDEX(B:B,(ROW()-32)*7+24)</f>
        <v>2.56</v>
      </c>
      <c r="AH160" s="83">
        <f t="shared" ref="AH160:AH223" si="566">INDEX(AC:AC,(ROW()-32)*7+24)</f>
        <v>-26.315078959599141</v>
      </c>
      <c r="AI160" s="81">
        <f t="shared" ref="AI160:AI223" si="567">INDEX(AC:AC,(ROW()-32)*7+27)</f>
        <v>-69.823312316925751</v>
      </c>
      <c r="AJ160" s="85">
        <f t="shared" si="301"/>
        <v>-26.315078959599141</v>
      </c>
      <c r="AK160" s="22">
        <f t="shared" si="302"/>
        <v>-27.591054821699831</v>
      </c>
      <c r="AL160" s="84">
        <f t="shared" si="303"/>
        <v>-0.48155475073691906</v>
      </c>
      <c r="AM160" s="65">
        <f t="shared" ref="AM160:AM223" si="568">INDEX(AE:AE,(ROW()-32)*7+27)</f>
        <v>-1.0157438190580546E-2</v>
      </c>
    </row>
    <row r="161" spans="2:39" ht="18.649999999999999" customHeight="1">
      <c r="AE161" s="66"/>
      <c r="AG161" s="82">
        <f t="shared" si="565"/>
        <v>2.58</v>
      </c>
      <c r="AH161" s="83">
        <f t="shared" si="566"/>
        <v>-25.853784199492985</v>
      </c>
      <c r="AI161" s="81">
        <f t="shared" si="567"/>
        <v>-70.375133413359748</v>
      </c>
      <c r="AJ161" s="85">
        <f t="shared" si="301"/>
        <v>-25.853784199492985</v>
      </c>
      <c r="AK161" s="22">
        <f t="shared" si="302"/>
        <v>-27.339549303848518</v>
      </c>
      <c r="AL161" s="84">
        <f t="shared" si="303"/>
        <v>-0.47716515136348026</v>
      </c>
      <c r="AM161" s="65">
        <f t="shared" si="568"/>
        <v>-1.1297195091464679E-2</v>
      </c>
    </row>
    <row r="162" spans="2:39" ht="18.649999999999999" customHeight="1" thickBot="1">
      <c r="E162" s="50" t="s">
        <v>8</v>
      </c>
      <c r="J162" s="50" t="s">
        <v>9</v>
      </c>
      <c r="O162" s="50" t="s">
        <v>10</v>
      </c>
      <c r="T162" s="50" t="s">
        <v>11</v>
      </c>
      <c r="Y162" s="50" t="s">
        <v>12</v>
      </c>
      <c r="AG162" s="82">
        <f t="shared" si="565"/>
        <v>2.6</v>
      </c>
      <c r="AH162" s="83">
        <f t="shared" si="566"/>
        <v>-25.420806886487888</v>
      </c>
      <c r="AI162" s="81">
        <f t="shared" si="567"/>
        <v>-70.921924399436719</v>
      </c>
      <c r="AJ162" s="85">
        <f t="shared" ref="AJ162:AJ225" si="569">AH162</f>
        <v>-25.420806886487888</v>
      </c>
      <c r="AK162" s="22">
        <f t="shared" ref="AK162:AK225" si="570">(AI163-AI162)/(AG163-AG162)</f>
        <v>-27.102132074778471</v>
      </c>
      <c r="AL162" s="84">
        <f t="shared" ref="AL162:AL225" si="571">(IF(AK162&lt;0,AK162,(AK163+AK161)/2))*PI()/180</f>
        <v>-0.47302143901524629</v>
      </c>
      <c r="AM162" s="65">
        <f t="shared" si="568"/>
        <v>-1.2483249064521872E-2</v>
      </c>
    </row>
    <row r="163" spans="2:39" ht="18.649999999999999" customHeight="1" thickBot="1">
      <c r="B163" s="49"/>
      <c r="D163" s="233" t="s">
        <v>37</v>
      </c>
      <c r="E163" s="234"/>
      <c r="F163" s="235" t="s">
        <v>38</v>
      </c>
      <c r="G163" s="236"/>
      <c r="I163" s="228" t="s">
        <v>14</v>
      </c>
      <c r="J163" s="229"/>
      <c r="K163" s="230" t="s">
        <v>15</v>
      </c>
      <c r="L163" s="231"/>
      <c r="N163" s="228" t="s">
        <v>16</v>
      </c>
      <c r="O163" s="229"/>
      <c r="P163" s="230" t="s">
        <v>17</v>
      </c>
      <c r="Q163" s="231"/>
      <c r="S163" s="228" t="s">
        <v>45</v>
      </c>
      <c r="T163" s="229"/>
      <c r="U163" s="230" t="s">
        <v>46</v>
      </c>
      <c r="V163" s="231"/>
      <c r="X163" s="228" t="s">
        <v>49</v>
      </c>
      <c r="Y163" s="229"/>
      <c r="Z163" s="230" t="s">
        <v>50</v>
      </c>
      <c r="AA163" s="231"/>
      <c r="AB163" s="4"/>
      <c r="AC163" s="53" t="s">
        <v>87</v>
      </c>
      <c r="AE163" s="98" t="s">
        <v>88</v>
      </c>
      <c r="AF163" s="17"/>
      <c r="AG163" s="82">
        <f t="shared" si="565"/>
        <v>2.62</v>
      </c>
      <c r="AH163" s="83">
        <f t="shared" si="566"/>
        <v>-25.01266799476798</v>
      </c>
      <c r="AI163" s="81">
        <f t="shared" si="567"/>
        <v>-71.463967040932289</v>
      </c>
      <c r="AJ163" s="85">
        <f t="shared" si="569"/>
        <v>-25.01266799476798</v>
      </c>
      <c r="AK163" s="22">
        <f t="shared" si="570"/>
        <v>-26.878442436614566</v>
      </c>
      <c r="AL163" s="84">
        <f t="shared" si="571"/>
        <v>-0.4691173183266914</v>
      </c>
      <c r="AM163" s="65">
        <f t="shared" si="568"/>
        <v>-1.3715229932654865E-2</v>
      </c>
    </row>
    <row r="164" spans="2:39" ht="18.649999999999999" customHeight="1" thickTop="1" thickBot="1">
      <c r="B164" s="75">
        <v>0.4</v>
      </c>
      <c r="D164" s="132">
        <f t="shared" ref="D164" si="572">COS($F$8*$B164)</f>
        <v>0.98723105620344731</v>
      </c>
      <c r="E164" s="133">
        <v>0</v>
      </c>
      <c r="F164" s="134">
        <v>0</v>
      </c>
      <c r="G164" s="135">
        <f t="shared" ref="G164" si="573">$E$8*SIN($B164*$F$8)</f>
        <v>0.47788447872559336</v>
      </c>
      <c r="I164" s="55">
        <v>1</v>
      </c>
      <c r="J164" s="58">
        <v>0</v>
      </c>
      <c r="K164" s="56">
        <v>0</v>
      </c>
      <c r="L164" s="57">
        <v>0</v>
      </c>
      <c r="N164" s="55">
        <f t="shared" ref="N164" si="574">D164*I164+F164*I167-E164*J164-G164*J167</f>
        <v>0.8140492635288239</v>
      </c>
      <c r="O164" s="58">
        <f t="shared" ref="O164" si="575">(D164*J164+E164*I164+F164*J167+G164*I167)</f>
        <v>0</v>
      </c>
      <c r="P164" s="56">
        <f t="shared" ref="P164" si="576">D164*K164+F164*K167-E164*L164-G164*L167</f>
        <v>0</v>
      </c>
      <c r="Q164" s="57">
        <f t="shared" ref="Q164" si="577">(D164*L164+E164*K164+F164*L167+G164*K167)</f>
        <v>0.47788447872559336</v>
      </c>
      <c r="S164" s="59">
        <f t="shared" ref="S164" si="578">COS($U$8*$B164)</f>
        <v>0.98723105620344731</v>
      </c>
      <c r="T164" s="60">
        <v>0</v>
      </c>
      <c r="U164" s="22">
        <v>0</v>
      </c>
      <c r="V164" s="116">
        <f t="shared" ref="V164" si="579">$T$8*SIN($B164*$U$8)</f>
        <v>0.47788447872559336</v>
      </c>
      <c r="X164" s="55">
        <f t="shared" ref="X164" si="580">N164*S164+P164*S167-O164*T164-Q164*T167</f>
        <v>0.77827987256777342</v>
      </c>
      <c r="Y164" s="58">
        <f t="shared" ref="Y164" si="581">(N164*T164+O164*S164+P164*T167+Q164*S167)</f>
        <v>0</v>
      </c>
      <c r="Z164" s="56">
        <f t="shared" ref="Z164" si="582">N164*U164+P164*U167-O164*V164-Q164*V167</f>
        <v>0</v>
      </c>
      <c r="AA164" s="57">
        <f t="shared" ref="AA164" si="583">(N164*V164+O164*U164+P164*V167+Q164*U167)</f>
        <v>0.86080390663392659</v>
      </c>
      <c r="AB164" s="9"/>
      <c r="AC164" s="61">
        <f t="shared" ref="AC164" si="584">20*LOG((2*$X$8)/(($X$8*X164+Z164+$X$8*X167+Z167)^2+($X$8*Y164+AA164+$X$8*Y167+AA167)^2)^0.5)</f>
        <v>-0.17265124485058203</v>
      </c>
      <c r="AE164" s="99">
        <f t="shared" ref="AE164" si="585">((Y164^2+X164^2)/(Y167^2+X167^2))^0.5</f>
        <v>1.6991620351134933</v>
      </c>
      <c r="AF164" s="17"/>
      <c r="AG164" s="82">
        <f t="shared" si="565"/>
        <v>2.64</v>
      </c>
      <c r="AH164" s="83">
        <f t="shared" si="566"/>
        <v>-24.626435796128582</v>
      </c>
      <c r="AI164" s="81">
        <f t="shared" si="567"/>
        <v>-72.001535889664581</v>
      </c>
      <c r="AJ164" s="85">
        <f t="shared" si="569"/>
        <v>-24.626435796128582</v>
      </c>
      <c r="AK164" s="22">
        <f t="shared" si="570"/>
        <v>-26.668153304954931</v>
      </c>
      <c r="AL164" s="84">
        <f t="shared" si="571"/>
        <v>-0.46544708059807094</v>
      </c>
      <c r="AM164" s="65">
        <f t="shared" si="568"/>
        <v>-1.4993056197370166E-2</v>
      </c>
    </row>
    <row r="165" spans="2:39" ht="18.649999999999999" customHeight="1" thickBot="1">
      <c r="D165" s="59"/>
      <c r="E165" s="22"/>
      <c r="F165" s="22"/>
      <c r="G165" s="65"/>
      <c r="I165" s="63"/>
      <c r="L165" s="64"/>
      <c r="N165" s="63"/>
      <c r="Q165" s="64"/>
      <c r="S165" s="63"/>
      <c r="V165" s="64"/>
      <c r="X165" s="63"/>
      <c r="AA165" s="64"/>
      <c r="AE165" s="100"/>
      <c r="AF165" s="17"/>
      <c r="AG165" s="82">
        <f t="shared" si="565"/>
        <v>2.66</v>
      </c>
      <c r="AH165" s="83">
        <f t="shared" si="566"/>
        <v>-24.259616475824686</v>
      </c>
      <c r="AI165" s="81">
        <f t="shared" si="567"/>
        <v>-72.53489895576368</v>
      </c>
      <c r="AJ165" s="85">
        <f t="shared" si="569"/>
        <v>-24.259616475824686</v>
      </c>
      <c r="AK165" s="22">
        <f t="shared" si="570"/>
        <v>-26.470969941131958</v>
      </c>
      <c r="AL165" s="84">
        <f t="shared" si="571"/>
        <v>-0.46200558166920225</v>
      </c>
      <c r="AM165" s="65">
        <f t="shared" si="568"/>
        <v>-1.6316922636398782E-2</v>
      </c>
    </row>
    <row r="166" spans="2:39" ht="18.649999999999999" customHeight="1" thickBot="1">
      <c r="D166" s="237" t="s">
        <v>39</v>
      </c>
      <c r="E166" s="238"/>
      <c r="F166" s="239" t="s">
        <v>40</v>
      </c>
      <c r="G166" s="240"/>
      <c r="I166" s="228" t="s">
        <v>18</v>
      </c>
      <c r="J166" s="229"/>
      <c r="K166" s="230" t="s">
        <v>19</v>
      </c>
      <c r="L166" s="231"/>
      <c r="N166" s="228" t="s">
        <v>20</v>
      </c>
      <c r="O166" s="229"/>
      <c r="P166" s="230" t="s">
        <v>21</v>
      </c>
      <c r="Q166" s="231"/>
      <c r="S166" s="228" t="s">
        <v>47</v>
      </c>
      <c r="T166" s="229"/>
      <c r="U166" s="230" t="s">
        <v>48</v>
      </c>
      <c r="V166" s="231"/>
      <c r="X166" s="228" t="s">
        <v>51</v>
      </c>
      <c r="Y166" s="229"/>
      <c r="Z166" s="230" t="s">
        <v>52</v>
      </c>
      <c r="AA166" s="231"/>
      <c r="AB166" s="4"/>
      <c r="AC166" s="71" t="s">
        <v>89</v>
      </c>
      <c r="AE166" s="101" t="s">
        <v>90</v>
      </c>
      <c r="AF166" s="17"/>
      <c r="AG166" s="82">
        <f t="shared" si="565"/>
        <v>2.68</v>
      </c>
      <c r="AH166" s="83">
        <f t="shared" si="566"/>
        <v>-23.910070698941208</v>
      </c>
      <c r="AI166" s="81">
        <f t="shared" si="567"/>
        <v>-73.06431835458632</v>
      </c>
      <c r="AJ166" s="85">
        <f t="shared" si="569"/>
        <v>-23.910070698941208</v>
      </c>
      <c r="AK166" s="22">
        <f t="shared" si="570"/>
        <v>-26.286628851966018</v>
      </c>
      <c r="AL166" s="84">
        <f t="shared" si="571"/>
        <v>-0.45878822271654413</v>
      </c>
      <c r="AM166" s="65">
        <f t="shared" si="568"/>
        <v>-1.7687290376033279E-2</v>
      </c>
    </row>
    <row r="167" spans="2:39" ht="18.649999999999999" customHeight="1" thickTop="1" thickBot="1">
      <c r="D167" s="43">
        <v>0</v>
      </c>
      <c r="E167" s="116">
        <f t="shared" ref="E167" si="586">(1/$E$8)*SIN($B164*$F$8)</f>
        <v>5.3098275413954815E-2</v>
      </c>
      <c r="F167" s="59">
        <f t="shared" ref="F167" si="587">COS($F$8*$B164)</f>
        <v>0.98723105620344731</v>
      </c>
      <c r="G167" s="73">
        <v>0</v>
      </c>
      <c r="I167" s="55">
        <v>0</v>
      </c>
      <c r="J167" s="58">
        <f t="shared" ref="J167" si="588">(TAN($K$8*B164))/$J$8</f>
        <v>0.36239258729737139</v>
      </c>
      <c r="K167" s="56">
        <v>1</v>
      </c>
      <c r="L167" s="57">
        <v>0</v>
      </c>
      <c r="N167" s="55">
        <f t="shared" ref="N167" si="589">D167*I164+F167*I167-E167*J164-G167*J167</f>
        <v>0</v>
      </c>
      <c r="O167" s="58">
        <f t="shared" ref="O167" si="590">(D167*J164+E167*I164+F167*J167+G167*I167)</f>
        <v>0.41086349213183881</v>
      </c>
      <c r="P167" s="56">
        <f t="shared" ref="P167" si="591">D167*K164+F167*K167-E167*L164-G167*L167</f>
        <v>0.98723105620344731</v>
      </c>
      <c r="Q167" s="57">
        <f t="shared" ref="Q167" si="592">(D167*L164+E167*K164+F167*L167+G167*K167)</f>
        <v>0</v>
      </c>
      <c r="S167" s="43">
        <v>0</v>
      </c>
      <c r="T167" s="116">
        <f t="shared" ref="T167" si="593">(1/$T$8)*SIN($B164*$U$8)</f>
        <v>5.3098275413954815E-2</v>
      </c>
      <c r="U167" s="59">
        <f t="shared" ref="U167" si="594">COS($U$8*$B164)</f>
        <v>0.98723105620344731</v>
      </c>
      <c r="V167" s="73">
        <v>0</v>
      </c>
      <c r="X167" s="55">
        <f t="shared" ref="X167" si="595">N167*S164+P167*S167-O167*T164-Q167*T167</f>
        <v>0</v>
      </c>
      <c r="Y167" s="58">
        <f t="shared" ref="Y167" si="596">(N167*T164+O167*S164+P167*T167+Q167*S167)</f>
        <v>0.45803746581225213</v>
      </c>
      <c r="Z167" s="56">
        <f t="shared" ref="Z167" si="597">N167*U164+P167*U167-O167*V164-Q167*V167</f>
        <v>0.77827987256777342</v>
      </c>
      <c r="AA167" s="57">
        <f t="shared" ref="AA167" si="598">(N167*V164+O167*U164+P167*V167+Q167*U167)</f>
        <v>0</v>
      </c>
      <c r="AB167" s="9"/>
      <c r="AC167" s="74">
        <f t="shared" ref="AC167" si="599">(180/PI())*ATAN(-1*(($X$8*Y164+AA164+$X$8*Y167+AA167)/($X$8*X164+Z164+$X$8*X167+Z167)))</f>
        <v>-40.273927092455111</v>
      </c>
      <c r="AE167" s="102">
        <f t="shared" ref="AE167" si="600">20*LOG(((($X$8*X164+Z164-$X$8*X167-Z167)^2+($X$8*Y164+AA164-$X$8*Y167-AA167)^2)/(($X$8*X164+Z164+$X$8*X167+Z167)^2+($X$8*Y164+AA164+$X$8*Y167+AA167)^2))^0.5)</f>
        <v>-14.092185613305739</v>
      </c>
      <c r="AF167" s="17"/>
      <c r="AG167" s="82">
        <f t="shared" si="565"/>
        <v>2.7</v>
      </c>
      <c r="AH167" s="83">
        <f t="shared" si="566"/>
        <v>-23.575949071324974</v>
      </c>
      <c r="AI167" s="81">
        <f t="shared" si="567"/>
        <v>-73.59005093162564</v>
      </c>
      <c r="AJ167" s="85">
        <f t="shared" si="569"/>
        <v>-23.575949071324974</v>
      </c>
      <c r="AK167" s="22">
        <f t="shared" si="570"/>
        <v>-26.114896849919919</v>
      </c>
      <c r="AL167" s="84">
        <f t="shared" si="571"/>
        <v>-0.45579093384979802</v>
      </c>
      <c r="AM167" s="65">
        <f t="shared" si="568"/>
        <v>-1.9104879286154626E-2</v>
      </c>
    </row>
    <row r="168" spans="2:39" ht="18.649999999999999" customHeight="1">
      <c r="AE168" s="66"/>
      <c r="AG168" s="82">
        <f t="shared" si="565"/>
        <v>2.72</v>
      </c>
      <c r="AH168" s="83">
        <f t="shared" si="566"/>
        <v>-23.255641580414466</v>
      </c>
      <c r="AI168" s="81">
        <f t="shared" si="567"/>
        <v>-74.112348868624039</v>
      </c>
      <c r="AJ168" s="85">
        <f t="shared" si="569"/>
        <v>-23.255641580414466</v>
      </c>
      <c r="AK168" s="22">
        <f t="shared" si="570"/>
        <v>-25.955570267929296</v>
      </c>
      <c r="AL168" s="84">
        <f t="shared" si="571"/>
        <v>-0.45301016040811298</v>
      </c>
      <c r="AM168" s="65">
        <f t="shared" si="568"/>
        <v>-2.0570662574695343E-2</v>
      </c>
    </row>
    <row r="169" spans="2:39" ht="18.649999999999999" customHeight="1" thickBot="1">
      <c r="E169" s="50" t="s">
        <v>8</v>
      </c>
      <c r="J169" s="50" t="s">
        <v>9</v>
      </c>
      <c r="O169" s="50" t="s">
        <v>10</v>
      </c>
      <c r="T169" s="50" t="s">
        <v>11</v>
      </c>
      <c r="Y169" s="50" t="s">
        <v>12</v>
      </c>
      <c r="AG169" s="82">
        <f t="shared" si="565"/>
        <v>2.74</v>
      </c>
      <c r="AH169" s="83">
        <f t="shared" si="566"/>
        <v>-22.947737530682915</v>
      </c>
      <c r="AI169" s="81">
        <f t="shared" si="567"/>
        <v>-74.631460273982626</v>
      </c>
      <c r="AJ169" s="85">
        <f t="shared" si="569"/>
        <v>-22.947737530682915</v>
      </c>
      <c r="AK169" s="22">
        <f t="shared" si="570"/>
        <v>-25.808474324396098</v>
      </c>
      <c r="AL169" s="84">
        <f t="shared" si="571"/>
        <v>-0.45044285187713096</v>
      </c>
      <c r="AM169" s="65">
        <f t="shared" si="568"/>
        <v>-2.2085863485029812E-2</v>
      </c>
    </row>
    <row r="170" spans="2:39" ht="18.649999999999999" customHeight="1" thickBot="1">
      <c r="B170" s="49"/>
      <c r="D170" s="233" t="s">
        <v>37</v>
      </c>
      <c r="E170" s="234"/>
      <c r="F170" s="235" t="s">
        <v>38</v>
      </c>
      <c r="G170" s="236"/>
      <c r="I170" s="228" t="s">
        <v>14</v>
      </c>
      <c r="J170" s="229"/>
      <c r="K170" s="230" t="s">
        <v>15</v>
      </c>
      <c r="L170" s="231"/>
      <c r="N170" s="228" t="s">
        <v>16</v>
      </c>
      <c r="O170" s="229"/>
      <c r="P170" s="230" t="s">
        <v>17</v>
      </c>
      <c r="Q170" s="231"/>
      <c r="S170" s="228" t="s">
        <v>45</v>
      </c>
      <c r="T170" s="229"/>
      <c r="U170" s="230" t="s">
        <v>46</v>
      </c>
      <c r="V170" s="231"/>
      <c r="X170" s="228" t="s">
        <v>49</v>
      </c>
      <c r="Y170" s="229"/>
      <c r="Z170" s="230" t="s">
        <v>50</v>
      </c>
      <c r="AA170" s="231"/>
      <c r="AB170" s="4"/>
      <c r="AC170" s="53" t="s">
        <v>87</v>
      </c>
      <c r="AE170" s="98" t="s">
        <v>88</v>
      </c>
      <c r="AF170" s="17"/>
      <c r="AG170" s="82">
        <f t="shared" si="565"/>
        <v>2.76</v>
      </c>
      <c r="AH170" s="83">
        <f t="shared" si="566"/>
        <v>-22.650993461559107</v>
      </c>
      <c r="AI170" s="81">
        <f t="shared" si="567"/>
        <v>-75.147629760470537</v>
      </c>
      <c r="AJ170" s="85">
        <f t="shared" si="569"/>
        <v>-22.650993461559107</v>
      </c>
      <c r="AK170" s="22">
        <f t="shared" si="570"/>
        <v>-25.673462635092626</v>
      </c>
      <c r="AL170" s="84">
        <f t="shared" si="571"/>
        <v>-0.44808645337010583</v>
      </c>
      <c r="AM170" s="65">
        <f t="shared" si="568"/>
        <v>-2.3651954024852786E-2</v>
      </c>
    </row>
    <row r="171" spans="2:39" ht="18.649999999999999" customHeight="1" thickTop="1" thickBot="1">
      <c r="B171" s="75">
        <v>0.42</v>
      </c>
      <c r="D171" s="132">
        <f t="shared" ref="D171" si="601">COS($F$8*$B171)</f>
        <v>0.98592531793420402</v>
      </c>
      <c r="E171" s="133">
        <v>0</v>
      </c>
      <c r="F171" s="134">
        <v>0</v>
      </c>
      <c r="G171" s="135">
        <f t="shared" ref="G171" si="602">$E$8*SIN($B171*$F$8)</f>
        <v>0.5015589766987022</v>
      </c>
      <c r="I171" s="55">
        <v>1</v>
      </c>
      <c r="J171" s="58">
        <v>0</v>
      </c>
      <c r="K171" s="56">
        <v>0</v>
      </c>
      <c r="L171" s="57">
        <v>0</v>
      </c>
      <c r="N171" s="55">
        <f t="shared" ref="N171" si="603">D171*I171+F171*I174-E171*J171-G171*J174</f>
        <v>0.79454563727354843</v>
      </c>
      <c r="O171" s="58">
        <f t="shared" ref="O171" si="604">(D171*J171+E171*I171+F171*J174+G171*I174)</f>
        <v>0</v>
      </c>
      <c r="P171" s="56">
        <f t="shared" ref="P171" si="605">D171*K171+F171*K174-E171*L171-G171*L174</f>
        <v>0</v>
      </c>
      <c r="Q171" s="57">
        <f t="shared" ref="Q171" si="606">(D171*L171+E171*K171+F171*L174+G171*K174)</f>
        <v>0.5015589766987022</v>
      </c>
      <c r="S171" s="59">
        <f t="shared" ref="S171" si="607">COS($U$8*$B171)</f>
        <v>0.98592531793420402</v>
      </c>
      <c r="T171" s="60">
        <v>0</v>
      </c>
      <c r="U171" s="22">
        <v>0</v>
      </c>
      <c r="V171" s="116">
        <f t="shared" ref="V171" si="608">$T$8*SIN($B171*$U$8)</f>
        <v>0.5015589766987022</v>
      </c>
      <c r="X171" s="55">
        <f t="shared" ref="X171" si="609">N171*S171+P171*S174-O171*T171-Q171*T174</f>
        <v>0.75541139258581913</v>
      </c>
      <c r="Y171" s="58">
        <f t="shared" ref="Y171" si="610">(N171*T171+O171*S171+P171*T174+Q171*S174)</f>
        <v>0</v>
      </c>
      <c r="Z171" s="56">
        <f t="shared" ref="Z171" si="611">N171*U171+P171*U174-O171*V171-Q171*V174</f>
        <v>0</v>
      </c>
      <c r="AA171" s="57">
        <f t="shared" ref="AA171" si="612">(N171*V171+O171*U171+P171*V174+Q171*U174)</f>
        <v>0.89301119033576115</v>
      </c>
      <c r="AB171" s="9"/>
      <c r="AC171" s="61">
        <f t="shared" ref="AC171" si="613">20*LOG((2*$X$8)/(($X$8*X171+Z171+$X$8*X174+Z174)^2+($X$8*Y171+AA171+$X$8*Y174+AA174)^2)^0.5)</f>
        <v>-0.18068121848464591</v>
      </c>
      <c r="AE171" s="99">
        <f t="shared" ref="AE171" si="614">((Y171^2+X171^2)/(Y174^2+X174^2))^0.5</f>
        <v>1.5711776562940216</v>
      </c>
      <c r="AF171" s="17"/>
      <c r="AG171" s="82">
        <f t="shared" si="565"/>
        <v>2.78</v>
      </c>
      <c r="AH171" s="83">
        <f t="shared" si="566"/>
        <v>-22.364307210162512</v>
      </c>
      <c r="AI171" s="81">
        <f t="shared" si="567"/>
        <v>-75.66109901317239</v>
      </c>
      <c r="AJ171" s="85">
        <f t="shared" si="569"/>
        <v>-22.364307210162512</v>
      </c>
      <c r="AK171" s="22">
        <f t="shared" si="570"/>
        <v>-25.550416869936022</v>
      </c>
      <c r="AL171" s="84">
        <f t="shared" si="571"/>
        <v>-0.44593889963748734</v>
      </c>
      <c r="AM171" s="65">
        <f t="shared" si="568"/>
        <v>-2.5270655678969866E-2</v>
      </c>
    </row>
    <row r="172" spans="2:39" ht="18.649999999999999" customHeight="1" thickBot="1">
      <c r="D172" s="59"/>
      <c r="E172" s="22"/>
      <c r="F172" s="22"/>
      <c r="G172" s="65"/>
      <c r="I172" s="63"/>
      <c r="L172" s="64"/>
      <c r="N172" s="63"/>
      <c r="Q172" s="64"/>
      <c r="S172" s="63"/>
      <c r="V172" s="64"/>
      <c r="X172" s="63"/>
      <c r="AA172" s="64"/>
      <c r="AE172" s="100"/>
      <c r="AF172" s="17"/>
      <c r="AG172" s="82">
        <f t="shared" si="565"/>
        <v>2.8</v>
      </c>
      <c r="AH172" s="83">
        <f t="shared" si="566"/>
        <v>-22.086696756313611</v>
      </c>
      <c r="AI172" s="81">
        <f t="shared" si="567"/>
        <v>-76.17210735057111</v>
      </c>
      <c r="AJ172" s="85">
        <f t="shared" si="569"/>
        <v>-22.086696756313611</v>
      </c>
      <c r="AK172" s="22">
        <f t="shared" si="570"/>
        <v>-25.439246553784024</v>
      </c>
      <c r="AL172" s="84">
        <f t="shared" si="571"/>
        <v>-0.44399861159015197</v>
      </c>
      <c r="AM172" s="65">
        <f t="shared" si="568"/>
        <v>-2.6943942081510464E-2</v>
      </c>
    </row>
    <row r="173" spans="2:39" ht="18.649999999999999" customHeight="1" thickBot="1">
      <c r="D173" s="237" t="s">
        <v>39</v>
      </c>
      <c r="E173" s="238"/>
      <c r="F173" s="239" t="s">
        <v>40</v>
      </c>
      <c r="G173" s="240"/>
      <c r="I173" s="228" t="s">
        <v>18</v>
      </c>
      <c r="J173" s="229"/>
      <c r="K173" s="230" t="s">
        <v>19</v>
      </c>
      <c r="L173" s="231"/>
      <c r="N173" s="228" t="s">
        <v>20</v>
      </c>
      <c r="O173" s="229"/>
      <c r="P173" s="230" t="s">
        <v>21</v>
      </c>
      <c r="Q173" s="231"/>
      <c r="S173" s="228" t="s">
        <v>47</v>
      </c>
      <c r="T173" s="229"/>
      <c r="U173" s="230" t="s">
        <v>48</v>
      </c>
      <c r="V173" s="231"/>
      <c r="X173" s="228" t="s">
        <v>51</v>
      </c>
      <c r="Y173" s="229"/>
      <c r="Z173" s="230" t="s">
        <v>52</v>
      </c>
      <c r="AA173" s="231"/>
      <c r="AB173" s="4"/>
      <c r="AC173" s="71" t="s">
        <v>89</v>
      </c>
      <c r="AE173" s="101" t="s">
        <v>90</v>
      </c>
      <c r="AF173" s="17"/>
      <c r="AG173" s="82">
        <f t="shared" si="565"/>
        <v>2.82</v>
      </c>
      <c r="AH173" s="83">
        <f t="shared" si="566"/>
        <v>-21.817282826983032</v>
      </c>
      <c r="AI173" s="81">
        <f t="shared" si="567"/>
        <v>-76.680892281646791</v>
      </c>
      <c r="AJ173" s="85">
        <f t="shared" si="569"/>
        <v>-21.817282826983032</v>
      </c>
      <c r="AK173" s="22">
        <f t="shared" si="570"/>
        <v>-25.339889011700457</v>
      </c>
      <c r="AL173" s="84">
        <f t="shared" si="571"/>
        <v>-0.44226449534410489</v>
      </c>
      <c r="AM173" s="65">
        <f t="shared" si="568"/>
        <v>-2.8674043645566687E-2</v>
      </c>
    </row>
    <row r="174" spans="2:39" ht="18.649999999999999" customHeight="1" thickTop="1" thickBot="1">
      <c r="D174" s="43">
        <v>0</v>
      </c>
      <c r="E174" s="116">
        <f t="shared" ref="E174" si="615">(1/$E$8)*SIN($B171*$F$8)</f>
        <v>5.5728775188744681E-2</v>
      </c>
      <c r="F174" s="59">
        <f t="shared" ref="F174" si="616">COS($F$8*$B171)</f>
        <v>0.98592531793420402</v>
      </c>
      <c r="G174" s="73">
        <v>0</v>
      </c>
      <c r="I174" s="55">
        <v>0</v>
      </c>
      <c r="J174" s="58">
        <f t="shared" ref="J174" si="617">(TAN($K$8*B171))/$J$8</f>
        <v>0.3815696449504915</v>
      </c>
      <c r="K174" s="56">
        <v>1</v>
      </c>
      <c r="L174" s="57">
        <v>0</v>
      </c>
      <c r="N174" s="55">
        <f t="shared" ref="N174" si="618">D174*I171+F174*I174-E174*J171-G174*J174</f>
        <v>0</v>
      </c>
      <c r="O174" s="58">
        <f t="shared" ref="O174" si="619">(D174*J171+E174*I171+F174*J174+G174*I174)</f>
        <v>0.43192794870059936</v>
      </c>
      <c r="P174" s="56">
        <f t="shared" ref="P174" si="620">D174*K171+F174*K174-E174*L171-G174*L174</f>
        <v>0.98592531793420402</v>
      </c>
      <c r="Q174" s="57">
        <f t="shared" ref="Q174" si="621">(D174*L171+E174*K171+F174*L174+G174*K174)</f>
        <v>0</v>
      </c>
      <c r="S174" s="43">
        <v>0</v>
      </c>
      <c r="T174" s="116">
        <f t="shared" ref="T174" si="622">(1/$T$8)*SIN($B171*$U$8)</f>
        <v>5.5728775188744681E-2</v>
      </c>
      <c r="U174" s="59">
        <f t="shared" ref="U174" si="623">COS($U$8*$B171)</f>
        <v>0.98592531793420402</v>
      </c>
      <c r="V174" s="73">
        <v>0</v>
      </c>
      <c r="X174" s="55">
        <f t="shared" ref="X174" si="624">N174*S171+P174*S174-O174*T171-Q174*T174</f>
        <v>0</v>
      </c>
      <c r="Y174" s="58">
        <f t="shared" ref="Y174" si="625">(N174*T171+O174*S171+P174*T174+Q174*S174)</f>
        <v>0.48079311054335383</v>
      </c>
      <c r="Z174" s="56">
        <f t="shared" ref="Z174" si="626">N174*U171+P174*U174-O174*V171-Q174*V174</f>
        <v>0.75541139258581913</v>
      </c>
      <c r="AA174" s="57">
        <f t="shared" ref="AA174" si="627">(N174*V171+O174*U171+P174*V174+Q174*U174)</f>
        <v>0</v>
      </c>
      <c r="AB174" s="9"/>
      <c r="AC174" s="74">
        <f t="shared" ref="AC174" si="628">(180/PI())*ATAN(-1*(($X$8*Y171+AA171+$X$8*Y174+AA174)/($X$8*X171+Z171+$X$8*X174+Z174)))</f>
        <v>-42.280520347272848</v>
      </c>
      <c r="AE174" s="102">
        <f t="shared" ref="AE174" si="629">20*LOG(((($X$8*X171+Z171-$X$8*X174-Z174)^2+($X$8*Y171+AA171-$X$8*Y174-AA174)^2)/(($X$8*X171+Z171+$X$8*X174+Z174)^2+($X$8*Y171+AA171+$X$8*Y174+AA174)^2))^0.5)</f>
        <v>-13.898740413376785</v>
      </c>
      <c r="AF174" s="17"/>
      <c r="AG174" s="82">
        <f t="shared" si="565"/>
        <v>2.84</v>
      </c>
      <c r="AH174" s="83">
        <f t="shared" si="566"/>
        <v>-21.555274483558087</v>
      </c>
      <c r="AI174" s="81">
        <f t="shared" si="567"/>
        <v>-77.187690061880801</v>
      </c>
      <c r="AJ174" s="85">
        <f t="shared" si="569"/>
        <v>-21.555274483558087</v>
      </c>
      <c r="AK174" s="22">
        <f t="shared" si="570"/>
        <v>-25.252309460281431</v>
      </c>
      <c r="AL174" s="84">
        <f t="shared" si="571"/>
        <v>-0.44073594381442316</v>
      </c>
      <c r="AM174" s="65">
        <f t="shared" si="568"/>
        <v>-3.0463454170841779E-2</v>
      </c>
    </row>
    <row r="175" spans="2:39" ht="18.649999999999999" customHeight="1">
      <c r="AE175" s="66"/>
      <c r="AG175" s="82">
        <f t="shared" si="565"/>
        <v>2.86</v>
      </c>
      <c r="AH175" s="83">
        <f t="shared" si="566"/>
        <v>-21.299957096013372</v>
      </c>
      <c r="AI175" s="81">
        <f t="shared" si="567"/>
        <v>-77.69273625108643</v>
      </c>
      <c r="AJ175" s="85">
        <f t="shared" si="569"/>
        <v>-21.299957096013372</v>
      </c>
      <c r="AK175" s="22">
        <f t="shared" si="570"/>
        <v>-25.17650124810087</v>
      </c>
      <c r="AL175" s="84">
        <f t="shared" si="571"/>
        <v>-0.43941284091182192</v>
      </c>
      <c r="AM175" s="65">
        <f t="shared" si="568"/>
        <v>-3.2314939472476545E-2</v>
      </c>
    </row>
    <row r="176" spans="2:39" ht="18.649999999999999" customHeight="1" thickBot="1">
      <c r="E176" s="50" t="s">
        <v>8</v>
      </c>
      <c r="J176" s="50" t="s">
        <v>9</v>
      </c>
      <c r="O176" s="50" t="s">
        <v>10</v>
      </c>
      <c r="T176" s="50" t="s">
        <v>11</v>
      </c>
      <c r="Y176" s="50" t="s">
        <v>12</v>
      </c>
      <c r="AG176" s="82">
        <f t="shared" si="565"/>
        <v>2.88</v>
      </c>
      <c r="AH176" s="83">
        <f t="shared" si="566"/>
        <v>-21.050682242250645</v>
      </c>
      <c r="AI176" s="81">
        <f t="shared" si="567"/>
        <v>-78.196266276048448</v>
      </c>
      <c r="AJ176" s="85">
        <f t="shared" si="569"/>
        <v>-21.050682242250645</v>
      </c>
      <c r="AK176" s="22">
        <f t="shared" si="570"/>
        <v>-25.112486249515321</v>
      </c>
      <c r="AL176" s="84">
        <f t="shared" si="571"/>
        <v>-0.43829556841584461</v>
      </c>
      <c r="AM176" s="65">
        <f t="shared" si="568"/>
        <v>-3.4231548097714899E-2</v>
      </c>
    </row>
    <row r="177" spans="2:39" ht="18.649999999999999" customHeight="1" thickBot="1">
      <c r="B177" s="49"/>
      <c r="D177" s="233" t="s">
        <v>37</v>
      </c>
      <c r="E177" s="234"/>
      <c r="F177" s="235" t="s">
        <v>38</v>
      </c>
      <c r="G177" s="236"/>
      <c r="I177" s="228" t="s">
        <v>14</v>
      </c>
      <c r="J177" s="229"/>
      <c r="K177" s="230" t="s">
        <v>15</v>
      </c>
      <c r="L177" s="231"/>
      <c r="N177" s="228" t="s">
        <v>16</v>
      </c>
      <c r="O177" s="229"/>
      <c r="P177" s="230" t="s">
        <v>17</v>
      </c>
      <c r="Q177" s="231"/>
      <c r="S177" s="228" t="s">
        <v>45</v>
      </c>
      <c r="T177" s="229"/>
      <c r="U177" s="230" t="s">
        <v>46</v>
      </c>
      <c r="V177" s="231"/>
      <c r="X177" s="228" t="s">
        <v>49</v>
      </c>
      <c r="Y177" s="229"/>
      <c r="Z177" s="230" t="s">
        <v>50</v>
      </c>
      <c r="AA177" s="231"/>
      <c r="AB177" s="4"/>
      <c r="AC177" s="53" t="s">
        <v>87</v>
      </c>
      <c r="AE177" s="98" t="s">
        <v>88</v>
      </c>
      <c r="AF177" s="17"/>
      <c r="AG177" s="82">
        <f t="shared" si="565"/>
        <v>2.9</v>
      </c>
      <c r="AH177" s="83">
        <f t="shared" si="566"/>
        <v>-20.80685917157847</v>
      </c>
      <c r="AI177" s="81">
        <f t="shared" si="567"/>
        <v>-78.698516001038755</v>
      </c>
      <c r="AJ177" s="85">
        <f t="shared" si="569"/>
        <v>-20.80685917157847</v>
      </c>
      <c r="AK177" s="22">
        <f t="shared" si="570"/>
        <v>-25.06031541768008</v>
      </c>
      <c r="AL177" s="84">
        <f t="shared" si="571"/>
        <v>-0.43738501562681542</v>
      </c>
      <c r="AM177" s="65">
        <f t="shared" si="568"/>
        <v>-3.6216624221249875E-2</v>
      </c>
    </row>
    <row r="178" spans="2:39" ht="18.649999999999999" customHeight="1" thickTop="1" thickBot="1">
      <c r="B178" s="75">
        <v>0.44</v>
      </c>
      <c r="D178" s="132">
        <f t="shared" ref="D178" si="630">COS($F$8*$B178)</f>
        <v>0.98455649945915436</v>
      </c>
      <c r="E178" s="133">
        <v>0</v>
      </c>
      <c r="F178" s="134">
        <v>0</v>
      </c>
      <c r="G178" s="135">
        <f t="shared" ref="G178" si="631">$E$8*SIN($B178*$F$8)</f>
        <v>0.52520138457036158</v>
      </c>
      <c r="I178" s="55">
        <v>1</v>
      </c>
      <c r="J178" s="58">
        <v>0</v>
      </c>
      <c r="K178" s="56">
        <v>0</v>
      </c>
      <c r="L178" s="57">
        <v>0</v>
      </c>
      <c r="N178" s="55">
        <f t="shared" ref="N178" si="632">D178*I178+F178*I181-E178*J178-G178*J181</f>
        <v>0.77399833707186494</v>
      </c>
      <c r="O178" s="58">
        <f t="shared" ref="O178" si="633">(D178*J178+E178*I178+F178*J181+G178*I181)</f>
        <v>0</v>
      </c>
      <c r="P178" s="56">
        <f t="shared" ref="P178" si="634">D178*K178+F178*K181-E178*L178-G178*L181</f>
        <v>0</v>
      </c>
      <c r="Q178" s="57">
        <f t="shared" ref="Q178" si="635">(D178*L178+E178*K178+F178*L181+G178*K181)</f>
        <v>0.52520138457036158</v>
      </c>
      <c r="S178" s="59">
        <f t="shared" ref="S178" si="636">COS($U$8*$B178)</f>
        <v>0.98455649945915436</v>
      </c>
      <c r="T178" s="60">
        <v>0</v>
      </c>
      <c r="U178" s="22">
        <v>0</v>
      </c>
      <c r="V178" s="116">
        <f t="shared" ref="V178" si="637">$T$8*SIN($B178*$U$8)</f>
        <v>0.52520138457036158</v>
      </c>
      <c r="X178" s="55">
        <f t="shared" ref="X178" si="638">N178*S178+P178*S181-O178*T178-Q178*T181</f>
        <v>0.7313965939619459</v>
      </c>
      <c r="Y178" s="58">
        <f t="shared" ref="Y178" si="639">(N178*T178+O178*S178+P178*T181+Q178*S181)</f>
        <v>0</v>
      </c>
      <c r="Z178" s="56">
        <f t="shared" ref="Z178" si="640">N178*U178+P178*U181-O178*V178-Q178*V181</f>
        <v>0</v>
      </c>
      <c r="AA178" s="57">
        <f t="shared" ref="AA178" si="641">(N178*V178+O178*U178+P178*V181+Q178*U181)</f>
        <v>0.92359543498899721</v>
      </c>
      <c r="AB178" s="9"/>
      <c r="AC178" s="61">
        <f t="shared" ref="AC178" si="642">20*LOG((2*$X$8)/(($X$8*X178+Z178+$X$8*X181+Z181)^2+($X$8*Y178+AA178+$X$8*Y181+AA181)^2)^0.5)</f>
        <v>-0.18747716082819557</v>
      </c>
      <c r="AE178" s="99">
        <f t="shared" ref="AE178" si="643">((Y178^2+X178^2)/(Y181^2+X181^2))^0.5</f>
        <v>1.4525351039306083</v>
      </c>
      <c r="AF178" s="17"/>
      <c r="AG178" s="82">
        <f t="shared" si="565"/>
        <v>2.92</v>
      </c>
      <c r="AH178" s="83">
        <f t="shared" si="566"/>
        <v>-20.567947547643911</v>
      </c>
      <c r="AI178" s="81">
        <f t="shared" si="567"/>
        <v>-79.199722309392357</v>
      </c>
      <c r="AJ178" s="85">
        <f t="shared" si="569"/>
        <v>-20.567947547643911</v>
      </c>
      <c r="AK178" s="22">
        <f t="shared" si="570"/>
        <v>-25.020069504049026</v>
      </c>
      <c r="AL178" s="84">
        <f t="shared" si="571"/>
        <v>-0.43668259192348019</v>
      </c>
      <c r="AM178" s="65">
        <f t="shared" si="568"/>
        <v>-3.827382283600575E-2</v>
      </c>
    </row>
    <row r="179" spans="2:39" ht="18.649999999999999" customHeight="1" thickBot="1">
      <c r="D179" s="59"/>
      <c r="E179" s="22"/>
      <c r="F179" s="22"/>
      <c r="G179" s="65"/>
      <c r="I179" s="63"/>
      <c r="L179" s="64"/>
      <c r="N179" s="63"/>
      <c r="Q179" s="64"/>
      <c r="S179" s="63"/>
      <c r="V179" s="64"/>
      <c r="X179" s="63"/>
      <c r="AA179" s="64"/>
      <c r="AE179" s="100"/>
      <c r="AF179" s="17"/>
      <c r="AG179" s="82">
        <f t="shared" si="565"/>
        <v>2.94</v>
      </c>
      <c r="AH179" s="83">
        <f t="shared" si="566"/>
        <v>-20.333451244541656</v>
      </c>
      <c r="AI179" s="81">
        <f t="shared" si="567"/>
        <v>-79.700123699473338</v>
      </c>
      <c r="AJ179" s="85">
        <f t="shared" si="569"/>
        <v>-20.333451244541656</v>
      </c>
      <c r="AK179" s="22">
        <f t="shared" si="570"/>
        <v>-24.99185995341049</v>
      </c>
      <c r="AL179" s="84">
        <f t="shared" si="571"/>
        <v>-0.43619024238432968</v>
      </c>
      <c r="AM179" s="65">
        <f t="shared" si="568"/>
        <v>-4.0407127383570447E-2</v>
      </c>
    </row>
    <row r="180" spans="2:39" ht="18.649999999999999" customHeight="1" thickBot="1">
      <c r="D180" s="237" t="s">
        <v>39</v>
      </c>
      <c r="E180" s="238"/>
      <c r="F180" s="239" t="s">
        <v>40</v>
      </c>
      <c r="G180" s="240"/>
      <c r="I180" s="228" t="s">
        <v>18</v>
      </c>
      <c r="J180" s="229"/>
      <c r="K180" s="230" t="s">
        <v>19</v>
      </c>
      <c r="L180" s="231"/>
      <c r="N180" s="228" t="s">
        <v>20</v>
      </c>
      <c r="O180" s="229"/>
      <c r="P180" s="230" t="s">
        <v>21</v>
      </c>
      <c r="Q180" s="231"/>
      <c r="S180" s="228" t="s">
        <v>47</v>
      </c>
      <c r="T180" s="229"/>
      <c r="U180" s="230" t="s">
        <v>48</v>
      </c>
      <c r="V180" s="231"/>
      <c r="X180" s="228" t="s">
        <v>51</v>
      </c>
      <c r="Y180" s="229"/>
      <c r="Z180" s="230" t="s">
        <v>52</v>
      </c>
      <c r="AA180" s="231"/>
      <c r="AB180" s="4"/>
      <c r="AC180" s="71" t="s">
        <v>89</v>
      </c>
      <c r="AE180" s="101" t="s">
        <v>90</v>
      </c>
      <c r="AF180" s="17"/>
      <c r="AG180" s="82">
        <f t="shared" si="565"/>
        <v>2.96</v>
      </c>
      <c r="AH180" s="83">
        <f t="shared" si="566"/>
        <v>-20.102913014910314</v>
      </c>
      <c r="AI180" s="81">
        <f t="shared" si="567"/>
        <v>-80.199960898541548</v>
      </c>
      <c r="AJ180" s="85">
        <f t="shared" si="569"/>
        <v>-20.102913014910314</v>
      </c>
      <c r="AK180" s="22">
        <f t="shared" si="570"/>
        <v>-24.97582998523027</v>
      </c>
      <c r="AL180" s="84">
        <f t="shared" si="571"/>
        <v>-0.43591046666059496</v>
      </c>
      <c r="AM180" s="65">
        <f t="shared" si="568"/>
        <v>-4.2620869998505492E-2</v>
      </c>
    </row>
    <row r="181" spans="2:39" ht="18.649999999999999" customHeight="1" thickTop="1" thickBot="1">
      <c r="D181" s="43">
        <v>0</v>
      </c>
      <c r="E181" s="116">
        <f t="shared" ref="E181" si="644">(1/$E$8)*SIN($B178*$F$8)</f>
        <v>5.835570939670684E-2</v>
      </c>
      <c r="F181" s="59">
        <f t="shared" ref="F181" si="645">COS($F$8*$B178)</f>
        <v>0.98455649945915436</v>
      </c>
      <c r="G181" s="73">
        <v>0</v>
      </c>
      <c r="I181" s="55">
        <v>0</v>
      </c>
      <c r="J181" s="58">
        <f t="shared" ref="J181" si="646">(TAN($K$8*B178))/$J$8</f>
        <v>0.40090938175940921</v>
      </c>
      <c r="K181" s="56">
        <v>1</v>
      </c>
      <c r="L181" s="57">
        <v>0</v>
      </c>
      <c r="N181" s="55">
        <f t="shared" ref="N181" si="647">D181*I178+F181*I181-E181*J178-G181*J181</f>
        <v>0</v>
      </c>
      <c r="O181" s="58">
        <f t="shared" ref="O181" si="648">(D181*J178+E181*I178+F181*J181+G181*I181)</f>
        <v>0.45307364690208451</v>
      </c>
      <c r="P181" s="56">
        <f t="shared" ref="P181" si="649">D181*K178+F181*K181-E181*L178-G181*L181</f>
        <v>0.98455649945915436</v>
      </c>
      <c r="Q181" s="57">
        <f t="shared" ref="Q181" si="650">(D181*L178+E181*K178+F181*L181+G181*K181)</f>
        <v>0</v>
      </c>
      <c r="S181" s="43">
        <v>0</v>
      </c>
      <c r="T181" s="116">
        <f t="shared" ref="T181" si="651">(1/$T$8)*SIN($B178*$U$8)</f>
        <v>5.835570939670684E-2</v>
      </c>
      <c r="U181" s="59">
        <f t="shared" ref="U181" si="652">COS($U$8*$B178)</f>
        <v>0.98455649945915436</v>
      </c>
      <c r="V181" s="73">
        <v>0</v>
      </c>
      <c r="X181" s="55">
        <f t="shared" ref="X181" si="653">N181*S178+P181*S181-O181*T178-Q181*T181</f>
        <v>0</v>
      </c>
      <c r="Y181" s="58">
        <f t="shared" ref="Y181" si="654">(N181*T178+O181*S178+P181*T181+Q181*S181)</f>
        <v>0.50353109675818664</v>
      </c>
      <c r="Z181" s="56">
        <f t="shared" ref="Z181" si="655">N181*U178+P181*U181-O181*V178-Q181*V181</f>
        <v>0.7313965939619459</v>
      </c>
      <c r="AA181" s="57">
        <f t="shared" ref="AA181" si="656">(N181*V178+O181*U178+P181*V181+Q181*U181)</f>
        <v>0</v>
      </c>
      <c r="AB181" s="9"/>
      <c r="AC181" s="74">
        <f t="shared" ref="AC181" si="657">(180/PI())*ATAN(-1*(($X$8*Y178+AA178+$X$8*Y181+AA181)/($X$8*X178+Z178+$X$8*X181+Z181)))</f>
        <v>-44.292905921594567</v>
      </c>
      <c r="AE181" s="102">
        <f t="shared" ref="AE181" si="658">20*LOG(((($X$8*X178+Z178-$X$8*X181-Z181)^2+($X$8*Y178+AA178-$X$8*Y181-AA181)^2)/(($X$8*X178+Z178+$X$8*X181+Z181)^2+($X$8*Y178+AA178+$X$8*Y181+AA181)^2))^0.5)</f>
        <v>-13.741760809069348</v>
      </c>
      <c r="AF181" s="17"/>
      <c r="AG181" s="82">
        <f t="shared" si="565"/>
        <v>2.98</v>
      </c>
      <c r="AH181" s="83">
        <f t="shared" si="566"/>
        <v>-19.875909883906282</v>
      </c>
      <c r="AI181" s="81">
        <f t="shared" si="567"/>
        <v>-80.699477498246154</v>
      </c>
      <c r="AJ181" s="85">
        <f t="shared" si="569"/>
        <v>-19.875909883906282</v>
      </c>
      <c r="AK181" s="22">
        <f t="shared" si="570"/>
        <v>-24.972155874167591</v>
      </c>
      <c r="AL181" s="84">
        <f t="shared" si="571"/>
        <v>-0.43584634132546723</v>
      </c>
      <c r="AM181" s="65">
        <f t="shared" si="568"/>
        <v>-4.491975457356804E-2</v>
      </c>
    </row>
    <row r="182" spans="2:39" ht="18.649999999999999" customHeight="1">
      <c r="AE182" s="66"/>
      <c r="AG182" s="82">
        <f t="shared" si="565"/>
        <v>3</v>
      </c>
      <c r="AH182" s="83">
        <f t="shared" si="566"/>
        <v>-19.652049150450907</v>
      </c>
      <c r="AI182" s="81">
        <f t="shared" si="567"/>
        <v>-81.198920615729506</v>
      </c>
      <c r="AJ182" s="85">
        <f t="shared" si="569"/>
        <v>-19.652049150450907</v>
      </c>
      <c r="AK182" s="22">
        <f t="shared" si="570"/>
        <v>-24.981048444772803</v>
      </c>
      <c r="AL182" s="84">
        <f t="shared" si="571"/>
        <v>-0.43600154596149421</v>
      </c>
      <c r="AM182" s="65">
        <f t="shared" si="568"/>
        <v>-4.7308882889059913E-2</v>
      </c>
    </row>
    <row r="183" spans="2:39" ht="18.649999999999999" customHeight="1" thickBot="1">
      <c r="E183" s="50" t="s">
        <v>8</v>
      </c>
      <c r="J183" s="50" t="s">
        <v>9</v>
      </c>
      <c r="O183" s="50" t="s">
        <v>10</v>
      </c>
      <c r="T183" s="50" t="s">
        <v>11</v>
      </c>
      <c r="Y183" s="50" t="s">
        <v>12</v>
      </c>
      <c r="AG183" s="82">
        <f t="shared" si="565"/>
        <v>3.02</v>
      </c>
      <c r="AH183" s="83">
        <f t="shared" si="566"/>
        <v>-19.430964898865163</v>
      </c>
      <c r="AI183" s="81">
        <f t="shared" si="567"/>
        <v>-81.698541584624962</v>
      </c>
      <c r="AJ183" s="85">
        <f t="shared" si="569"/>
        <v>-19.430964898865163</v>
      </c>
      <c r="AK183" s="22">
        <f t="shared" si="570"/>
        <v>-25.002754797889516</v>
      </c>
      <c r="AL183" s="84">
        <f t="shared" si="571"/>
        <v>-0.43638039329198142</v>
      </c>
      <c r="AM183" s="65">
        <f t="shared" si="568"/>
        <v>-4.9793784090088465E-2</v>
      </c>
    </row>
    <row r="184" spans="2:39" ht="18.649999999999999" customHeight="1" thickBot="1">
      <c r="B184" s="49"/>
      <c r="D184" s="233" t="s">
        <v>37</v>
      </c>
      <c r="E184" s="234"/>
      <c r="F184" s="235" t="s">
        <v>38</v>
      </c>
      <c r="G184" s="236"/>
      <c r="I184" s="228" t="s">
        <v>14</v>
      </c>
      <c r="J184" s="229"/>
      <c r="K184" s="230" t="s">
        <v>15</v>
      </c>
      <c r="L184" s="231"/>
      <c r="N184" s="228" t="s">
        <v>16</v>
      </c>
      <c r="O184" s="229"/>
      <c r="P184" s="230" t="s">
        <v>17</v>
      </c>
      <c r="Q184" s="231"/>
      <c r="S184" s="228" t="s">
        <v>45</v>
      </c>
      <c r="T184" s="229"/>
      <c r="U184" s="230" t="s">
        <v>46</v>
      </c>
      <c r="V184" s="231"/>
      <c r="X184" s="228" t="s">
        <v>49</v>
      </c>
      <c r="Y184" s="229"/>
      <c r="Z184" s="230" t="s">
        <v>50</v>
      </c>
      <c r="AA184" s="231"/>
      <c r="AB184" s="4"/>
      <c r="AC184" s="53" t="s">
        <v>87</v>
      </c>
      <c r="AE184" s="98" t="s">
        <v>88</v>
      </c>
      <c r="AF184" s="17"/>
      <c r="AG184" s="82">
        <f t="shared" si="565"/>
        <v>3.04</v>
      </c>
      <c r="AH184" s="83">
        <f t="shared" si="566"/>
        <v>-19.212314941272314</v>
      </c>
      <c r="AI184" s="81">
        <f t="shared" si="567"/>
        <v>-82.198596680582753</v>
      </c>
      <c r="AJ184" s="85">
        <f t="shared" si="569"/>
        <v>-19.212314941272314</v>
      </c>
      <c r="AK184" s="22">
        <f t="shared" si="570"/>
        <v>-25.037560288993156</v>
      </c>
      <c r="AL184" s="84">
        <f t="shared" si="571"/>
        <v>-0.43698786370951354</v>
      </c>
      <c r="AM184" s="65">
        <f t="shared" si="568"/>
        <v>-5.2380447840804333E-2</v>
      </c>
    </row>
    <row r="185" spans="2:39" ht="18.649999999999999" customHeight="1" thickTop="1" thickBot="1">
      <c r="B185" s="75">
        <v>0.46</v>
      </c>
      <c r="D185" s="132">
        <f t="shared" ref="D185" si="659">COS($F$8*$B185)</f>
        <v>0.98312468835628197</v>
      </c>
      <c r="E185" s="133">
        <v>0</v>
      </c>
      <c r="F185" s="134">
        <v>0</v>
      </c>
      <c r="G185" s="135">
        <f t="shared" ref="G185" si="660">$E$8*SIN($B185*$F$8)</f>
        <v>0.54881018968243489</v>
      </c>
      <c r="I185" s="55">
        <v>1</v>
      </c>
      <c r="J185" s="58">
        <v>0</v>
      </c>
      <c r="K185" s="56">
        <v>0</v>
      </c>
      <c r="L185" s="57">
        <v>0</v>
      </c>
      <c r="N185" s="55">
        <f t="shared" ref="N185" si="661">D185*I185+F185*I188-E185*J185-G185*J188</f>
        <v>0.75239306868392508</v>
      </c>
      <c r="O185" s="58">
        <f t="shared" ref="O185" si="662">(D185*J185+E185*I185+F185*J188+G185*I188)</f>
        <v>0</v>
      </c>
      <c r="P185" s="56">
        <f t="shared" ref="P185" si="663">D185*K185+F185*K188-E185*L185-G185*L188</f>
        <v>0</v>
      </c>
      <c r="Q185" s="57">
        <f t="shared" ref="Q185" si="664">(D185*L185+E185*K185+F185*L188+G185*K188)</f>
        <v>0.54881018968243489</v>
      </c>
      <c r="S185" s="59">
        <f t="shared" ref="S185" si="665">COS($U$8*$B185)</f>
        <v>0.98312468835628197</v>
      </c>
      <c r="T185" s="60">
        <v>0</v>
      </c>
      <c r="U185" s="22">
        <v>0</v>
      </c>
      <c r="V185" s="116">
        <f t="shared" ref="V185" si="666">$T$8*SIN($B185*$U$8)</f>
        <v>0.54881018968243489</v>
      </c>
      <c r="X185" s="55">
        <f t="shared" ref="X185" si="667">N185*S185+P185*S188-O185*T185-Q185*T188</f>
        <v>0.70623035402694723</v>
      </c>
      <c r="Y185" s="58">
        <f t="shared" ref="Y185" si="668">(N185*T185+O185*S185+P185*T188+Q185*S188)</f>
        <v>0</v>
      </c>
      <c r="Z185" s="56">
        <f t="shared" ref="Z185" si="669">N185*U185+P185*U188-O185*V185-Q185*V188</f>
        <v>0</v>
      </c>
      <c r="AA185" s="57">
        <f t="shared" ref="AA185" si="670">(N185*V185+O185*U185+P185*V188+Q185*U188)</f>
        <v>0.95246982943847003</v>
      </c>
      <c r="AB185" s="9"/>
      <c r="AC185" s="61">
        <f t="shared" ref="AC185" si="671">20*LOG((2*$X$8)/(($X$8*X185+Z185+$X$8*X188+Z188)^2+($X$8*Y185+AA185+$X$8*Y188+AA188)^2)^0.5)</f>
        <v>-0.19288940635173416</v>
      </c>
      <c r="AE185" s="99">
        <f t="shared" ref="AE185" si="672">((Y185^2+X185^2)/(Y188^2+X188^2))^0.5</f>
        <v>1.3420015697549521</v>
      </c>
      <c r="AF185" s="17"/>
      <c r="AG185" s="82">
        <f t="shared" si="565"/>
        <v>3.06</v>
      </c>
      <c r="AH185" s="83">
        <f t="shared" si="566"/>
        <v>-18.995778124959777</v>
      </c>
      <c r="AI185" s="81">
        <f t="shared" si="567"/>
        <v>-82.699347886362617</v>
      </c>
      <c r="AJ185" s="85">
        <f t="shared" si="569"/>
        <v>-18.995778124959777</v>
      </c>
      <c r="AK185" s="22">
        <f t="shared" si="570"/>
        <v>-25.08579078184281</v>
      </c>
      <c r="AL185" s="84">
        <f t="shared" si="571"/>
        <v>-0.43782964460959961</v>
      </c>
      <c r="AM185" s="65">
        <f t="shared" si="568"/>
        <v>-5.5075361536072981E-2</v>
      </c>
    </row>
    <row r="186" spans="2:39" ht="18.649999999999999" customHeight="1" thickBot="1">
      <c r="D186" s="59"/>
      <c r="E186" s="22"/>
      <c r="F186" s="22"/>
      <c r="G186" s="65"/>
      <c r="I186" s="63"/>
      <c r="L186" s="64"/>
      <c r="N186" s="63"/>
      <c r="Q186" s="64"/>
      <c r="S186" s="63"/>
      <c r="V186" s="64"/>
      <c r="X186" s="63"/>
      <c r="AA186" s="64"/>
      <c r="AE186" s="100"/>
      <c r="AF186" s="17"/>
      <c r="AG186" s="82">
        <f t="shared" si="565"/>
        <v>3.08</v>
      </c>
      <c r="AH186" s="83">
        <f t="shared" si="566"/>
        <v>-18.781051950004908</v>
      </c>
      <c r="AI186" s="81">
        <f t="shared" si="567"/>
        <v>-83.201063701999473</v>
      </c>
      <c r="AJ186" s="85">
        <f t="shared" si="569"/>
        <v>-18.781051950004908</v>
      </c>
      <c r="AK186" s="22">
        <f t="shared" si="570"/>
        <v>-25.14781520429208</v>
      </c>
      <c r="AL186" s="84">
        <f t="shared" si="571"/>
        <v>-0.43891217499798724</v>
      </c>
      <c r="AM186" s="65">
        <f t="shared" si="568"/>
        <v>-5.7885552009155933E-2</v>
      </c>
    </row>
    <row r="187" spans="2:39" ht="18.649999999999999" customHeight="1" thickBot="1">
      <c r="D187" s="237" t="s">
        <v>39</v>
      </c>
      <c r="E187" s="238"/>
      <c r="F187" s="239" t="s">
        <v>40</v>
      </c>
      <c r="G187" s="240"/>
      <c r="I187" s="228" t="s">
        <v>18</v>
      </c>
      <c r="J187" s="229"/>
      <c r="K187" s="230" t="s">
        <v>19</v>
      </c>
      <c r="L187" s="231"/>
      <c r="N187" s="228" t="s">
        <v>20</v>
      </c>
      <c r="O187" s="229"/>
      <c r="P187" s="230" t="s">
        <v>21</v>
      </c>
      <c r="Q187" s="231"/>
      <c r="S187" s="228" t="s">
        <v>47</v>
      </c>
      <c r="T187" s="229"/>
      <c r="U187" s="230" t="s">
        <v>48</v>
      </c>
      <c r="V187" s="231"/>
      <c r="X187" s="228" t="s">
        <v>51</v>
      </c>
      <c r="Y187" s="229"/>
      <c r="Z187" s="230" t="s">
        <v>52</v>
      </c>
      <c r="AA187" s="231"/>
      <c r="AB187" s="4"/>
      <c r="AC187" s="71" t="s">
        <v>89</v>
      </c>
      <c r="AE187" s="101" t="s">
        <v>90</v>
      </c>
      <c r="AF187" s="17"/>
      <c r="AG187" s="82">
        <f t="shared" si="565"/>
        <v>3.1</v>
      </c>
      <c r="AH187" s="83">
        <f t="shared" si="566"/>
        <v>-18.567850451461467</v>
      </c>
      <c r="AI187" s="81">
        <f t="shared" si="567"/>
        <v>-83.704020006085315</v>
      </c>
      <c r="AJ187" s="85">
        <f t="shared" si="569"/>
        <v>-18.567850451461467</v>
      </c>
      <c r="AK187" s="22">
        <f t="shared" si="570"/>
        <v>-25.224048437053149</v>
      </c>
      <c r="AL187" s="84">
        <f t="shared" si="571"/>
        <v>-0.44024269590910708</v>
      </c>
      <c r="AM187" s="65">
        <f t="shared" si="568"/>
        <v>-6.0818632240505197E-2</v>
      </c>
    </row>
    <row r="188" spans="2:39" ht="18.649999999999999" customHeight="1" thickTop="1" thickBot="1">
      <c r="D188" s="43">
        <v>0</v>
      </c>
      <c r="E188" s="116">
        <f t="shared" ref="E188" si="673">(1/$E$8)*SIN($B185*$F$8)</f>
        <v>6.0978909964714986E-2</v>
      </c>
      <c r="F188" s="59">
        <f t="shared" ref="F188" si="674">COS($F$8*$B185)</f>
        <v>0.98312468835628197</v>
      </c>
      <c r="G188" s="73">
        <v>0</v>
      </c>
      <c r="I188" s="55">
        <v>0</v>
      </c>
      <c r="J188" s="58">
        <f t="shared" ref="J188" si="675">(TAN($K$8*B185))/$J$8</f>
        <v>0.42042153008468763</v>
      </c>
      <c r="K188" s="56">
        <v>1</v>
      </c>
      <c r="L188" s="57">
        <v>0</v>
      </c>
      <c r="N188" s="55">
        <f t="shared" ref="N188" si="676">D188*I185+F188*I188-E188*J185-G188*J188</f>
        <v>0</v>
      </c>
      <c r="O188" s="58">
        <f t="shared" ref="O188" si="677">(D188*J185+E188*I185+F188*J188+G188*I188)</f>
        <v>0.47430569570749476</v>
      </c>
      <c r="P188" s="56">
        <f t="shared" ref="P188" si="678">D188*K185+F188*K188-E188*L185-G188*L188</f>
        <v>0.98312468835628197</v>
      </c>
      <c r="Q188" s="57">
        <f t="shared" ref="Q188" si="679">(D188*L185+E188*K185+F188*L188+G188*K188)</f>
        <v>0</v>
      </c>
      <c r="S188" s="43">
        <v>0</v>
      </c>
      <c r="T188" s="116">
        <f t="shared" ref="T188" si="680">(1/$T$8)*SIN($B185*$U$8)</f>
        <v>6.0978909964714986E-2</v>
      </c>
      <c r="U188" s="59">
        <f t="shared" ref="U188" si="681">COS($U$8*$B185)</f>
        <v>0.98312468835628197</v>
      </c>
      <c r="V188" s="73">
        <v>0</v>
      </c>
      <c r="X188" s="55">
        <f t="shared" ref="X188" si="682">N188*S185+P188*S188-O188*T185-Q188*T188</f>
        <v>0</v>
      </c>
      <c r="Y188" s="58">
        <f t="shared" ref="Y188" si="683">(N188*T185+O188*S185+P188*T188+Q188*S188)</f>
        <v>0.52625151113340651</v>
      </c>
      <c r="Z188" s="56">
        <f t="shared" ref="Z188" si="684">N188*U185+P188*U188-O188*V185-Q188*V188</f>
        <v>0.70623035402694723</v>
      </c>
      <c r="AA188" s="57">
        <f t="shared" ref="AA188" si="685">(N188*V185+O188*U185+P188*V188+Q188*U188)</f>
        <v>0</v>
      </c>
      <c r="AB188" s="9"/>
      <c r="AC188" s="74">
        <f t="shared" ref="AC188" si="686">(180/PI())*ATAN(-1*(($X$8*Y185+AA185+$X$8*Y188+AA188)/($X$8*X185+Z185+$X$8*X188+Z188)))</f>
        <v>-46.312885196999005</v>
      </c>
      <c r="AE188" s="102">
        <f t="shared" ref="AE188" si="687">20*LOG(((($X$8*X185+Z185-$X$8*X188-Z188)^2+($X$8*Y185+AA185-$X$8*Y188-AA188)^2)/(($X$8*X185+Z185+$X$8*X188+Z188)^2+($X$8*Y185+AA185+$X$8*Y188+AA188)^2))^0.5)</f>
        <v>-13.620847095885377</v>
      </c>
      <c r="AF188" s="17"/>
      <c r="AG188" s="82">
        <f t="shared" si="565"/>
        <v>3.12</v>
      </c>
      <c r="AH188" s="83">
        <f t="shared" si="566"/>
        <v>-18.355902307715802</v>
      </c>
      <c r="AI188" s="81">
        <f t="shared" si="567"/>
        <v>-84.208500974826379</v>
      </c>
      <c r="AJ188" s="85">
        <f t="shared" si="569"/>
        <v>-18.355902307715802</v>
      </c>
      <c r="AK188" s="22">
        <f t="shared" si="570"/>
        <v>-25.314954570796267</v>
      </c>
      <c r="AL188" s="84">
        <f t="shared" si="571"/>
        <v>-0.44182930725318281</v>
      </c>
      <c r="AM188" s="65">
        <f t="shared" si="568"/>
        <v>-6.3882853648824331E-2</v>
      </c>
    </row>
    <row r="189" spans="2:39" ht="18.649999999999999" customHeight="1">
      <c r="AE189" s="66"/>
      <c r="AG189" s="82">
        <f t="shared" si="565"/>
        <v>3.14</v>
      </c>
      <c r="AH189" s="83">
        <f t="shared" si="566"/>
        <v>-18.144949142598421</v>
      </c>
      <c r="AI189" s="81">
        <f t="shared" si="567"/>
        <v>-84.714800066242304</v>
      </c>
      <c r="AJ189" s="85">
        <f t="shared" si="569"/>
        <v>-18.144949142598421</v>
      </c>
      <c r="AK189" s="22">
        <f t="shared" si="570"/>
        <v>-25.421050571992488</v>
      </c>
      <c r="AL189" s="84">
        <f t="shared" si="571"/>
        <v>-0.44368103179725676</v>
      </c>
      <c r="AM189" s="65">
        <f t="shared" si="568"/>
        <v>-6.7087164633075624E-2</v>
      </c>
    </row>
    <row r="190" spans="2:39" ht="18.649999999999999" customHeight="1" thickBot="1">
      <c r="E190" s="50" t="s">
        <v>8</v>
      </c>
      <c r="J190" s="50" t="s">
        <v>9</v>
      </c>
      <c r="O190" s="50" t="s">
        <v>10</v>
      </c>
      <c r="T190" s="50" t="s">
        <v>11</v>
      </c>
      <c r="Y190" s="50" t="s">
        <v>12</v>
      </c>
      <c r="AG190" s="82">
        <f t="shared" si="565"/>
        <v>3.16</v>
      </c>
      <c r="AH190" s="83">
        <f t="shared" si="566"/>
        <v>-17.93474399374173</v>
      </c>
      <c r="AI190" s="81">
        <f t="shared" si="567"/>
        <v>-85.223221077682155</v>
      </c>
      <c r="AJ190" s="85">
        <f t="shared" si="569"/>
        <v>-17.93474399374173</v>
      </c>
      <c r="AK190" s="22">
        <f t="shared" si="570"/>
        <v>-25.542910403957087</v>
      </c>
      <c r="AL190" s="84">
        <f t="shared" si="571"/>
        <v>-0.44580788709096603</v>
      </c>
      <c r="AM190" s="65">
        <f t="shared" si="568"/>
        <v>-7.0441276135092684E-2</v>
      </c>
    </row>
    <row r="191" spans="2:39" ht="18.649999999999999" customHeight="1" thickBot="1">
      <c r="B191" s="49"/>
      <c r="D191" s="233" t="s">
        <v>37</v>
      </c>
      <c r="E191" s="234"/>
      <c r="F191" s="235" t="s">
        <v>38</v>
      </c>
      <c r="G191" s="236"/>
      <c r="I191" s="228" t="s">
        <v>14</v>
      </c>
      <c r="J191" s="229"/>
      <c r="K191" s="230" t="s">
        <v>15</v>
      </c>
      <c r="L191" s="231"/>
      <c r="N191" s="228" t="s">
        <v>16</v>
      </c>
      <c r="O191" s="229"/>
      <c r="P191" s="230" t="s">
        <v>17</v>
      </c>
      <c r="Q191" s="231"/>
      <c r="S191" s="228" t="s">
        <v>45</v>
      </c>
      <c r="T191" s="229"/>
      <c r="U191" s="230" t="s">
        <v>46</v>
      </c>
      <c r="V191" s="231"/>
      <c r="X191" s="228" t="s">
        <v>49</v>
      </c>
      <c r="Y191" s="229"/>
      <c r="Z191" s="230" t="s">
        <v>50</v>
      </c>
      <c r="AA191" s="231"/>
      <c r="AB191" s="4"/>
      <c r="AC191" s="53" t="s">
        <v>87</v>
      </c>
      <c r="AE191" s="98" t="s">
        <v>88</v>
      </c>
      <c r="AF191" s="17"/>
      <c r="AG191" s="82">
        <f t="shared" si="565"/>
        <v>3.18</v>
      </c>
      <c r="AH191" s="83">
        <f t="shared" si="566"/>
        <v>-17.725049923718331</v>
      </c>
      <c r="AI191" s="81">
        <f t="shared" si="567"/>
        <v>-85.734079285761297</v>
      </c>
      <c r="AJ191" s="85">
        <f t="shared" si="569"/>
        <v>-17.725049923718331</v>
      </c>
      <c r="AK191" s="22">
        <f t="shared" si="570"/>
        <v>-25.681169656120041</v>
      </c>
      <c r="AL191" s="84">
        <f t="shared" si="571"/>
        <v>-0.44822096626255459</v>
      </c>
      <c r="AM191" s="65">
        <f t="shared" si="568"/>
        <v>-7.3955735109349691E-2</v>
      </c>
    </row>
    <row r="192" spans="2:39" ht="18.649999999999999" customHeight="1" thickTop="1" thickBot="1">
      <c r="B192" s="75">
        <v>0.48</v>
      </c>
      <c r="D192" s="132">
        <f t="shared" ref="D192" si="688">COS($F$8*$B192)</f>
        <v>0.98162997623388348</v>
      </c>
      <c r="E192" s="133">
        <v>0</v>
      </c>
      <c r="F192" s="134">
        <v>0</v>
      </c>
      <c r="G192" s="135">
        <f t="shared" ref="G192" si="689">$E$8*SIN($B192*$F$8)</f>
        <v>0.57238388152671393</v>
      </c>
      <c r="I192" s="55">
        <v>1</v>
      </c>
      <c r="J192" s="58">
        <v>0</v>
      </c>
      <c r="K192" s="56">
        <v>0</v>
      </c>
      <c r="L192" s="57">
        <v>0</v>
      </c>
      <c r="N192" s="55">
        <f t="shared" ref="N192" si="690">D192*I192+F192*I195-E192*J192-G192*J195</f>
        <v>0.72971459595408361</v>
      </c>
      <c r="O192" s="58">
        <f t="shared" ref="O192" si="691">(D192*J192+E192*I192+F192*J195+G192*I195)</f>
        <v>0</v>
      </c>
      <c r="P192" s="56">
        <f t="shared" ref="P192" si="692">D192*K192+F192*K195-E192*L192-G192*L195</f>
        <v>0</v>
      </c>
      <c r="Q192" s="57">
        <f t="shared" ref="Q192" si="693">(D192*L192+E192*K192+F192*L195+G192*K195)</f>
        <v>0.57238388152671393</v>
      </c>
      <c r="S192" s="59">
        <f t="shared" ref="S192" si="694">COS($U$8*$B192)</f>
        <v>0.98162997623388348</v>
      </c>
      <c r="T192" s="60">
        <v>0</v>
      </c>
      <c r="U192" s="22">
        <v>0</v>
      </c>
      <c r="V192" s="116">
        <f t="shared" ref="V192" si="695">$T$8*SIN($B192*$U$8)</f>
        <v>0.57238388152671393</v>
      </c>
      <c r="X192" s="55">
        <f t="shared" ref="X192" si="696">N192*S192+P192*S195-O192*T192-Q192*T195</f>
        <v>0.67990713172485973</v>
      </c>
      <c r="Y192" s="58">
        <f t="shared" ref="Y192" si="697">(N192*T192+O192*S192+P192*T195+Q192*S195)</f>
        <v>0</v>
      </c>
      <c r="Z192" s="56">
        <f t="shared" ref="Z192" si="698">N192*U192+P192*U195-O192*V192-Q192*V195</f>
        <v>0</v>
      </c>
      <c r="AA192" s="57">
        <f t="shared" ref="AA192" si="699">(N192*V192+O192*U192+P192*V195+Q192*U195)</f>
        <v>0.97954604885862229</v>
      </c>
      <c r="AB192" s="9"/>
      <c r="AC192" s="61">
        <f t="shared" ref="AC192" si="700">20*LOG((2*$X$8)/(($X$8*X192+Z192+$X$8*X195+Z195)^2+($X$8*Y192+AA192+$X$8*Y195+AA195)^2)^0.5)</f>
        <v>-0.19677913658658169</v>
      </c>
      <c r="AE192" s="99">
        <f t="shared" ref="AE192" si="701">((Y192^2+X192^2)/(Y195^2+X195^2))^0.5</f>
        <v>1.2385489683056496</v>
      </c>
      <c r="AF192" s="17"/>
      <c r="AG192" s="82">
        <f t="shared" si="565"/>
        <v>3.2</v>
      </c>
      <c r="AH192" s="83">
        <f t="shared" si="566"/>
        <v>-17.515638753840264</v>
      </c>
      <c r="AI192" s="81">
        <f t="shared" si="567"/>
        <v>-86.247702678883698</v>
      </c>
      <c r="AJ192" s="85">
        <f t="shared" si="569"/>
        <v>-17.515638753840264</v>
      </c>
      <c r="AK192" s="22">
        <f t="shared" si="570"/>
        <v>-25.836530742552789</v>
      </c>
      <c r="AL192" s="84">
        <f t="shared" si="571"/>
        <v>-0.45093252875028161</v>
      </c>
      <c r="AM192" s="65">
        <f t="shared" si="568"/>
        <v>-7.7642006922201384E-2</v>
      </c>
    </row>
    <row r="193" spans="2:39" ht="18.649999999999999" customHeight="1" thickBot="1">
      <c r="D193" s="59"/>
      <c r="E193" s="22"/>
      <c r="F193" s="22"/>
      <c r="G193" s="65"/>
      <c r="I193" s="63"/>
      <c r="L193" s="64"/>
      <c r="N193" s="63"/>
      <c r="Q193" s="64"/>
      <c r="S193" s="63"/>
      <c r="V193" s="64"/>
      <c r="X193" s="63"/>
      <c r="AA193" s="64"/>
      <c r="AE193" s="100"/>
      <c r="AF193" s="17"/>
      <c r="AG193" s="82">
        <f t="shared" si="565"/>
        <v>3.22</v>
      </c>
      <c r="AH193" s="83">
        <f t="shared" si="566"/>
        <v>-17.306289903277623</v>
      </c>
      <c r="AI193" s="81">
        <f t="shared" si="567"/>
        <v>-86.764433293734754</v>
      </c>
      <c r="AJ193" s="85">
        <f t="shared" si="569"/>
        <v>-17.306289903277623</v>
      </c>
      <c r="AK193" s="22">
        <f t="shared" si="570"/>
        <v>-26.009768739541503</v>
      </c>
      <c r="AL193" s="84">
        <f t="shared" si="571"/>
        <v>-0.45395610218729465</v>
      </c>
      <c r="AM193" s="65">
        <f t="shared" si="568"/>
        <v>-8.15125678609116E-2</v>
      </c>
    </row>
    <row r="194" spans="2:39" ht="18.649999999999999" customHeight="1" thickBot="1">
      <c r="D194" s="237" t="s">
        <v>39</v>
      </c>
      <c r="E194" s="238"/>
      <c r="F194" s="239" t="s">
        <v>40</v>
      </c>
      <c r="G194" s="240"/>
      <c r="I194" s="228" t="s">
        <v>18</v>
      </c>
      <c r="J194" s="229"/>
      <c r="K194" s="230" t="s">
        <v>19</v>
      </c>
      <c r="L194" s="231"/>
      <c r="N194" s="228" t="s">
        <v>20</v>
      </c>
      <c r="O194" s="229"/>
      <c r="P194" s="230" t="s">
        <v>21</v>
      </c>
      <c r="Q194" s="231"/>
      <c r="S194" s="228" t="s">
        <v>47</v>
      </c>
      <c r="T194" s="229"/>
      <c r="U194" s="230" t="s">
        <v>48</v>
      </c>
      <c r="V194" s="231"/>
      <c r="X194" s="228" t="s">
        <v>51</v>
      </c>
      <c r="Y194" s="229"/>
      <c r="Z194" s="230" t="s">
        <v>52</v>
      </c>
      <c r="AA194" s="231"/>
      <c r="AB194" s="4"/>
      <c r="AC194" s="71" t="s">
        <v>89</v>
      </c>
      <c r="AE194" s="101" t="s">
        <v>90</v>
      </c>
      <c r="AF194" s="17"/>
      <c r="AG194" s="82">
        <f t="shared" si="565"/>
        <v>3.24</v>
      </c>
      <c r="AH194" s="83">
        <f t="shared" si="566"/>
        <v>-17.096789318469618</v>
      </c>
      <c r="AI194" s="81">
        <f t="shared" si="567"/>
        <v>-87.284628668525585</v>
      </c>
      <c r="AJ194" s="85">
        <f t="shared" si="569"/>
        <v>-17.096789318469618</v>
      </c>
      <c r="AK194" s="22">
        <f t="shared" si="570"/>
        <v>-26.201737942527206</v>
      </c>
      <c r="AL194" s="84">
        <f t="shared" si="571"/>
        <v>-0.45730659684182451</v>
      </c>
      <c r="AM194" s="65">
        <f t="shared" si="568"/>
        <v>-8.55810091174007E-2</v>
      </c>
    </row>
    <row r="195" spans="2:39" ht="18.649999999999999" customHeight="1" thickTop="1" thickBot="1">
      <c r="D195" s="43">
        <v>0</v>
      </c>
      <c r="E195" s="116">
        <f t="shared" ref="E195" si="702">(1/$E$8)*SIN($B192*$F$8)</f>
        <v>6.3598209058523772E-2</v>
      </c>
      <c r="F195" s="59">
        <f t="shared" ref="F195" si="703">COS($F$8*$B192)</f>
        <v>0.98162997623388348</v>
      </c>
      <c r="G195" s="73">
        <v>0</v>
      </c>
      <c r="I195" s="55">
        <v>0</v>
      </c>
      <c r="J195" s="58">
        <f t="shared" ref="J195" si="704">(TAN($K$8*B192))/$J$8</f>
        <v>0.44011613256450977</v>
      </c>
      <c r="K195" s="56">
        <v>1</v>
      </c>
      <c r="L195" s="57">
        <v>0</v>
      </c>
      <c r="N195" s="55">
        <f t="shared" ref="N195" si="705">D195*I192+F195*I195-E195*J192-G195*J195</f>
        <v>0</v>
      </c>
      <c r="O195" s="58">
        <f t="shared" ref="O195" si="706">(D195*J192+E195*I192+F195*J195+G195*I195)</f>
        <v>0.49562939780797222</v>
      </c>
      <c r="P195" s="56">
        <f t="shared" ref="P195" si="707">D195*K192+F195*K195-E195*L192-G195*L195</f>
        <v>0.98162997623388348</v>
      </c>
      <c r="Q195" s="57">
        <f t="shared" ref="Q195" si="708">(D195*L192+E195*K192+F195*L195+G195*K195)</f>
        <v>0</v>
      </c>
      <c r="S195" s="43">
        <v>0</v>
      </c>
      <c r="T195" s="116">
        <f t="shared" ref="T195" si="709">(1/$T$8)*SIN($B192*$U$8)</f>
        <v>6.3598209058523772E-2</v>
      </c>
      <c r="U195" s="59">
        <f t="shared" ref="U195" si="710">COS($U$8*$B192)</f>
        <v>0.98162997623388348</v>
      </c>
      <c r="V195" s="73">
        <v>0</v>
      </c>
      <c r="X195" s="55">
        <f t="shared" ref="X195" si="711">N195*S192+P195*S195-O195*T192-Q195*T195</f>
        <v>0</v>
      </c>
      <c r="Y195" s="58">
        <f t="shared" ref="Y195" si="712">(N195*T192+O195*S192+P195*T195+Q195*S195)</f>
        <v>0.54895458243769002</v>
      </c>
      <c r="Z195" s="56">
        <f t="shared" ref="Z195" si="713">N195*U192+P195*U195-O195*V192-Q195*V195</f>
        <v>0.67990713172485973</v>
      </c>
      <c r="AA195" s="57">
        <f t="shared" ref="AA195" si="714">(N195*V192+O195*U192+P195*V195+Q195*U195)</f>
        <v>0</v>
      </c>
      <c r="AB195" s="9"/>
      <c r="AC195" s="74">
        <f t="shared" ref="AC195" si="715">(180/PI())*ATAN(-1*(($X$8*Y192+AA192+$X$8*Y195+AA195)/($X$8*X192+Z192+$X$8*X195+Z195)))</f>
        <v>-48.342450832068245</v>
      </c>
      <c r="AE195" s="102">
        <f t="shared" ref="AE195" si="716">20*LOG(((($X$8*X192+Z192-$X$8*X195-Z195)^2+($X$8*Y192+AA192-$X$8*Y195-AA195)^2)/(($X$8*X192+Z192+$X$8*X195+Z195)^2+($X$8*Y192+AA192+$X$8*Y195+AA195)^2))^0.5)</f>
        <v>-13.536070677739872</v>
      </c>
      <c r="AF195" s="17"/>
      <c r="AG195" s="82">
        <f t="shared" si="565"/>
        <v>3.26</v>
      </c>
      <c r="AH195" s="83">
        <f t="shared" si="566"/>
        <v>-16.886928479735349</v>
      </c>
      <c r="AI195" s="81">
        <f t="shared" si="567"/>
        <v>-87.808663427376118</v>
      </c>
      <c r="AJ195" s="85">
        <f t="shared" si="569"/>
        <v>-16.886928479735349</v>
      </c>
      <c r="AK195" s="22">
        <f t="shared" si="570"/>
        <v>-26.413379234669751</v>
      </c>
      <c r="AL195" s="84">
        <f t="shared" si="571"/>
        <v>-0.46100043422288717</v>
      </c>
      <c r="AM195" s="65">
        <f t="shared" si="568"/>
        <v>-8.9862153827773822E-2</v>
      </c>
    </row>
    <row r="196" spans="2:39" ht="18.649999999999999" customHeight="1">
      <c r="AE196" s="66"/>
      <c r="AG196" s="82">
        <f t="shared" si="565"/>
        <v>3.28</v>
      </c>
      <c r="AH196" s="83">
        <f t="shared" si="566"/>
        <v>-16.676503473612236</v>
      </c>
      <c r="AI196" s="81">
        <f t="shared" si="567"/>
        <v>-88.336931012069513</v>
      </c>
      <c r="AJ196" s="85">
        <f t="shared" si="569"/>
        <v>-16.676503473612236</v>
      </c>
      <c r="AK196" s="22">
        <f t="shared" si="570"/>
        <v>-26.645728373255626</v>
      </c>
      <c r="AL196" s="84">
        <f t="shared" si="571"/>
        <v>-0.46505569170538319</v>
      </c>
      <c r="AM196" s="65">
        <f t="shared" si="568"/>
        <v>-9.4372189002488796E-2</v>
      </c>
    </row>
    <row r="197" spans="2:39" ht="18.649999999999999" customHeight="1" thickBot="1">
      <c r="E197" s="50" t="s">
        <v>8</v>
      </c>
      <c r="J197" s="50" t="s">
        <v>9</v>
      </c>
      <c r="O197" s="50" t="s">
        <v>10</v>
      </c>
      <c r="T197" s="50" t="s">
        <v>11</v>
      </c>
      <c r="Y197" s="50" t="s">
        <v>12</v>
      </c>
      <c r="AG197" s="82">
        <f t="shared" si="565"/>
        <v>3.3</v>
      </c>
      <c r="AH197" s="83">
        <f t="shared" si="566"/>
        <v>-16.465314120812781</v>
      </c>
      <c r="AI197" s="81">
        <f t="shared" si="567"/>
        <v>-88.869845579534626</v>
      </c>
      <c r="AJ197" s="85">
        <f t="shared" si="569"/>
        <v>-16.465314120812781</v>
      </c>
      <c r="AK197" s="22">
        <f t="shared" si="570"/>
        <v>-26.899925316418891</v>
      </c>
      <c r="AL197" s="84">
        <f t="shared" si="571"/>
        <v>-0.4694922653120871</v>
      </c>
      <c r="AM197" s="65">
        <f t="shared" si="568"/>
        <v>-9.91288144807871E-2</v>
      </c>
    </row>
    <row r="198" spans="2:39" ht="18.649999999999999" customHeight="1" thickBot="1">
      <c r="B198" s="49"/>
      <c r="D198" s="233" t="s">
        <v>37</v>
      </c>
      <c r="E198" s="234"/>
      <c r="F198" s="235" t="s">
        <v>38</v>
      </c>
      <c r="G198" s="236"/>
      <c r="I198" s="228" t="s">
        <v>14</v>
      </c>
      <c r="J198" s="229"/>
      <c r="K198" s="230" t="s">
        <v>15</v>
      </c>
      <c r="L198" s="231"/>
      <c r="N198" s="228" t="s">
        <v>16</v>
      </c>
      <c r="O198" s="229"/>
      <c r="P198" s="230" t="s">
        <v>17</v>
      </c>
      <c r="Q198" s="231"/>
      <c r="S198" s="228" t="s">
        <v>45</v>
      </c>
      <c r="T198" s="229"/>
      <c r="U198" s="230" t="s">
        <v>46</v>
      </c>
      <c r="V198" s="231"/>
      <c r="X198" s="228" t="s">
        <v>49</v>
      </c>
      <c r="Y198" s="229"/>
      <c r="Z198" s="230" t="s">
        <v>50</v>
      </c>
      <c r="AA198" s="231"/>
      <c r="AB198" s="4"/>
      <c r="AC198" s="53" t="s">
        <v>87</v>
      </c>
      <c r="AE198" s="98" t="s">
        <v>88</v>
      </c>
      <c r="AF198" s="17"/>
      <c r="AG198" s="82">
        <f t="shared" si="565"/>
        <v>3.32</v>
      </c>
      <c r="AH198" s="83">
        <f t="shared" si="566"/>
        <v>-16.253163150838958</v>
      </c>
      <c r="AI198" s="81">
        <f t="shared" si="567"/>
        <v>-89.407844085863005</v>
      </c>
      <c r="AJ198" s="85">
        <f t="shared" si="569"/>
        <v>-16.253163150838958</v>
      </c>
      <c r="AK198" s="22">
        <f t="shared" si="570"/>
        <v>-27.177224731548907</v>
      </c>
      <c r="AL198" s="84">
        <f t="shared" si="571"/>
        <v>-0.47433205311996046</v>
      </c>
      <c r="AM198" s="65">
        <f t="shared" si="568"/>
        <v>-0.10415141139592421</v>
      </c>
    </row>
    <row r="199" spans="2:39" ht="18.649999999999999" customHeight="1" thickTop="1" thickBot="1">
      <c r="B199" s="75">
        <v>0.5</v>
      </c>
      <c r="D199" s="132">
        <f t="shared" ref="D199" si="717">COS($F$8*$B199)</f>
        <v>0.98007245872470772</v>
      </c>
      <c r="E199" s="133">
        <v>0</v>
      </c>
      <c r="F199" s="134">
        <v>0</v>
      </c>
      <c r="G199" s="135">
        <f t="shared" ref="G199" si="718">$E$8*SIN($B199*$F$8)</f>
        <v>0.5959209518415628</v>
      </c>
      <c r="I199" s="55">
        <v>1</v>
      </c>
      <c r="J199" s="58">
        <v>0</v>
      </c>
      <c r="K199" s="56">
        <v>0</v>
      </c>
      <c r="L199" s="57">
        <v>0</v>
      </c>
      <c r="N199" s="55">
        <f t="shared" ref="N199" si="719">D199*I199+F199*I202-E199*J199-G199*J202</f>
        <v>0.70594669672245081</v>
      </c>
      <c r="O199" s="58">
        <f t="shared" ref="O199" si="720">(D199*J199+E199*I199+F199*J202+G199*I202)</f>
        <v>0</v>
      </c>
      <c r="P199" s="56">
        <f t="shared" ref="P199" si="721">D199*K199+F199*K202-E199*L199-G199*L202</f>
        <v>0</v>
      </c>
      <c r="Q199" s="57">
        <f t="shared" ref="Q199" si="722">(D199*L199+E199*K199+F199*L202+G199*K202)</f>
        <v>0.5959209518415628</v>
      </c>
      <c r="S199" s="59">
        <f t="shared" ref="S199" si="723">COS($U$8*$B199)</f>
        <v>0.98007245872470772</v>
      </c>
      <c r="T199" s="60">
        <v>0</v>
      </c>
      <c r="U199" s="22">
        <v>0</v>
      </c>
      <c r="V199" s="116">
        <f t="shared" ref="V199" si="724">$T$8*SIN($B199*$U$8)</f>
        <v>0.5959209518415628</v>
      </c>
      <c r="X199" s="55">
        <f t="shared" ref="X199" si="725">N199*S199+P199*S202-O199*T199-Q199*T202</f>
        <v>0.65242093913605193</v>
      </c>
      <c r="Y199" s="58">
        <f t="shared" ref="Y199" si="726">(N199*T199+O199*S199+P199*T202+Q199*S202)</f>
        <v>0</v>
      </c>
      <c r="Z199" s="56">
        <f t="shared" ref="Z199" si="727">N199*U199+P199*U202-O199*V199-Q199*V202</f>
        <v>0</v>
      </c>
      <c r="AA199" s="57">
        <f t="shared" ref="AA199" si="728">(N199*V199+O199*U199+P199*V202+Q199*U202)</f>
        <v>1.0047341399371785</v>
      </c>
      <c r="AB199" s="9"/>
      <c r="AC199" s="61">
        <f t="shared" ref="AC199" si="729">20*LOG((2*$X$8)/(($X$8*X199+Z199+$X$8*X202+Z202)^2+($X$8*Y199+AA199+$X$8*Y202+AA202)^2)^0.5)</f>
        <v>-0.19902081802695312</v>
      </c>
      <c r="AE199" s="99">
        <f t="shared" ref="AE199" si="730">((Y199^2+X199^2)/(Y202^2+X202^2))^0.5</f>
        <v>1.1413129772519246</v>
      </c>
      <c r="AF199" s="17"/>
      <c r="AG199" s="82">
        <f t="shared" si="565"/>
        <v>3.34</v>
      </c>
      <c r="AH199" s="83">
        <f t="shared" si="566"/>
        <v>-16.039855415266338</v>
      </c>
      <c r="AI199" s="81">
        <f t="shared" si="567"/>
        <v>-89.951388580493983</v>
      </c>
      <c r="AJ199" s="85">
        <f t="shared" si="569"/>
        <v>-16.039855415266338</v>
      </c>
      <c r="AK199" s="22">
        <f t="shared" si="570"/>
        <v>8972.5209921511523</v>
      </c>
      <c r="AL199" s="84">
        <f t="shared" si="571"/>
        <v>-0.47982609756014699</v>
      </c>
      <c r="AM199" s="65">
        <f t="shared" si="568"/>
        <v>-0.10946123305529415</v>
      </c>
    </row>
    <row r="200" spans="2:39" ht="18.649999999999999" customHeight="1" thickBot="1">
      <c r="D200" s="59"/>
      <c r="E200" s="22"/>
      <c r="F200" s="22"/>
      <c r="G200" s="65"/>
      <c r="I200" s="63"/>
      <c r="L200" s="64"/>
      <c r="N200" s="63"/>
      <c r="Q200" s="64"/>
      <c r="S200" s="63"/>
      <c r="V200" s="64"/>
      <c r="X200" s="63"/>
      <c r="AA200" s="64"/>
      <c r="AE200" s="100"/>
      <c r="AF200" s="17"/>
      <c r="AG200" s="82">
        <f t="shared" si="565"/>
        <v>3.36</v>
      </c>
      <c r="AH200" s="83">
        <f t="shared" si="566"/>
        <v>-15.825197132537943</v>
      </c>
      <c r="AI200" s="81">
        <f t="shared" si="567"/>
        <v>89.499031262529243</v>
      </c>
      <c r="AJ200" s="85">
        <f t="shared" si="569"/>
        <v>-15.825197132537943</v>
      </c>
      <c r="AK200" s="22">
        <f t="shared" si="570"/>
        <v>-27.806795849308916</v>
      </c>
      <c r="AL200" s="84">
        <f t="shared" si="571"/>
        <v>-0.48532014200033358</v>
      </c>
      <c r="AM200" s="65">
        <f t="shared" si="568"/>
        <v>-0.11508162163560359</v>
      </c>
    </row>
    <row r="201" spans="2:39" ht="18.649999999999999" customHeight="1" thickBot="1">
      <c r="D201" s="237" t="s">
        <v>39</v>
      </c>
      <c r="E201" s="238"/>
      <c r="F201" s="239" t="s">
        <v>40</v>
      </c>
      <c r="G201" s="240"/>
      <c r="I201" s="228" t="s">
        <v>18</v>
      </c>
      <c r="J201" s="229"/>
      <c r="K201" s="230" t="s">
        <v>19</v>
      </c>
      <c r="L201" s="231"/>
      <c r="N201" s="228" t="s">
        <v>20</v>
      </c>
      <c r="O201" s="229"/>
      <c r="P201" s="230" t="s">
        <v>21</v>
      </c>
      <c r="Q201" s="231"/>
      <c r="S201" s="228" t="s">
        <v>47</v>
      </c>
      <c r="T201" s="229"/>
      <c r="U201" s="230" t="s">
        <v>48</v>
      </c>
      <c r="V201" s="231"/>
      <c r="X201" s="228" t="s">
        <v>51</v>
      </c>
      <c r="Y201" s="229"/>
      <c r="Z201" s="230" t="s">
        <v>52</v>
      </c>
      <c r="AA201" s="231"/>
      <c r="AB201" s="4"/>
      <c r="AC201" s="71" t="s">
        <v>89</v>
      </c>
      <c r="AE201" s="101" t="s">
        <v>90</v>
      </c>
      <c r="AF201" s="17"/>
      <c r="AG201" s="82">
        <f t="shared" si="565"/>
        <v>3.38</v>
      </c>
      <c r="AH201" s="83">
        <f t="shared" si="566"/>
        <v>-15.608995157818137</v>
      </c>
      <c r="AI201" s="81">
        <f t="shared" si="567"/>
        <v>88.942895345543064</v>
      </c>
      <c r="AJ201" s="85">
        <f t="shared" si="569"/>
        <v>-15.608995157818137</v>
      </c>
      <c r="AK201" s="22">
        <f t="shared" si="570"/>
        <v>-28.162265006942253</v>
      </c>
      <c r="AL201" s="84">
        <f t="shared" si="571"/>
        <v>-0.491524249190326</v>
      </c>
      <c r="AM201" s="65">
        <f t="shared" si="568"/>
        <v>-0.1210382546836266</v>
      </c>
    </row>
    <row r="202" spans="2:39" ht="18.649999999999999" customHeight="1" thickTop="1" thickBot="1">
      <c r="D202" s="43">
        <v>0</v>
      </c>
      <c r="E202" s="116">
        <f t="shared" ref="E202" si="731">(1/$E$8)*SIN($B199*$F$8)</f>
        <v>6.6213439093506965E-2</v>
      </c>
      <c r="F202" s="59">
        <f t="shared" ref="F202" si="732">COS($F$8*$B199)</f>
        <v>0.98007245872470772</v>
      </c>
      <c r="G202" s="73">
        <v>0</v>
      </c>
      <c r="I202" s="55">
        <v>0</v>
      </c>
      <c r="J202" s="58">
        <f t="shared" ref="J202" si="733">(TAN($K$8*B199))/$J$8</f>
        <v>0.46000356449145047</v>
      </c>
      <c r="K202" s="56">
        <v>1</v>
      </c>
      <c r="L202" s="57">
        <v>0</v>
      </c>
      <c r="N202" s="55">
        <f t="shared" ref="N202" si="734">D202*I199+F202*I202-E202*J199-G202*J202</f>
        <v>0</v>
      </c>
      <c r="O202" s="58">
        <f t="shared" ref="O202" si="735">(D202*J199+E202*I199+F202*J202+G202*I202)</f>
        <v>0.51705026356677242</v>
      </c>
      <c r="P202" s="56">
        <f t="shared" ref="P202" si="736">D202*K199+F202*K202-E202*L199-G202*L202</f>
        <v>0.98007245872470772</v>
      </c>
      <c r="Q202" s="57">
        <f t="shared" ref="Q202" si="737">(D202*L199+E202*K199+F202*L202+G202*K202)</f>
        <v>0</v>
      </c>
      <c r="S202" s="43">
        <v>0</v>
      </c>
      <c r="T202" s="116">
        <f t="shared" ref="T202" si="738">(1/$T$8)*SIN($B199*$U$8)</f>
        <v>6.6213439093506965E-2</v>
      </c>
      <c r="U202" s="59">
        <f t="shared" ref="U202" si="739">COS($U$8*$B199)</f>
        <v>0.98007245872470772</v>
      </c>
      <c r="V202" s="73">
        <v>0</v>
      </c>
      <c r="X202" s="55">
        <f t="shared" ref="X202" si="740">N202*S199+P202*S202-O202*T199-Q202*T202</f>
        <v>0</v>
      </c>
      <c r="Y202" s="58">
        <f t="shared" ref="Y202" si="741">(N202*T199+O202*S199+P202*T202+Q202*S202)</f>
        <v>0.57164069115113691</v>
      </c>
      <c r="Z202" s="56">
        <f t="shared" ref="Z202" si="742">N202*U199+P202*U202-O202*V199-Q202*V202</f>
        <v>0.65242093913605204</v>
      </c>
      <c r="AA202" s="57">
        <f t="shared" ref="AA202" si="743">(N202*V199+O202*U199+P202*V202+Q202*U202)</f>
        <v>0</v>
      </c>
      <c r="AB202" s="9"/>
      <c r="AC202" s="74">
        <f t="shared" ref="AC202" si="744">(180/PI())*ATAN(-1*(($X$8*Y199+AA199+$X$8*Y202+AA202)/($X$8*X199+Z199+$X$8*X202+Z202)))</f>
        <v>-50.383793855672927</v>
      </c>
      <c r="AE202" s="102">
        <f t="shared" ref="AE202" si="745">20*LOG(((($X$8*X199+Z199-$X$8*X202-Z202)^2+($X$8*Y199+AA199-$X$8*Y202-AA202)^2)/(($X$8*X199+Z199+$X$8*X202+Z202)^2+($X$8*Y199+AA199+$X$8*Y202+AA202)^2))^0.5)</f>
        <v>-13.487988443345172</v>
      </c>
      <c r="AF202" s="17"/>
      <c r="AG202" s="82">
        <f t="shared" si="565"/>
        <v>3.4</v>
      </c>
      <c r="AH202" s="83">
        <f t="shared" si="566"/>
        <v>-15.391056272073449</v>
      </c>
      <c r="AI202" s="81">
        <f t="shared" si="567"/>
        <v>88.379650045404219</v>
      </c>
      <c r="AJ202" s="85">
        <f t="shared" si="569"/>
        <v>-15.391056272073449</v>
      </c>
      <c r="AK202" s="22">
        <f t="shared" si="570"/>
        <v>-28.547263840157175</v>
      </c>
      <c r="AL202" s="84">
        <f t="shared" si="571"/>
        <v>-0.4982437464462629</v>
      </c>
      <c r="AM202" s="65">
        <f t="shared" si="568"/>
        <v>-0.12735942611835191</v>
      </c>
    </row>
    <row r="203" spans="2:39" ht="18.649999999999999" customHeight="1">
      <c r="AE203" s="66"/>
      <c r="AG203" s="82">
        <f t="shared" si="565"/>
        <v>3.42</v>
      </c>
      <c r="AH203" s="83">
        <f t="shared" si="566"/>
        <v>-15.171186485092223</v>
      </c>
      <c r="AI203" s="81">
        <f t="shared" si="567"/>
        <v>87.808704768601075</v>
      </c>
      <c r="AJ203" s="85">
        <f t="shared" si="569"/>
        <v>-15.171186485092223</v>
      </c>
      <c r="AK203" s="22">
        <f t="shared" si="570"/>
        <v>-28.963832569746703</v>
      </c>
      <c r="AL203" s="84">
        <f t="shared" si="571"/>
        <v>-0.5055142423384501</v>
      </c>
      <c r="AM203" s="65">
        <f t="shared" si="568"/>
        <v>-0.13407636727491601</v>
      </c>
    </row>
    <row r="204" spans="2:39" ht="18.649999999999999" customHeight="1" thickBot="1">
      <c r="E204" s="50" t="s">
        <v>8</v>
      </c>
      <c r="J204" s="50" t="s">
        <v>9</v>
      </c>
      <c r="O204" s="50" t="s">
        <v>10</v>
      </c>
      <c r="T204" s="50" t="s">
        <v>11</v>
      </c>
      <c r="Y204" s="50" t="s">
        <v>12</v>
      </c>
      <c r="AG204" s="82">
        <f t="shared" si="565"/>
        <v>3.44</v>
      </c>
      <c r="AH204" s="83">
        <f t="shared" si="566"/>
        <v>-14.949190347649433</v>
      </c>
      <c r="AI204" s="81">
        <f t="shared" si="567"/>
        <v>87.22942811720614</v>
      </c>
      <c r="AJ204" s="85">
        <f t="shared" si="569"/>
        <v>-14.949190347649433</v>
      </c>
      <c r="AK204" s="22">
        <f t="shared" si="570"/>
        <v>-29.414225229805144</v>
      </c>
      <c r="AL204" s="84">
        <f t="shared" si="571"/>
        <v>-0.51337507718328546</v>
      </c>
      <c r="AM204" s="65">
        <f t="shared" si="568"/>
        <v>-0.14122361454564328</v>
      </c>
    </row>
    <row r="205" spans="2:39" ht="18.649999999999999" customHeight="1" thickBot="1">
      <c r="B205" s="49"/>
      <c r="D205" s="233" t="s">
        <v>37</v>
      </c>
      <c r="E205" s="234"/>
      <c r="F205" s="235" t="s">
        <v>38</v>
      </c>
      <c r="G205" s="236"/>
      <c r="I205" s="228" t="s">
        <v>14</v>
      </c>
      <c r="J205" s="229"/>
      <c r="K205" s="230" t="s">
        <v>15</v>
      </c>
      <c r="L205" s="231"/>
      <c r="N205" s="228" t="s">
        <v>16</v>
      </c>
      <c r="O205" s="229"/>
      <c r="P205" s="230" t="s">
        <v>17</v>
      </c>
      <c r="Q205" s="231"/>
      <c r="S205" s="228" t="s">
        <v>45</v>
      </c>
      <c r="T205" s="229"/>
      <c r="U205" s="230" t="s">
        <v>46</v>
      </c>
      <c r="V205" s="231"/>
      <c r="X205" s="228" t="s">
        <v>49</v>
      </c>
      <c r="Y205" s="229"/>
      <c r="Z205" s="230" t="s">
        <v>50</v>
      </c>
      <c r="AA205" s="231"/>
      <c r="AB205" s="4"/>
      <c r="AC205" s="53" t="s">
        <v>87</v>
      </c>
      <c r="AE205" s="98" t="s">
        <v>88</v>
      </c>
      <c r="AF205" s="17"/>
      <c r="AG205" s="82">
        <f t="shared" si="565"/>
        <v>3.46</v>
      </c>
      <c r="AH205" s="83">
        <f t="shared" si="566"/>
        <v>-14.724870268487669</v>
      </c>
      <c r="AI205" s="81">
        <f t="shared" si="567"/>
        <v>86.641143612610037</v>
      </c>
      <c r="AJ205" s="85">
        <f t="shared" si="569"/>
        <v>-14.724870268487669</v>
      </c>
      <c r="AK205" s="22">
        <f t="shared" si="570"/>
        <v>-29.900934836389556</v>
      </c>
      <c r="AL205" s="84">
        <f t="shared" si="571"/>
        <v>-0.52186976231926974</v>
      </c>
      <c r="AM205" s="65">
        <f t="shared" si="568"/>
        <v>-0.14883943139666175</v>
      </c>
    </row>
    <row r="206" spans="2:39" ht="18.649999999999999" customHeight="1" thickTop="1" thickBot="1">
      <c r="B206" s="75">
        <v>0.52</v>
      </c>
      <c r="D206" s="132">
        <f t="shared" ref="D206" si="746">COS($F$8*$B206)</f>
        <v>0.97845223547983706</v>
      </c>
      <c r="E206" s="133">
        <v>0</v>
      </c>
      <c r="F206" s="134">
        <v>0</v>
      </c>
      <c r="G206" s="135">
        <f t="shared" ref="G206" si="747">$E$8*SIN($B206*$F$8)</f>
        <v>0.61941989470841663</v>
      </c>
      <c r="I206" s="55">
        <v>1</v>
      </c>
      <c r="J206" s="58">
        <v>0</v>
      </c>
      <c r="K206" s="56">
        <v>0</v>
      </c>
      <c r="L206" s="57">
        <v>0</v>
      </c>
      <c r="N206" s="55">
        <f t="shared" ref="N206" si="748">D206*I206+F206*I209-E206*J206-G206*J209</f>
        <v>0.68107211519886657</v>
      </c>
      <c r="O206" s="58">
        <f t="shared" ref="O206" si="749">(D206*J206+E206*I206+F206*J209+G206*I209)</f>
        <v>0</v>
      </c>
      <c r="P206" s="56">
        <f t="shared" ref="P206" si="750">D206*K206+F206*K209-E206*L206-G206*L209</f>
        <v>0</v>
      </c>
      <c r="Q206" s="57">
        <f t="shared" ref="Q206" si="751">(D206*L206+E206*K206+F206*L209+G206*K209)</f>
        <v>0.61941989470841663</v>
      </c>
      <c r="S206" s="59">
        <f t="shared" ref="S206" si="752">COS($U$8*$B206)</f>
        <v>0.97845223547983706</v>
      </c>
      <c r="T206" s="60">
        <v>0</v>
      </c>
      <c r="U206" s="22">
        <v>0</v>
      </c>
      <c r="V206" s="116">
        <f t="shared" ref="V206" si="753">$T$8*SIN($B206*$U$8)</f>
        <v>0.61941989470841663</v>
      </c>
      <c r="X206" s="55">
        <f t="shared" ref="X206" si="754">N206*S206+P206*S209-O206*T206-Q206*T209</f>
        <v>0.62376531075480246</v>
      </c>
      <c r="Y206" s="58">
        <f t="shared" ref="Y206" si="755">(N206*T206+O206*S206+P206*T209+Q206*S209)</f>
        <v>0</v>
      </c>
      <c r="Z206" s="56">
        <f t="shared" ref="Z206" si="756">N206*U206+P206*U209-O206*V206-Q206*V209</f>
        <v>0</v>
      </c>
      <c r="AA206" s="57">
        <f t="shared" ref="AA206" si="757">(N206*V206+O206*U206+P206*V209+Q206*U209)</f>
        <v>1.0279423985634559</v>
      </c>
      <c r="AB206" s="9"/>
      <c r="AC206" s="61">
        <f t="shared" ref="AC206" si="758">20*LOG((2*$X$8)/(($X$8*X206+Z206+$X$8*X209+Z209)^2+($X$8*Y206+AA206+$X$8*Y209+AA209)^2)^0.5)</f>
        <v>-0.19950490332332732</v>
      </c>
      <c r="AE206" s="99">
        <f t="shared" ref="AE206" si="759">((Y206^2+X206^2)/(Y209^2+X209^2))^0.5</f>
        <v>1.0495615290663556</v>
      </c>
      <c r="AF206" s="17"/>
      <c r="AG206" s="82">
        <f t="shared" si="565"/>
        <v>3.48</v>
      </c>
      <c r="AH206" s="83">
        <f t="shared" si="566"/>
        <v>-14.498025832243984</v>
      </c>
      <c r="AI206" s="81">
        <f t="shared" si="567"/>
        <v>86.043124915882245</v>
      </c>
      <c r="AJ206" s="85">
        <f t="shared" si="569"/>
        <v>-14.498025832243984</v>
      </c>
      <c r="AK206" s="22">
        <f t="shared" si="570"/>
        <v>-30.426722087676666</v>
      </c>
      <c r="AL206" s="84">
        <f t="shared" si="571"/>
        <v>-0.53104648101924057</v>
      </c>
      <c r="AM206" s="65">
        <f t="shared" si="568"/>
        <v>-0.15696629401778736</v>
      </c>
    </row>
    <row r="207" spans="2:39" ht="18.649999999999999" customHeight="1" thickBot="1">
      <c r="D207" s="59"/>
      <c r="E207" s="22"/>
      <c r="F207" s="22"/>
      <c r="G207" s="65"/>
      <c r="I207" s="63"/>
      <c r="L207" s="64"/>
      <c r="N207" s="63"/>
      <c r="Q207" s="64"/>
      <c r="S207" s="63"/>
      <c r="V207" s="64"/>
      <c r="X207" s="63"/>
      <c r="AA207" s="64"/>
      <c r="AE207" s="100"/>
      <c r="AF207" s="17"/>
      <c r="AG207" s="82">
        <f t="shared" si="565"/>
        <v>3.5</v>
      </c>
      <c r="AH207" s="83">
        <f t="shared" si="566"/>
        <v>-14.268453114928317</v>
      </c>
      <c r="AI207" s="81">
        <f t="shared" si="567"/>
        <v>85.434590474128711</v>
      </c>
      <c r="AJ207" s="85">
        <f t="shared" si="569"/>
        <v>-14.268453114928317</v>
      </c>
      <c r="AK207" s="22">
        <f t="shared" si="570"/>
        <v>-30.994648150868159</v>
      </c>
      <c r="AL207" s="84">
        <f t="shared" si="571"/>
        <v>-0.54095866072982157</v>
      </c>
      <c r="AM207" s="65">
        <f t="shared" si="568"/>
        <v>-0.16565145165807282</v>
      </c>
    </row>
    <row r="208" spans="2:39" ht="18.649999999999999" customHeight="1" thickBot="1">
      <c r="D208" s="237" t="s">
        <v>39</v>
      </c>
      <c r="E208" s="238"/>
      <c r="F208" s="239" t="s">
        <v>40</v>
      </c>
      <c r="G208" s="240"/>
      <c r="I208" s="228" t="s">
        <v>18</v>
      </c>
      <c r="J208" s="229"/>
      <c r="K208" s="230" t="s">
        <v>19</v>
      </c>
      <c r="L208" s="231"/>
      <c r="N208" s="228" t="s">
        <v>20</v>
      </c>
      <c r="O208" s="229"/>
      <c r="P208" s="230" t="s">
        <v>21</v>
      </c>
      <c r="Q208" s="231"/>
      <c r="S208" s="228" t="s">
        <v>47</v>
      </c>
      <c r="T208" s="229"/>
      <c r="U208" s="230" t="s">
        <v>48</v>
      </c>
      <c r="V208" s="231"/>
      <c r="X208" s="228" t="s">
        <v>51</v>
      </c>
      <c r="Y208" s="229"/>
      <c r="Z208" s="230" t="s">
        <v>52</v>
      </c>
      <c r="AA208" s="231"/>
      <c r="AB208" s="4"/>
      <c r="AC208" s="71" t="s">
        <v>89</v>
      </c>
      <c r="AE208" s="101" t="s">
        <v>90</v>
      </c>
      <c r="AF208" s="17"/>
      <c r="AG208" s="82">
        <f t="shared" si="565"/>
        <v>3.52</v>
      </c>
      <c r="AH208" s="83">
        <f t="shared" si="566"/>
        <v>-14.035943994083899</v>
      </c>
      <c r="AI208" s="81">
        <f t="shared" si="567"/>
        <v>84.814697511111348</v>
      </c>
      <c r="AJ208" s="85">
        <f t="shared" si="569"/>
        <v>-14.035943994083899</v>
      </c>
      <c r="AK208" s="22">
        <f t="shared" si="570"/>
        <v>-31.608112187927134</v>
      </c>
      <c r="AL208" s="84">
        <f t="shared" si="571"/>
        <v>-0.55166562801907715</v>
      </c>
      <c r="AM208" s="65">
        <f t="shared" si="568"/>
        <v>-0.17494757488440757</v>
      </c>
    </row>
    <row r="209" spans="2:39" ht="18.649999999999999" customHeight="1" thickTop="1" thickBot="1">
      <c r="D209" s="43">
        <v>0</v>
      </c>
      <c r="E209" s="116">
        <f t="shared" ref="E209" si="760">(1/$E$8)*SIN($B206*$F$8)</f>
        <v>6.8824432745379624E-2</v>
      </c>
      <c r="F209" s="59">
        <f t="shared" ref="F209" si="761">COS($F$8*$B206)</f>
        <v>0.97845223547983706</v>
      </c>
      <c r="G209" s="73">
        <v>0</v>
      </c>
      <c r="I209" s="55">
        <v>0</v>
      </c>
      <c r="J209" s="58">
        <f t="shared" ref="J209" si="762">(TAN($K$8*B206))/$J$8</f>
        <v>0.480094557539128</v>
      </c>
      <c r="K209" s="56">
        <v>1</v>
      </c>
      <c r="L209" s="57">
        <v>0</v>
      </c>
      <c r="N209" s="55">
        <f t="shared" ref="N209" si="763">D209*I206+F209*I209-E209*J206-G209*J209</f>
        <v>0</v>
      </c>
      <c r="O209" s="58">
        <f t="shared" ref="O209" si="764">(D209*J206+E209*I206+F209*J209+G209*I209)</f>
        <v>0.5385740258112427</v>
      </c>
      <c r="P209" s="56">
        <f t="shared" ref="P209" si="765">D209*K206+F209*K209-E209*L206-G209*L209</f>
        <v>0.97845223547983706</v>
      </c>
      <c r="Q209" s="57">
        <f t="shared" ref="Q209" si="766">(D209*L206+E209*K206+F209*L209+G209*K209)</f>
        <v>0</v>
      </c>
      <c r="S209" s="43">
        <v>0</v>
      </c>
      <c r="T209" s="116">
        <f t="shared" ref="T209" si="767">(1/$T$8)*SIN($B206*$U$8)</f>
        <v>6.8824432745379624E-2</v>
      </c>
      <c r="U209" s="59">
        <f t="shared" ref="U209" si="768">COS($U$8*$B206)</f>
        <v>0.97845223547983706</v>
      </c>
      <c r="V209" s="73">
        <v>0</v>
      </c>
      <c r="X209" s="55">
        <f t="shared" ref="X209" si="769">N209*S206+P209*S209-O209*T206-Q209*T209</f>
        <v>0</v>
      </c>
      <c r="Y209" s="58">
        <f t="shared" ref="Y209" si="770">(N209*T206+O209*S206+P209*T209+Q209*S209)</f>
        <v>0.59431037960173427</v>
      </c>
      <c r="Z209" s="56">
        <f t="shared" ref="Z209" si="771">N209*U206+P209*U209-O209*V206-Q209*V209</f>
        <v>0.62376531075480246</v>
      </c>
      <c r="AA209" s="57">
        <f t="shared" ref="AA209" si="772">(N209*V206+O209*U206+P209*V209+Q209*U209)</f>
        <v>0</v>
      </c>
      <c r="AB209" s="9"/>
      <c r="AC209" s="74">
        <f t="shared" ref="AC209" si="773">(180/PI())*ATAN(-1*(($X$8*Y206+AA206+$X$8*Y209+AA209)/($X$8*X206+Z206+$X$8*X209+Z209)))</f>
        <v>-52.439311013231006</v>
      </c>
      <c r="AE209" s="102">
        <f t="shared" ref="AE209" si="774">20*LOG(((($X$8*X206+Z206-$X$8*X209-Z209)^2+($X$8*Y206+AA206-$X$8*Y209-AA209)^2)/(($X$8*X206+Z206+$X$8*X209+Z209)^2+($X$8*Y206+AA206+$X$8*Y209+AA209)^2))^0.5)</f>
        <v>-13.477677964769899</v>
      </c>
      <c r="AF209" s="17"/>
      <c r="AG209" s="82">
        <f t="shared" si="565"/>
        <v>3.54</v>
      </c>
      <c r="AH209" s="83">
        <f t="shared" si="566"/>
        <v>-13.80028545136771</v>
      </c>
      <c r="AI209" s="81">
        <f t="shared" si="567"/>
        <v>84.182535267352804</v>
      </c>
      <c r="AJ209" s="85">
        <f t="shared" si="569"/>
        <v>-13.80028545136771</v>
      </c>
      <c r="AK209" s="22">
        <f t="shared" si="570"/>
        <v>-32.270894386967058</v>
      </c>
      <c r="AL209" s="84">
        <f t="shared" si="571"/>
        <v>-0.56323335961593224</v>
      </c>
      <c r="AM209" s="65">
        <f t="shared" si="568"/>
        <v>-0.18491350767039796</v>
      </c>
    </row>
    <row r="210" spans="2:39" ht="18.649999999999999" customHeight="1">
      <c r="AE210" s="66"/>
      <c r="AG210" s="82">
        <f t="shared" si="565"/>
        <v>3.56</v>
      </c>
      <c r="AH210" s="83">
        <f t="shared" si="566"/>
        <v>-13.561258866024392</v>
      </c>
      <c r="AI210" s="81">
        <f t="shared" si="567"/>
        <v>83.537117379613463</v>
      </c>
      <c r="AJ210" s="85">
        <f t="shared" si="569"/>
        <v>-13.561258866024392</v>
      </c>
      <c r="AK210" s="22">
        <f t="shared" si="570"/>
        <v>-32.987205402458358</v>
      </c>
      <c r="AL210" s="84">
        <f t="shared" si="571"/>
        <v>-0.5757353453045595</v>
      </c>
      <c r="AM210" s="65">
        <f t="shared" si="568"/>
        <v>-0.1956151424967302</v>
      </c>
    </row>
    <row r="211" spans="2:39" ht="18.649999999999999" customHeight="1" thickBot="1">
      <c r="E211" s="50" t="s">
        <v>8</v>
      </c>
      <c r="J211" s="50" t="s">
        <v>9</v>
      </c>
      <c r="O211" s="50" t="s">
        <v>10</v>
      </c>
      <c r="T211" s="50" t="s">
        <v>11</v>
      </c>
      <c r="Y211" s="50" t="s">
        <v>12</v>
      </c>
      <c r="AG211" s="82">
        <f t="shared" si="565"/>
        <v>3.58</v>
      </c>
      <c r="AH211" s="83">
        <f t="shared" si="566"/>
        <v>-13.318639298646307</v>
      </c>
      <c r="AI211" s="81">
        <f t="shared" si="567"/>
        <v>82.877373271564295</v>
      </c>
      <c r="AJ211" s="85">
        <f t="shared" si="569"/>
        <v>-13.318639298646307</v>
      </c>
      <c r="AK211" s="22">
        <f t="shared" si="570"/>
        <v>-33.761743269454996</v>
      </c>
      <c r="AL211" s="84">
        <f t="shared" si="571"/>
        <v>-0.58925358126502481</v>
      </c>
      <c r="AM211" s="65">
        <f t="shared" si="568"/>
        <v>-0.20712644167453953</v>
      </c>
    </row>
    <row r="212" spans="2:39" ht="18.649999999999999" customHeight="1" thickBot="1">
      <c r="B212" s="49"/>
      <c r="D212" s="233" t="s">
        <v>37</v>
      </c>
      <c r="E212" s="234"/>
      <c r="F212" s="235" t="s">
        <v>38</v>
      </c>
      <c r="G212" s="236"/>
      <c r="I212" s="228" t="s">
        <v>14</v>
      </c>
      <c r="J212" s="229"/>
      <c r="K212" s="230" t="s">
        <v>15</v>
      </c>
      <c r="L212" s="231"/>
      <c r="N212" s="228" t="s">
        <v>16</v>
      </c>
      <c r="O212" s="229"/>
      <c r="P212" s="230" t="s">
        <v>17</v>
      </c>
      <c r="Q212" s="231"/>
      <c r="S212" s="228" t="s">
        <v>45</v>
      </c>
      <c r="T212" s="229"/>
      <c r="U212" s="230" t="s">
        <v>46</v>
      </c>
      <c r="V212" s="231"/>
      <c r="X212" s="228" t="s">
        <v>49</v>
      </c>
      <c r="Y212" s="229"/>
      <c r="Z212" s="230" t="s">
        <v>50</v>
      </c>
      <c r="AA212" s="231"/>
      <c r="AB212" s="4"/>
      <c r="AC212" s="53" t="s">
        <v>87</v>
      </c>
      <c r="AE212" s="98" t="s">
        <v>88</v>
      </c>
      <c r="AF212" s="17"/>
      <c r="AG212" s="82">
        <f t="shared" si="565"/>
        <v>3.6</v>
      </c>
      <c r="AH212" s="83">
        <f t="shared" si="566"/>
        <v>-13.072194765787213</v>
      </c>
      <c r="AI212" s="81">
        <f t="shared" si="567"/>
        <v>82.202138406175195</v>
      </c>
      <c r="AJ212" s="85">
        <f t="shared" si="569"/>
        <v>-13.072194765787213</v>
      </c>
      <c r="AK212" s="22">
        <f t="shared" si="570"/>
        <v>-34.599759049465433</v>
      </c>
      <c r="AL212" s="84">
        <f t="shared" si="571"/>
        <v>-0.60387971580987543</v>
      </c>
      <c r="AM212" s="65">
        <f t="shared" si="568"/>
        <v>-0.21953063308379189</v>
      </c>
    </row>
    <row r="213" spans="2:39" ht="18.649999999999999" customHeight="1" thickTop="1" thickBot="1">
      <c r="B213" s="75">
        <v>0.54</v>
      </c>
      <c r="D213" s="132">
        <f t="shared" ref="D213" si="775">COS($F$8*$B213)</f>
        <v>0.97676941016231145</v>
      </c>
      <c r="E213" s="133">
        <v>0</v>
      </c>
      <c r="F213" s="134">
        <v>0</v>
      </c>
      <c r="G213" s="135">
        <f t="shared" ref="G213" si="776">$E$8*SIN($B213*$F$8)</f>
        <v>0.64287920664813236</v>
      </c>
      <c r="I213" s="55">
        <v>1</v>
      </c>
      <c r="J213" s="58">
        <v>0</v>
      </c>
      <c r="K213" s="56">
        <v>0</v>
      </c>
      <c r="L213" s="57">
        <v>0</v>
      </c>
      <c r="N213" s="55">
        <f t="shared" ref="N213" si="777">D213*I213+F213*I216-E213*J213-G213*J216</f>
        <v>0.65507251053367876</v>
      </c>
      <c r="O213" s="58">
        <f t="shared" ref="O213" si="778">(D213*J213+E213*I213+F213*J216+G213*I216)</f>
        <v>0</v>
      </c>
      <c r="P213" s="56">
        <f t="shared" ref="P213" si="779">D213*K213+F213*K216-E213*L213-G213*L216</f>
        <v>0</v>
      </c>
      <c r="Q213" s="57">
        <f t="shared" ref="Q213" si="780">(D213*L213+E213*K213+F213*L216+G213*K216)</f>
        <v>0.64287920664813236</v>
      </c>
      <c r="S213" s="59">
        <f t="shared" ref="S213" si="781">COS($U$8*$B213)</f>
        <v>0.97676941016231145</v>
      </c>
      <c r="T213" s="60">
        <v>0</v>
      </c>
      <c r="U213" s="22">
        <v>0</v>
      </c>
      <c r="V213" s="116">
        <f t="shared" ref="V213" si="782">$T$8*SIN($B213*$U$8)</f>
        <v>0.64287920664813236</v>
      </c>
      <c r="X213" s="55">
        <f t="shared" ref="X213" si="783">N213*S213+P213*S216-O213*T213-Q213*T216</f>
        <v>0.59393327035635579</v>
      </c>
      <c r="Y213" s="58">
        <f t="shared" ref="Y213" si="784">(N213*T213+O213*S213+P213*T216+Q213*S216)</f>
        <v>0</v>
      </c>
      <c r="Z213" s="56">
        <f t="shared" ref="Z213" si="785">N213*U213+P213*U216-O213*V213-Q213*V216</f>
        <v>0</v>
      </c>
      <c r="AA213" s="57">
        <f t="shared" ref="AA213" si="786">(N213*V213+O213*U213+P213*V216+Q213*U216)</f>
        <v>1.0490772393522028</v>
      </c>
      <c r="AB213" s="9"/>
      <c r="AC213" s="61">
        <f t="shared" ref="AC213" si="787">20*LOG((2*$X$8)/(($X$8*X213+Z213+$X$8*X216+Z216)^2+($X$8*Y213+AA213+$X$8*Y216+AA216)^2)^0.5)</f>
        <v>-0.19814085291604711</v>
      </c>
      <c r="AE213" s="99">
        <f t="shared" ref="AE213" si="788">((Y213^2+X213^2)/(Y216^2+X216^2))^0.5</f>
        <v>0.96267030366286788</v>
      </c>
      <c r="AF213" s="17"/>
      <c r="AG213" s="82">
        <f t="shared" si="565"/>
        <v>3.62</v>
      </c>
      <c r="AH213" s="83">
        <f t="shared" si="566"/>
        <v>-12.821685507521575</v>
      </c>
      <c r="AI213" s="81">
        <f t="shared" si="567"/>
        <v>81.510143225185885</v>
      </c>
      <c r="AJ213" s="85">
        <f t="shared" si="569"/>
        <v>-12.821685507521575</v>
      </c>
      <c r="AK213" s="22">
        <f t="shared" si="570"/>
        <v>-35.507132694237214</v>
      </c>
      <c r="AL213" s="84">
        <f t="shared" si="571"/>
        <v>-0.6197163734569644</v>
      </c>
      <c r="AM213" s="65">
        <f t="shared" si="568"/>
        <v>-0.23292161469840741</v>
      </c>
    </row>
    <row r="214" spans="2:39" ht="18.649999999999999" customHeight="1" thickBot="1">
      <c r="D214" s="59"/>
      <c r="E214" s="22"/>
      <c r="F214" s="22"/>
      <c r="G214" s="65"/>
      <c r="I214" s="63"/>
      <c r="L214" s="64"/>
      <c r="N214" s="63"/>
      <c r="Q214" s="64"/>
      <c r="S214" s="63"/>
      <c r="V214" s="64"/>
      <c r="X214" s="63"/>
      <c r="AA214" s="64"/>
      <c r="AE214" s="100"/>
      <c r="AF214" s="17"/>
      <c r="AG214" s="82">
        <f t="shared" si="565"/>
        <v>3.64</v>
      </c>
      <c r="AH214" s="83">
        <f t="shared" si="566"/>
        <v>-12.566863252037486</v>
      </c>
      <c r="AI214" s="81">
        <f t="shared" si="567"/>
        <v>80.80000057130114</v>
      </c>
      <c r="AJ214" s="85">
        <f t="shared" si="569"/>
        <v>-12.566863252037486</v>
      </c>
      <c r="AK214" s="22">
        <f t="shared" si="570"/>
        <v>-36.490460884890972</v>
      </c>
      <c r="AL214" s="84">
        <f t="shared" si="571"/>
        <v>-0.63687868801155101</v>
      </c>
      <c r="AM214" s="65">
        <f t="shared" si="568"/>
        <v>-0.24740560996922351</v>
      </c>
    </row>
    <row r="215" spans="2:39" ht="18.649999999999999" customHeight="1" thickBot="1">
      <c r="D215" s="237" t="s">
        <v>39</v>
      </c>
      <c r="E215" s="238"/>
      <c r="F215" s="239" t="s">
        <v>40</v>
      </c>
      <c r="G215" s="240"/>
      <c r="I215" s="228" t="s">
        <v>18</v>
      </c>
      <c r="J215" s="229"/>
      <c r="K215" s="230" t="s">
        <v>19</v>
      </c>
      <c r="L215" s="231"/>
      <c r="N215" s="228" t="s">
        <v>20</v>
      </c>
      <c r="O215" s="229"/>
      <c r="P215" s="230" t="s">
        <v>21</v>
      </c>
      <c r="Q215" s="231"/>
      <c r="S215" s="228" t="s">
        <v>47</v>
      </c>
      <c r="T215" s="229"/>
      <c r="U215" s="230" t="s">
        <v>48</v>
      </c>
      <c r="V215" s="231"/>
      <c r="X215" s="228" t="s">
        <v>51</v>
      </c>
      <c r="Y215" s="229"/>
      <c r="Z215" s="230" t="s">
        <v>52</v>
      </c>
      <c r="AA215" s="231"/>
      <c r="AB215" s="4"/>
      <c r="AC215" s="71" t="s">
        <v>89</v>
      </c>
      <c r="AE215" s="101" t="s">
        <v>90</v>
      </c>
      <c r="AF215" s="17"/>
      <c r="AG215" s="82">
        <f t="shared" si="565"/>
        <v>3.66</v>
      </c>
      <c r="AH215" s="83">
        <f t="shared" si="566"/>
        <v>-12.307470483980174</v>
      </c>
      <c r="AI215" s="81">
        <f t="shared" si="567"/>
        <v>80.07019135360332</v>
      </c>
      <c r="AJ215" s="85">
        <f t="shared" si="569"/>
        <v>-12.307470483980174</v>
      </c>
      <c r="AK215" s="22">
        <f t="shared" si="570"/>
        <v>-37.557158924823106</v>
      </c>
      <c r="AL215" s="84">
        <f t="shared" si="571"/>
        <v>-0.65549608093293676</v>
      </c>
      <c r="AM215" s="65">
        <f t="shared" si="568"/>
        <v>-0.26310312576989364</v>
      </c>
    </row>
    <row r="216" spans="2:39" ht="18.649999999999999" customHeight="1" thickTop="1" thickBot="1">
      <c r="D216" s="43">
        <v>0</v>
      </c>
      <c r="E216" s="116">
        <f t="shared" ref="E216" si="789">(1/$E$8)*SIN($B213*$F$8)</f>
        <v>7.143102296090359E-2</v>
      </c>
      <c r="F216" s="59">
        <f t="shared" ref="F216" si="790">COS($F$8*$B213)</f>
        <v>0.97676941016231145</v>
      </c>
      <c r="G216" s="73">
        <v>0</v>
      </c>
      <c r="I216" s="55">
        <v>0</v>
      </c>
      <c r="J216" s="58">
        <f t="shared" ref="J216" si="791">(TAN($K$8*B213))/$J$8</f>
        <v>0.50040022495969039</v>
      </c>
      <c r="K216" s="56">
        <v>1</v>
      </c>
      <c r="L216" s="57">
        <v>0</v>
      </c>
      <c r="N216" s="55">
        <f t="shared" ref="N216" si="792">D216*I213+F216*I216-E216*J213-G216*J216</f>
        <v>0</v>
      </c>
      <c r="O216" s="58">
        <f t="shared" ref="O216" si="793">(D216*J213+E216*I213+F216*J216+G216*I216)</f>
        <v>0.56020665553986837</v>
      </c>
      <c r="P216" s="56">
        <f t="shared" ref="P216" si="794">D216*K213+F216*K216-E216*L213-G216*L216</f>
        <v>0.97676941016231145</v>
      </c>
      <c r="Q216" s="57">
        <f t="shared" ref="Q216" si="795">(D216*L213+E216*K213+F216*L216+G216*K216)</f>
        <v>0</v>
      </c>
      <c r="S216" s="43">
        <v>0</v>
      </c>
      <c r="T216" s="116">
        <f t="shared" ref="T216" si="796">(1/$T$8)*SIN($B213*$U$8)</f>
        <v>7.143102296090359E-2</v>
      </c>
      <c r="U216" s="59">
        <f t="shared" ref="U216" si="797">COS($U$8*$B213)</f>
        <v>0.97676941016231145</v>
      </c>
      <c r="V216" s="73">
        <v>0</v>
      </c>
      <c r="X216" s="55">
        <f t="shared" ref="X216" si="798">N216*S213+P216*S216-O216*T213-Q216*T216</f>
        <v>0</v>
      </c>
      <c r="Y216" s="58">
        <f t="shared" ref="Y216" si="799">(N216*T213+O216*S213+P216*T216+Q216*S216)</f>
        <v>0.61696436266549082</v>
      </c>
      <c r="Z216" s="56">
        <f t="shared" ref="Z216" si="800">N216*U213+P216*U216-O216*V213-Q216*V216</f>
        <v>0.59393327035635568</v>
      </c>
      <c r="AA216" s="57">
        <f t="shared" ref="AA216" si="801">(N216*V213+O216*U213+P216*V216+Q216*U216)</f>
        <v>0</v>
      </c>
      <c r="AB216" s="9"/>
      <c r="AC216" s="74">
        <f t="shared" ref="AC216" si="802">(180/PI())*ATAN(-1*(($X$8*Y213+AA213+$X$8*Y216+AA216)/($X$8*X213+Z213+$X$8*X216+Z216)))</f>
        <v>-54.511612283797589</v>
      </c>
      <c r="AE216" s="102">
        <f t="shared" ref="AE216" si="803">20*LOG(((($X$8*X213+Z213-$X$8*X216-Z216)^2+($X$8*Y213+AA213-$X$8*Y216-AA216)^2)/(($X$8*X213+Z213+$X$8*X216+Z216)^2+($X$8*Y213+AA213+$X$8*Y216+AA216)^2))^0.5)</f>
        <v>-13.506796602171473</v>
      </c>
      <c r="AF216" s="17"/>
      <c r="AG216" s="82">
        <f t="shared" si="565"/>
        <v>3.68</v>
      </c>
      <c r="AH216" s="83">
        <f t="shared" si="566"/>
        <v>-12.043239726737134</v>
      </c>
      <c r="AI216" s="81">
        <f t="shared" si="567"/>
        <v>79.319048175106857</v>
      </c>
      <c r="AJ216" s="85">
        <f t="shared" si="569"/>
        <v>-12.043239726737134</v>
      </c>
      <c r="AK216" s="22">
        <f t="shared" si="570"/>
        <v>-38.71557914350344</v>
      </c>
      <c r="AL216" s="84">
        <f t="shared" si="571"/>
        <v>-0.67571432787058128</v>
      </c>
      <c r="AM216" s="65">
        <f t="shared" si="568"/>
        <v>-0.28015127671875617</v>
      </c>
    </row>
    <row r="217" spans="2:39" ht="18.649999999999999" customHeight="1">
      <c r="AE217" s="66"/>
      <c r="AG217" s="82">
        <f t="shared" si="565"/>
        <v>3.7</v>
      </c>
      <c r="AH217" s="83">
        <f t="shared" si="566"/>
        <v>-11.773892853456399</v>
      </c>
      <c r="AI217" s="81">
        <f t="shared" si="567"/>
        <v>78.544736592236788</v>
      </c>
      <c r="AJ217" s="85">
        <f t="shared" si="569"/>
        <v>-11.773892853456399</v>
      </c>
      <c r="AK217" s="22">
        <f t="shared" si="570"/>
        <v>-39.975148712845474</v>
      </c>
      <c r="AL217" s="84">
        <f t="shared" si="571"/>
        <v>-0.69769796401352679</v>
      </c>
      <c r="AM217" s="65">
        <f t="shared" si="568"/>
        <v>-0.29870655497625298</v>
      </c>
    </row>
    <row r="218" spans="2:39" ht="18.649999999999999" customHeight="1" thickBot="1">
      <c r="E218" s="50" t="s">
        <v>8</v>
      </c>
      <c r="J218" s="50" t="s">
        <v>9</v>
      </c>
      <c r="O218" s="50" t="s">
        <v>10</v>
      </c>
      <c r="T218" s="50" t="s">
        <v>11</v>
      </c>
      <c r="Y218" s="50" t="s">
        <v>12</v>
      </c>
      <c r="AG218" s="82">
        <f t="shared" si="565"/>
        <v>3.72</v>
      </c>
      <c r="AH218" s="83">
        <f t="shared" si="566"/>
        <v>-11.499140447691081</v>
      </c>
      <c r="AI218" s="81">
        <f t="shared" si="567"/>
        <v>77.745233617979878</v>
      </c>
      <c r="AJ218" s="85">
        <f t="shared" si="569"/>
        <v>-11.499140447691081</v>
      </c>
      <c r="AK218" s="22">
        <f t="shared" si="570"/>
        <v>-41.346530296055981</v>
      </c>
      <c r="AL218" s="84">
        <f t="shared" si="571"/>
        <v>-0.72163308794176273</v>
      </c>
      <c r="AM218" s="65">
        <f t="shared" si="568"/>
        <v>-0.31894814400784499</v>
      </c>
    </row>
    <row r="219" spans="2:39" ht="18.649999999999999" customHeight="1" thickBot="1">
      <c r="B219" s="49"/>
      <c r="D219" s="233" t="s">
        <v>37</v>
      </c>
      <c r="E219" s="234"/>
      <c r="F219" s="235" t="s">
        <v>38</v>
      </c>
      <c r="G219" s="236"/>
      <c r="I219" s="228" t="s">
        <v>14</v>
      </c>
      <c r="J219" s="229"/>
      <c r="K219" s="230" t="s">
        <v>15</v>
      </c>
      <c r="L219" s="231"/>
      <c r="N219" s="228" t="s">
        <v>16</v>
      </c>
      <c r="O219" s="229"/>
      <c r="P219" s="230" t="s">
        <v>17</v>
      </c>
      <c r="Q219" s="231"/>
      <c r="S219" s="228" t="s">
        <v>45</v>
      </c>
      <c r="T219" s="229"/>
      <c r="U219" s="230" t="s">
        <v>46</v>
      </c>
      <c r="V219" s="231"/>
      <c r="X219" s="228" t="s">
        <v>49</v>
      </c>
      <c r="Y219" s="229"/>
      <c r="Z219" s="230" t="s">
        <v>50</v>
      </c>
      <c r="AA219" s="231"/>
      <c r="AB219" s="4"/>
      <c r="AC219" s="53" t="s">
        <v>87</v>
      </c>
      <c r="AE219" s="98" t="s">
        <v>88</v>
      </c>
      <c r="AF219" s="17"/>
      <c r="AG219" s="82">
        <f t="shared" si="565"/>
        <v>3.74</v>
      </c>
      <c r="AH219" s="83">
        <f t="shared" si="566"/>
        <v>-11.218681242662381</v>
      </c>
      <c r="AI219" s="81">
        <f t="shared" si="567"/>
        <v>76.918303012058757</v>
      </c>
      <c r="AJ219" s="85">
        <f t="shared" si="569"/>
        <v>-11.218681242662381</v>
      </c>
      <c r="AK219" s="22">
        <f t="shared" si="570"/>
        <v>-42.841809546278348</v>
      </c>
      <c r="AL219" s="84">
        <f t="shared" si="571"/>
        <v>-0.74773063409489515</v>
      </c>
      <c r="AM219" s="65">
        <f t="shared" si="568"/>
        <v>-0.34108189951710988</v>
      </c>
    </row>
    <row r="220" spans="2:39" ht="18.649999999999999" customHeight="1" thickTop="1" thickBot="1">
      <c r="B220" s="75">
        <v>0.56000000000000005</v>
      </c>
      <c r="D220" s="132">
        <f t="shared" ref="D220" si="804">COS($F$8*$B220)</f>
        <v>0.97502409044049632</v>
      </c>
      <c r="E220" s="133">
        <v>0</v>
      </c>
      <c r="F220" s="134">
        <v>0</v>
      </c>
      <c r="G220" s="135">
        <f t="shared" ref="G220" si="805">$E$8*SIN($B220*$F$8)</f>
        <v>0.66629738671718197</v>
      </c>
      <c r="I220" s="55">
        <v>1</v>
      </c>
      <c r="J220" s="58">
        <v>0</v>
      </c>
      <c r="K220" s="56">
        <v>0</v>
      </c>
      <c r="L220" s="57">
        <v>0</v>
      </c>
      <c r="N220" s="55">
        <f t="shared" ref="N220" si="806">D220*I220+F220*I223-E220*J220-G220*J223</f>
        <v>0.62792840129313765</v>
      </c>
      <c r="O220" s="58">
        <f t="shared" ref="O220" si="807">(D220*J220+E220*I220+F220*J223+G220*I223)</f>
        <v>0</v>
      </c>
      <c r="P220" s="56">
        <f t="shared" ref="P220" si="808">D220*K220+F220*K223-E220*L220-G220*L223</f>
        <v>0</v>
      </c>
      <c r="Q220" s="57">
        <f t="shared" ref="Q220" si="809">(D220*L220+E220*K220+F220*L223+G220*K223)</f>
        <v>0.66629738671718197</v>
      </c>
      <c r="S220" s="59">
        <f t="shared" ref="S220" si="810">COS($U$8*$B220)</f>
        <v>0.97502409044049632</v>
      </c>
      <c r="T220" s="60">
        <v>0</v>
      </c>
      <c r="U220" s="22">
        <v>0</v>
      </c>
      <c r="V220" s="116">
        <f t="shared" ref="V220" si="811">$T$8*SIN($B220*$U$8)</f>
        <v>0.66629738671718197</v>
      </c>
      <c r="X220" s="55">
        <f t="shared" ref="X220" si="812">N220*S220+P220*S223-O220*T220-Q220*T223</f>
        <v>0.5629172952719137</v>
      </c>
      <c r="Y220" s="58">
        <f t="shared" ref="Y220" si="813">(N220*T220+O220*S220+P220*T223+Q220*S223)</f>
        <v>0</v>
      </c>
      <c r="Z220" s="56">
        <f t="shared" ref="Z220" si="814">N220*U220+P220*U223-O220*V220-Q220*V223</f>
        <v>0</v>
      </c>
      <c r="AA220" s="57">
        <f t="shared" ref="AA220" si="815">(N220*V220+O220*U220+P220*V223+Q220*U223)</f>
        <v>1.0680430562739156</v>
      </c>
      <c r="AB220" s="9"/>
      <c r="AC220" s="61">
        <f t="shared" ref="AC220" si="816">20*LOG((2*$X$8)/(($X$8*X220+Z220+$X$8*X223+Z223)^2+($X$8*Y220+AA220+$X$8*Y223+AA223)^2)^0.5)</f>
        <v>-0.19486054214732468</v>
      </c>
      <c r="AE220" s="99">
        <f t="shared" ref="AE220" si="817">((Y220^2+X220^2)/(Y223^2+X223^2))^0.5</f>
        <v>0.88010347172354908</v>
      </c>
      <c r="AF220" s="17"/>
      <c r="AG220" s="82">
        <f t="shared" si="565"/>
        <v>3.76</v>
      </c>
      <c r="AH220" s="83">
        <f t="shared" si="566"/>
        <v>-10.932201678896051</v>
      </c>
      <c r="AI220" s="81">
        <f t="shared" si="567"/>
        <v>76.061466821133209</v>
      </c>
      <c r="AJ220" s="85">
        <f t="shared" si="569"/>
        <v>-10.932201678896051</v>
      </c>
      <c r="AK220" s="22">
        <f t="shared" si="570"/>
        <v>-44.474714151134222</v>
      </c>
      <c r="AL220" s="84">
        <f t="shared" si="571"/>
        <v>-0.77623019582060715</v>
      </c>
      <c r="AM220" s="65">
        <f t="shared" si="568"/>
        <v>-0.36534515241210547</v>
      </c>
    </row>
    <row r="221" spans="2:39" ht="18.649999999999999" customHeight="1" thickBot="1">
      <c r="D221" s="59"/>
      <c r="E221" s="22"/>
      <c r="F221" s="22"/>
      <c r="G221" s="65"/>
      <c r="I221" s="63"/>
      <c r="L221" s="64"/>
      <c r="N221" s="63"/>
      <c r="Q221" s="64"/>
      <c r="S221" s="63"/>
      <c r="V221" s="64"/>
      <c r="X221" s="63"/>
      <c r="AA221" s="64"/>
      <c r="AE221" s="100"/>
      <c r="AF221" s="17"/>
      <c r="AG221" s="82">
        <f t="shared" si="565"/>
        <v>3.78</v>
      </c>
      <c r="AH221" s="83">
        <f t="shared" si="566"/>
        <v>-10.639375634299025</v>
      </c>
      <c r="AI221" s="81">
        <f t="shared" si="567"/>
        <v>75.171972538110523</v>
      </c>
      <c r="AJ221" s="85">
        <f t="shared" si="569"/>
        <v>-10.639375634299025</v>
      </c>
      <c r="AK221" s="22">
        <f t="shared" si="570"/>
        <v>-46.260869872387602</v>
      </c>
      <c r="AL221" s="84">
        <f t="shared" si="571"/>
        <v>-0.80740449410981263</v>
      </c>
      <c r="AM221" s="65">
        <f t="shared" si="568"/>
        <v>-0.39201252942863257</v>
      </c>
    </row>
    <row r="222" spans="2:39" ht="18.649999999999999" customHeight="1" thickBot="1">
      <c r="D222" s="237" t="s">
        <v>39</v>
      </c>
      <c r="E222" s="238"/>
      <c r="F222" s="239" t="s">
        <v>40</v>
      </c>
      <c r="G222" s="240"/>
      <c r="I222" s="228" t="s">
        <v>18</v>
      </c>
      <c r="J222" s="229"/>
      <c r="K222" s="230" t="s">
        <v>19</v>
      </c>
      <c r="L222" s="231"/>
      <c r="N222" s="228" t="s">
        <v>20</v>
      </c>
      <c r="O222" s="229"/>
      <c r="P222" s="230" t="s">
        <v>21</v>
      </c>
      <c r="Q222" s="231"/>
      <c r="S222" s="228" t="s">
        <v>47</v>
      </c>
      <c r="T222" s="229"/>
      <c r="U222" s="230" t="s">
        <v>48</v>
      </c>
      <c r="V222" s="231"/>
      <c r="X222" s="228" t="s">
        <v>51</v>
      </c>
      <c r="Y222" s="229"/>
      <c r="Z222" s="230" t="s">
        <v>52</v>
      </c>
      <c r="AA222" s="231"/>
      <c r="AB222" s="4"/>
      <c r="AC222" s="71" t="s">
        <v>89</v>
      </c>
      <c r="AE222" s="101" t="s">
        <v>90</v>
      </c>
      <c r="AF222" s="17"/>
      <c r="AG222" s="82">
        <f t="shared" si="565"/>
        <v>3.8</v>
      </c>
      <c r="AH222" s="83">
        <f t="shared" si="566"/>
        <v>-10.339864399793408</v>
      </c>
      <c r="AI222" s="81">
        <f t="shared" si="567"/>
        <v>74.246755140662771</v>
      </c>
      <c r="AJ222" s="85">
        <f t="shared" si="569"/>
        <v>-10.339864399793408</v>
      </c>
      <c r="AK222" s="22">
        <f t="shared" si="570"/>
        <v>-48.218099836483887</v>
      </c>
      <c r="AL222" s="84">
        <f t="shared" si="571"/>
        <v>-0.84156460120198329</v>
      </c>
      <c r="AM222" s="65">
        <f t="shared" si="568"/>
        <v>-0.42140303979085858</v>
      </c>
    </row>
    <row r="223" spans="2:39" ht="18.649999999999999" customHeight="1" thickTop="1" thickBot="1">
      <c r="D223" s="43">
        <v>0</v>
      </c>
      <c r="E223" s="116">
        <f t="shared" ref="E223" si="818">(1/$E$8)*SIN($B220*$F$8)</f>
        <v>7.4033042968575768E-2</v>
      </c>
      <c r="F223" s="59">
        <f t="shared" ref="F223" si="819">COS($F$8*$B220)</f>
        <v>0.97502409044049632</v>
      </c>
      <c r="G223" s="73">
        <v>0</v>
      </c>
      <c r="I223" s="55">
        <v>0</v>
      </c>
      <c r="J223" s="58">
        <f t="shared" ref="J223" si="820">(TAN($K$8*B220))/$J$8</f>
        <v>0.52093208838396299</v>
      </c>
      <c r="K223" s="56">
        <v>1</v>
      </c>
      <c r="L223" s="57">
        <v>0</v>
      </c>
      <c r="N223" s="55">
        <f t="shared" ref="N223" si="821">D223*I220+F223*I223-E223*J220-G223*J223</f>
        <v>0</v>
      </c>
      <c r="O223" s="58">
        <f t="shared" ref="O223" si="822">(D223*J220+E223*I220+F223*J223+G223*I223)</f>
        <v>0.58195437862641741</v>
      </c>
      <c r="P223" s="56">
        <f t="shared" ref="P223" si="823">D223*K220+F223*K223-E223*L220-G223*L223</f>
        <v>0.97502409044049632</v>
      </c>
      <c r="Q223" s="57">
        <f t="shared" ref="Q223" si="824">(D223*L220+E223*K220+F223*L223+G223*K223)</f>
        <v>0</v>
      </c>
      <c r="S223" s="43">
        <v>0</v>
      </c>
      <c r="T223" s="116">
        <f t="shared" ref="T223" si="825">(1/$T$8)*SIN($B220*$U$8)</f>
        <v>7.4033042968575768E-2</v>
      </c>
      <c r="U223" s="59">
        <f t="shared" ref="U223" si="826">COS($U$8*$B220)</f>
        <v>0.97502409044049632</v>
      </c>
      <c r="V223" s="73">
        <v>0</v>
      </c>
      <c r="X223" s="55">
        <f t="shared" ref="X223" si="827">N223*S220+P223*S223-O223*T220-Q223*T223</f>
        <v>0</v>
      </c>
      <c r="Y223" s="58">
        <f t="shared" ref="Y223" si="828">(N223*T220+O223*S220+P223*T223+Q223*S223)</f>
        <v>0.6396035390810646</v>
      </c>
      <c r="Z223" s="56">
        <f t="shared" ref="Z223" si="829">N223*U220+P223*U223-O223*V220-Q223*V223</f>
        <v>0.5629172952719137</v>
      </c>
      <c r="AA223" s="57">
        <f t="shared" ref="AA223" si="830">(N223*V220+O223*U220+P223*V223+Q223*U223)</f>
        <v>0</v>
      </c>
      <c r="AB223" s="9"/>
      <c r="AC223" s="74">
        <f t="shared" ref="AC223" si="831">(180/PI())*ATAN(-1*(($X$8*Y220+AA220+$X$8*Y223+AA223)/($X$8*X220+Z220+$X$8*X223+Z223)))</f>
        <v>-56.603528416843425</v>
      </c>
      <c r="AE223" s="102">
        <f t="shared" ref="AE223" si="832">20*LOG(((($X$8*X220+Z220-$X$8*X223-Z223)^2+($X$8*Y220+AA220-$X$8*Y223-AA223)^2)/(($X$8*X220+Z220+$X$8*X223+Z223)^2+($X$8*Y220+AA220+$X$8*Y223+AA223)^2))^0.5)</f>
        <v>-13.577670030750824</v>
      </c>
      <c r="AF223" s="17"/>
      <c r="AG223" s="82">
        <f t="shared" si="565"/>
        <v>3.82</v>
      </c>
      <c r="AH223" s="83">
        <f t="shared" si="566"/>
        <v>-10.033316999001139</v>
      </c>
      <c r="AI223" s="81">
        <f t="shared" si="567"/>
        <v>73.282393143933092</v>
      </c>
      <c r="AJ223" s="85">
        <f t="shared" si="569"/>
        <v>-10.033316999001139</v>
      </c>
      <c r="AK223" s="22">
        <f t="shared" si="570"/>
        <v>-50.366774144831041</v>
      </c>
      <c r="AL223" s="84">
        <f t="shared" si="571"/>
        <v>-0.87906604243565301</v>
      </c>
      <c r="AM223" s="65">
        <f t="shared" si="568"/>
        <v>-0.45388874494291742</v>
      </c>
    </row>
    <row r="224" spans="2:39" ht="18.649999999999999" customHeight="1">
      <c r="AE224" s="66"/>
      <c r="AG224" s="82">
        <f t="shared" ref="AG224:AG287" si="833">INDEX(B:B,(ROW()-32)*7+24)</f>
        <v>3.84</v>
      </c>
      <c r="AH224" s="83">
        <f t="shared" ref="AH224:AH287" si="834">INDEX(AC:AC,(ROW()-32)*7+24)</f>
        <v>-9.7193709843030849</v>
      </c>
      <c r="AI224" s="81">
        <f t="shared" ref="AI224:AI287" si="835">INDEX(AC:AC,(ROW()-32)*7+27)</f>
        <v>72.27505766103647</v>
      </c>
      <c r="AJ224" s="85">
        <f t="shared" si="569"/>
        <v>-9.7193709843030849</v>
      </c>
      <c r="AK224" s="22">
        <f t="shared" si="570"/>
        <v>-52.730217602866908</v>
      </c>
      <c r="AL224" s="84">
        <f t="shared" si="571"/>
        <v>-0.92031591246309918</v>
      </c>
      <c r="AM224" s="65">
        <f t="shared" ref="AM224:AM287" si="836">INDEX(AE:AE,(ROW()-32)*7+27)</f>
        <v>-0.48990541822209882</v>
      </c>
    </row>
    <row r="225" spans="2:39" ht="18.649999999999999" customHeight="1" thickBot="1">
      <c r="E225" s="50" t="s">
        <v>8</v>
      </c>
      <c r="J225" s="50" t="s">
        <v>9</v>
      </c>
      <c r="O225" s="50" t="s">
        <v>10</v>
      </c>
      <c r="T225" s="50" t="s">
        <v>11</v>
      </c>
      <c r="Y225" s="50" t="s">
        <v>12</v>
      </c>
      <c r="AG225" s="82">
        <f t="shared" si="833"/>
        <v>3.86</v>
      </c>
      <c r="AH225" s="83">
        <f t="shared" si="834"/>
        <v>-9.3976538867207093</v>
      </c>
      <c r="AI225" s="81">
        <f t="shared" si="835"/>
        <v>71.220453308979131</v>
      </c>
      <c r="AJ225" s="85">
        <f t="shared" si="569"/>
        <v>-9.3976538867207093</v>
      </c>
      <c r="AK225" s="22">
        <f t="shared" si="570"/>
        <v>-55.335183854591413</v>
      </c>
      <c r="AL225" s="84">
        <f t="shared" si="571"/>
        <v>-0.96578115045902735</v>
      </c>
      <c r="AM225" s="65">
        <f t="shared" si="836"/>
        <v>-0.52996571957146621</v>
      </c>
    </row>
    <row r="226" spans="2:39" ht="18.649999999999999" customHeight="1" thickBot="1">
      <c r="B226" s="49"/>
      <c r="D226" s="233" t="s">
        <v>37</v>
      </c>
      <c r="E226" s="234"/>
      <c r="F226" s="235" t="s">
        <v>38</v>
      </c>
      <c r="G226" s="236"/>
      <c r="I226" s="228" t="s">
        <v>14</v>
      </c>
      <c r="J226" s="229"/>
      <c r="K226" s="230" t="s">
        <v>15</v>
      </c>
      <c r="L226" s="231"/>
      <c r="N226" s="228" t="s">
        <v>16</v>
      </c>
      <c r="O226" s="229"/>
      <c r="P226" s="230" t="s">
        <v>17</v>
      </c>
      <c r="Q226" s="231"/>
      <c r="S226" s="228" t="s">
        <v>45</v>
      </c>
      <c r="T226" s="229"/>
      <c r="U226" s="230" t="s">
        <v>46</v>
      </c>
      <c r="V226" s="231"/>
      <c r="X226" s="228" t="s">
        <v>49</v>
      </c>
      <c r="Y226" s="229"/>
      <c r="Z226" s="230" t="s">
        <v>50</v>
      </c>
      <c r="AA226" s="231"/>
      <c r="AB226" s="4"/>
      <c r="AC226" s="53" t="s">
        <v>87</v>
      </c>
      <c r="AE226" s="98" t="s">
        <v>88</v>
      </c>
      <c r="AF226" s="17"/>
      <c r="AG226" s="82">
        <f t="shared" si="833"/>
        <v>3.88</v>
      </c>
      <c r="AH226" s="83">
        <f t="shared" si="834"/>
        <v>-9.0677855572741812</v>
      </c>
      <c r="AI226" s="81">
        <f t="shared" si="835"/>
        <v>70.113749631887302</v>
      </c>
      <c r="AJ226" s="85">
        <f t="shared" ref="AJ226:AJ289" si="837">AH226</f>
        <v>-9.0677855572741812</v>
      </c>
      <c r="AK226" s="22">
        <f t="shared" ref="AK226:AK289" si="838">(AI227-AI226)/(AG227-AG226)</f>
        <v>-58.212404180801464</v>
      </c>
      <c r="AL226" s="84">
        <f t="shared" ref="AL226:AL289" si="839">(IF(AK226&lt;0,AK226,(AK227+AK225)/2))*PI()/180</f>
        <v>-1.015998118456698</v>
      </c>
      <c r="AM226" s="65">
        <f t="shared" si="836"/>
        <v>-0.57467556689043897</v>
      </c>
    </row>
    <row r="227" spans="2:39" ht="18.649999999999999" customHeight="1" thickTop="1" thickBot="1">
      <c r="B227" s="75">
        <v>0.57999999999999996</v>
      </c>
      <c r="D227" s="132">
        <f t="shared" ref="D227" si="840">COS($F$8*$B227)</f>
        <v>0.9732163879811937</v>
      </c>
      <c r="E227" s="133">
        <v>0</v>
      </c>
      <c r="F227" s="134">
        <v>0</v>
      </c>
      <c r="G227" s="135">
        <f t="shared" ref="G227" si="841">$E$8*SIN($B227*$F$8)</f>
        <v>0.68967293660368312</v>
      </c>
      <c r="I227" s="55">
        <v>1</v>
      </c>
      <c r="J227" s="58">
        <v>0</v>
      </c>
      <c r="K227" s="56">
        <v>0</v>
      </c>
      <c r="L227" s="57">
        <v>0</v>
      </c>
      <c r="N227" s="55">
        <f t="shared" ref="N227" si="842">D227*I227+F227*I230-E227*J227-G227*J230</f>
        <v>0.59961910551786179</v>
      </c>
      <c r="O227" s="58">
        <f t="shared" ref="O227" si="843">(D227*J227+E227*I227+F227*J230+G227*I230)</f>
        <v>0</v>
      </c>
      <c r="P227" s="56">
        <f t="shared" ref="P227" si="844">D227*K227+F227*K230-E227*L227-G227*L230</f>
        <v>0</v>
      </c>
      <c r="Q227" s="57">
        <f t="shared" ref="Q227" si="845">(D227*L227+E227*K227+F227*L230+G227*K230)</f>
        <v>0.68967293660368312</v>
      </c>
      <c r="S227" s="59">
        <f t="shared" ref="S227" si="846">COS($U$8*$B227)</f>
        <v>0.9732163879811937</v>
      </c>
      <c r="T227" s="60">
        <v>0</v>
      </c>
      <c r="U227" s="22">
        <v>0</v>
      </c>
      <c r="V227" s="116">
        <f t="shared" ref="V227" si="847">$T$8*SIN($B227*$U$8)</f>
        <v>0.68967293660368312</v>
      </c>
      <c r="X227" s="55">
        <f t="shared" ref="X227" si="848">N227*S227+P227*S230-O227*T227-Q227*T230</f>
        <v>0.53070927787176903</v>
      </c>
      <c r="Y227" s="58">
        <f t="shared" ref="Y227" si="849">(N227*T227+O227*S227+P227*T230+Q227*S230)</f>
        <v>0</v>
      </c>
      <c r="Z227" s="56">
        <f t="shared" ref="Z227" si="850">N227*U227+P227*U230-O227*V227-Q227*V230</f>
        <v>0</v>
      </c>
      <c r="AA227" s="57">
        <f t="shared" ref="AA227" si="851">(N227*V227+O227*U227+P227*V230+Q227*U230)</f>
        <v>1.0847420735959967</v>
      </c>
      <c r="AB227" s="9"/>
      <c r="AC227" s="61">
        <f t="shared" ref="AC227" si="852">20*LOG((2*$X$8)/(($X$8*X227+Z227+$X$8*X230+Z230)^2+($X$8*Y227+AA227+$X$8*Y230+AA230)^2)^0.5)</f>
        <v>-0.18962212679566534</v>
      </c>
      <c r="AE227" s="99">
        <f t="shared" ref="AE227" si="853">((Y227^2+X227^2)/(Y230^2+X230^2))^0.5</f>
        <v>0.80139842127037353</v>
      </c>
      <c r="AF227" s="17"/>
      <c r="AG227" s="82">
        <f t="shared" si="833"/>
        <v>3.9</v>
      </c>
      <c r="AH227" s="83">
        <f t="shared" si="834"/>
        <v>-8.7293817177771977</v>
      </c>
      <c r="AI227" s="81">
        <f t="shared" si="835"/>
        <v>68.949501548271272</v>
      </c>
      <c r="AJ227" s="85">
        <f t="shared" si="837"/>
        <v>-8.7293817177771977</v>
      </c>
      <c r="AK227" s="22">
        <f t="shared" si="838"/>
        <v>-61.397218219015258</v>
      </c>
      <c r="AL227" s="84">
        <f t="shared" si="839"/>
        <v>-1.0715836094872653</v>
      </c>
      <c r="AM227" s="65">
        <f t="shared" si="836"/>
        <v>-0.62475459402767797</v>
      </c>
    </row>
    <row r="228" spans="2:39" ht="18.649999999999999" customHeight="1" thickBot="1">
      <c r="D228" s="59"/>
      <c r="E228" s="22"/>
      <c r="F228" s="22"/>
      <c r="G228" s="65"/>
      <c r="I228" s="63"/>
      <c r="L228" s="64"/>
      <c r="N228" s="63"/>
      <c r="Q228" s="64"/>
      <c r="S228" s="63"/>
      <c r="V228" s="64"/>
      <c r="X228" s="63"/>
      <c r="AA228" s="64"/>
      <c r="AE228" s="100"/>
      <c r="AF228" s="17"/>
      <c r="AG228" s="82">
        <f t="shared" si="833"/>
        <v>3.92</v>
      </c>
      <c r="AH228" s="83">
        <f t="shared" si="834"/>
        <v>-8.382059146037232</v>
      </c>
      <c r="AI228" s="81">
        <f t="shared" si="835"/>
        <v>67.721557183890965</v>
      </c>
      <c r="AJ228" s="85">
        <f t="shared" si="837"/>
        <v>-8.382059146037232</v>
      </c>
      <c r="AK228" s="22">
        <f t="shared" si="838"/>
        <v>-64.930291146728734</v>
      </c>
      <c r="AL228" s="84">
        <f t="shared" si="839"/>
        <v>-1.1332473647889409</v>
      </c>
      <c r="AM228" s="65">
        <f t="shared" si="836"/>
        <v>-0.68106186465582752</v>
      </c>
    </row>
    <row r="229" spans="2:39" ht="18.649999999999999" customHeight="1" thickBot="1">
      <c r="D229" s="237" t="s">
        <v>39</v>
      </c>
      <c r="E229" s="238"/>
      <c r="F229" s="239" t="s">
        <v>40</v>
      </c>
      <c r="G229" s="240"/>
      <c r="I229" s="228" t="s">
        <v>18</v>
      </c>
      <c r="J229" s="229"/>
      <c r="K229" s="230" t="s">
        <v>19</v>
      </c>
      <c r="L229" s="231"/>
      <c r="N229" s="228" t="s">
        <v>20</v>
      </c>
      <c r="O229" s="229"/>
      <c r="P229" s="230" t="s">
        <v>21</v>
      </c>
      <c r="Q229" s="231"/>
      <c r="S229" s="228" t="s">
        <v>47</v>
      </c>
      <c r="T229" s="229"/>
      <c r="U229" s="230" t="s">
        <v>48</v>
      </c>
      <c r="V229" s="231"/>
      <c r="X229" s="228" t="s">
        <v>51</v>
      </c>
      <c r="Y229" s="229"/>
      <c r="Z229" s="230" t="s">
        <v>52</v>
      </c>
      <c r="AA229" s="231"/>
      <c r="AB229" s="4"/>
      <c r="AC229" s="71" t="s">
        <v>89</v>
      </c>
      <c r="AE229" s="101" t="s">
        <v>90</v>
      </c>
      <c r="AF229" s="17"/>
      <c r="AG229" s="82">
        <f t="shared" si="833"/>
        <v>3.94</v>
      </c>
      <c r="AH229" s="83">
        <f t="shared" si="834"/>
        <v>-8.0254430627177324</v>
      </c>
      <c r="AI229" s="81">
        <f t="shared" si="835"/>
        <v>66.42295136095639</v>
      </c>
      <c r="AJ229" s="85">
        <f t="shared" si="837"/>
        <v>-8.0254430627177324</v>
      </c>
      <c r="AK229" s="22">
        <f t="shared" si="838"/>
        <v>-68.858416241138031</v>
      </c>
      <c r="AL229" s="84">
        <f t="shared" si="839"/>
        <v>-1.2018060811165963</v>
      </c>
      <c r="AM229" s="65">
        <f t="shared" si="836"/>
        <v>-0.74462838777299856</v>
      </c>
    </row>
    <row r="230" spans="2:39" ht="18.649999999999999" customHeight="1" thickTop="1" thickBot="1">
      <c r="D230" s="43">
        <v>0</v>
      </c>
      <c r="E230" s="116">
        <f t="shared" ref="E230" si="854">(1/$E$8)*SIN($B227*$F$8)</f>
        <v>7.6630326289298126E-2</v>
      </c>
      <c r="F230" s="59">
        <f t="shared" ref="F230" si="855">COS($F$8*$B227)</f>
        <v>0.9732163879811937</v>
      </c>
      <c r="G230" s="73">
        <v>0</v>
      </c>
      <c r="I230" s="55">
        <v>0</v>
      </c>
      <c r="J230" s="58">
        <f t="shared" ref="J230" si="856">(TAN($K$8*B227))/$J$8</f>
        <v>0.54170210636816329</v>
      </c>
      <c r="K230" s="56">
        <v>1</v>
      </c>
      <c r="L230" s="57">
        <v>0</v>
      </c>
      <c r="N230" s="55">
        <f t="shared" ref="N230" si="857">D230*I227+F230*I230-E230*J227-G230*J230</f>
        <v>0</v>
      </c>
      <c r="O230" s="58">
        <f t="shared" ref="O230" si="858">(D230*J227+E230*I227+F230*J230+G230*I230)</f>
        <v>0.60382369361072641</v>
      </c>
      <c r="P230" s="56">
        <f t="shared" ref="P230" si="859">D230*K227+F230*K230-E230*L227-G230*L230</f>
        <v>0.9732163879811937</v>
      </c>
      <c r="Q230" s="57">
        <f t="shared" ref="Q230" si="860">(D230*L227+E230*K227+F230*L230+G230*K230)</f>
        <v>0</v>
      </c>
      <c r="S230" s="43">
        <v>0</v>
      </c>
      <c r="T230" s="116">
        <f t="shared" ref="T230" si="861">(1/$T$8)*SIN($B227*$U$8)</f>
        <v>7.6630326289298126E-2</v>
      </c>
      <c r="U230" s="59">
        <f t="shared" ref="U230" si="862">COS($U$8*$B227)</f>
        <v>0.9732163879811937</v>
      </c>
      <c r="V230" s="73">
        <v>0</v>
      </c>
      <c r="X230" s="55">
        <f t="shared" ref="X230" si="863">N230*S227+P230*S230-O230*T227-Q230*T230</f>
        <v>0</v>
      </c>
      <c r="Y230" s="58">
        <f t="shared" ref="Y230" si="864">(N230*T227+O230*S227+P230*T230+Q230*S230)</f>
        <v>0.66222900343438518</v>
      </c>
      <c r="Z230" s="56">
        <f t="shared" ref="Z230" si="865">N230*U227+P230*U230-O230*V227-Q230*V230</f>
        <v>0.53070927787176903</v>
      </c>
      <c r="AA230" s="57">
        <f t="shared" ref="AA230" si="866">(N230*V227+O230*U227+P230*V230+Q230*U230)</f>
        <v>0</v>
      </c>
      <c r="AB230" s="9"/>
      <c r="AC230" s="74">
        <f t="shared" ref="AC230" si="867">(180/PI())*ATAN(-1*(($X$8*Y227+AA227+$X$8*Y230+AA230)/($X$8*X227+Z227+$X$8*X230+Z230)))</f>
        <v>-58.718118249760941</v>
      </c>
      <c r="AE230" s="102">
        <f t="shared" ref="AE230" si="868">20*LOG(((($X$8*X227+Z227-$X$8*X230-Z230)^2+($X$8*Y227+AA227-$X$8*Y230-AA230)^2)/(($X$8*X227+Z227+$X$8*X230+Z230)^2+($X$8*Y227+AA227+$X$8*Y230+AA230)^2))^0.5)</f>
        <v>-13.693419077969667</v>
      </c>
      <c r="AF230" s="17"/>
      <c r="AG230" s="82">
        <f t="shared" si="833"/>
        <v>3.96</v>
      </c>
      <c r="AH230" s="83">
        <f t="shared" si="834"/>
        <v>-7.6591774756110613</v>
      </c>
      <c r="AI230" s="81">
        <f t="shared" si="835"/>
        <v>65.045783036133628</v>
      </c>
      <c r="AJ230" s="85">
        <f t="shared" si="837"/>
        <v>-7.6591774756110613</v>
      </c>
      <c r="AK230" s="22">
        <f t="shared" si="838"/>
        <v>-73.235391292531844</v>
      </c>
      <c r="AL230" s="84">
        <f t="shared" si="839"/>
        <v>-1.2781987070410663</v>
      </c>
      <c r="AM230" s="65">
        <f t="shared" si="836"/>
        <v>-0.81669849156172725</v>
      </c>
    </row>
    <row r="231" spans="2:39" ht="18.649999999999999" customHeight="1">
      <c r="AE231" s="66"/>
      <c r="AG231" s="82">
        <f t="shared" si="833"/>
        <v>3.98</v>
      </c>
      <c r="AH231" s="83">
        <f t="shared" si="834"/>
        <v>-7.2829394852679821</v>
      </c>
      <c r="AI231" s="81">
        <f t="shared" si="835"/>
        <v>63.581075210282989</v>
      </c>
      <c r="AJ231" s="85">
        <f t="shared" si="837"/>
        <v>-7.2829394852679821</v>
      </c>
      <c r="AK231" s="22">
        <f t="shared" si="838"/>
        <v>-78.122939146551502</v>
      </c>
      <c r="AL231" s="84">
        <f t="shared" si="839"/>
        <v>-1.3635025094424926</v>
      </c>
      <c r="AM231" s="65">
        <f t="shared" si="836"/>
        <v>-0.89878281058306986</v>
      </c>
    </row>
    <row r="232" spans="2:39" ht="18.649999999999999" customHeight="1" thickBot="1">
      <c r="E232" s="50" t="s">
        <v>8</v>
      </c>
      <c r="J232" s="50" t="s">
        <v>9</v>
      </c>
      <c r="O232" s="50" t="s">
        <v>10</v>
      </c>
      <c r="T232" s="50" t="s">
        <v>11</v>
      </c>
      <c r="Y232" s="50" t="s">
        <v>12</v>
      </c>
      <c r="AG232" s="82">
        <f t="shared" si="833"/>
        <v>4</v>
      </c>
      <c r="AH232" s="83">
        <f t="shared" si="834"/>
        <v>-6.8964588796788853</v>
      </c>
      <c r="AI232" s="81">
        <f t="shared" si="835"/>
        <v>62.018616427351958</v>
      </c>
      <c r="AJ232" s="85">
        <f t="shared" si="837"/>
        <v>-6.8964588796788853</v>
      </c>
      <c r="AK232" s="22">
        <f t="shared" si="838"/>
        <v>-83.591612141195171</v>
      </c>
      <c r="AL232" s="84">
        <f t="shared" si="839"/>
        <v>-1.4589488589139228</v>
      </c>
      <c r="AM232" s="65">
        <f t="shared" si="836"/>
        <v>-0.99272660235641963</v>
      </c>
    </row>
    <row r="233" spans="2:39" ht="18.649999999999999" customHeight="1" thickBot="1">
      <c r="B233" s="49"/>
      <c r="D233" s="233" t="s">
        <v>37</v>
      </c>
      <c r="E233" s="234"/>
      <c r="F233" s="235" t="s">
        <v>38</v>
      </c>
      <c r="G233" s="236"/>
      <c r="I233" s="228" t="s">
        <v>14</v>
      </c>
      <c r="J233" s="229"/>
      <c r="K233" s="230" t="s">
        <v>15</v>
      </c>
      <c r="L233" s="231"/>
      <c r="N233" s="228" t="s">
        <v>16</v>
      </c>
      <c r="O233" s="229"/>
      <c r="P233" s="230" t="s">
        <v>17</v>
      </c>
      <c r="Q233" s="231"/>
      <c r="S233" s="228" t="s">
        <v>45</v>
      </c>
      <c r="T233" s="229"/>
      <c r="U233" s="230" t="s">
        <v>46</v>
      </c>
      <c r="V233" s="231"/>
      <c r="X233" s="228" t="s">
        <v>49</v>
      </c>
      <c r="Y233" s="229"/>
      <c r="Z233" s="230" t="s">
        <v>50</v>
      </c>
      <c r="AA233" s="231"/>
      <c r="AB233" s="4"/>
      <c r="AC233" s="53" t="s">
        <v>87</v>
      </c>
      <c r="AE233" s="98" t="s">
        <v>88</v>
      </c>
      <c r="AF233" s="17"/>
      <c r="AG233" s="82">
        <f t="shared" si="833"/>
        <v>4.0199999999999996</v>
      </c>
      <c r="AH233" s="83">
        <f t="shared" si="834"/>
        <v>-6.4995447619268134</v>
      </c>
      <c r="AI233" s="81">
        <f t="shared" si="835"/>
        <v>60.34678418452809</v>
      </c>
      <c r="AJ233" s="85">
        <f t="shared" si="837"/>
        <v>-6.4995447619268134</v>
      </c>
      <c r="AK233" s="22">
        <f t="shared" si="838"/>
        <v>-89.721570565776489</v>
      </c>
      <c r="AL233" s="84">
        <f t="shared" si="839"/>
        <v>-1.5659368164332312</v>
      </c>
      <c r="AM233" s="65">
        <f t="shared" si="836"/>
        <v>-1.1007984426963915</v>
      </c>
    </row>
    <row r="234" spans="2:39" ht="18.649999999999999" customHeight="1" thickTop="1" thickBot="1">
      <c r="B234" s="75">
        <v>0.6</v>
      </c>
      <c r="D234" s="132">
        <f t="shared" ref="D234" si="869">COS($F$8*$B234)</f>
        <v>0.97134641844249758</v>
      </c>
      <c r="E234" s="133">
        <v>0</v>
      </c>
      <c r="F234" s="134">
        <v>0</v>
      </c>
      <c r="G234" s="135">
        <f t="shared" ref="G234" si="870">$E$8*SIN($B234*$F$8)</f>
        <v>0.71300436072326434</v>
      </c>
      <c r="I234" s="55">
        <v>1</v>
      </c>
      <c r="J234" s="58">
        <v>0</v>
      </c>
      <c r="K234" s="56">
        <v>0</v>
      </c>
      <c r="L234" s="57">
        <v>0</v>
      </c>
      <c r="N234" s="55">
        <f t="shared" ref="N234" si="871">D234*I234+F234*I237-E234*J234-G234*J237</f>
        <v>0.57012267601035904</v>
      </c>
      <c r="O234" s="58">
        <f t="shared" ref="O234" si="872">(D234*J234+E234*I234+F234*J237+G234*I237)</f>
        <v>0</v>
      </c>
      <c r="P234" s="56">
        <f t="shared" ref="P234" si="873">D234*K234+F234*K237-E234*L234-G234*L237</f>
        <v>0</v>
      </c>
      <c r="Q234" s="57">
        <f t="shared" ref="Q234" si="874">(D234*L234+E234*K234+F234*L237+G234*K237)</f>
        <v>0.71300436072326434</v>
      </c>
      <c r="S234" s="59">
        <f t="shared" ref="S234" si="875">COS($U$8*$B234)</f>
        <v>0.97134641844249758</v>
      </c>
      <c r="T234" s="60">
        <v>0</v>
      </c>
      <c r="U234" s="22">
        <v>0</v>
      </c>
      <c r="V234" s="116">
        <f t="shared" ref="V234" si="876">$T$8*SIN($B234*$U$8)</f>
        <v>0.71300436072326434</v>
      </c>
      <c r="X234" s="55">
        <f t="shared" ref="X234" si="877">N234*S234+P234*S237-O234*T234-Q234*T237</f>
        <v>0.49730048403658234</v>
      </c>
      <c r="Y234" s="58">
        <f t="shared" ref="Y234" si="878">(N234*T234+O234*S234+P234*T237+Q234*S237)</f>
        <v>0</v>
      </c>
      <c r="Z234" s="56">
        <f t="shared" ref="Z234" si="879">N234*U234+P234*U237-O234*V234-Q234*V237</f>
        <v>0</v>
      </c>
      <c r="AA234" s="57">
        <f t="shared" ref="AA234" si="880">(N234*V234+O234*U234+P234*V237+Q234*U237)</f>
        <v>1.0990741862650282</v>
      </c>
      <c r="AB234" s="9"/>
      <c r="AC234" s="61">
        <f t="shared" ref="AC234" si="881">20*LOG((2*$X$8)/(($X$8*X234+Z234+$X$8*X237+Z237)^2+($X$8*Y234+AA234+$X$8*Y237+AA237)^2)^0.5)</f>
        <v>-0.18241444752411001</v>
      </c>
      <c r="AE234" s="99">
        <f t="shared" ref="AE234" si="882">((Y234^2+X234^2)/(Y237^2+X237^2))^0.5</f>
        <v>0.72615353802050264</v>
      </c>
      <c r="AF234" s="17"/>
      <c r="AG234" s="82">
        <f t="shared" si="833"/>
        <v>4.04</v>
      </c>
      <c r="AH234" s="83">
        <f t="shared" si="834"/>
        <v>-6.0921214780029196</v>
      </c>
      <c r="AI234" s="81">
        <f t="shared" si="835"/>
        <v>58.552352773212519</v>
      </c>
      <c r="AJ234" s="85">
        <f t="shared" si="837"/>
        <v>-6.0921214780029196</v>
      </c>
      <c r="AK234" s="22">
        <f t="shared" si="838"/>
        <v>-96.603046562881829</v>
      </c>
      <c r="AL234" s="84">
        <f t="shared" si="839"/>
        <v>-1.6860412299796792</v>
      </c>
      <c r="AM234" s="65">
        <f t="shared" si="836"/>
        <v>-1.2258062155348406</v>
      </c>
    </row>
    <row r="235" spans="2:39" ht="18.649999999999999" customHeight="1" thickBot="1">
      <c r="D235" s="59"/>
      <c r="E235" s="22"/>
      <c r="F235" s="22"/>
      <c r="G235" s="65"/>
      <c r="I235" s="63"/>
      <c r="L235" s="64"/>
      <c r="N235" s="63"/>
      <c r="Q235" s="64"/>
      <c r="S235" s="63"/>
      <c r="V235" s="64"/>
      <c r="X235" s="63"/>
      <c r="AA235" s="64"/>
      <c r="AE235" s="100"/>
      <c r="AF235" s="17"/>
      <c r="AG235" s="82">
        <f t="shared" si="833"/>
        <v>4.0599999999999996</v>
      </c>
      <c r="AH235" s="83">
        <f t="shared" si="834"/>
        <v>-5.674276746851282</v>
      </c>
      <c r="AI235" s="81">
        <f t="shared" si="835"/>
        <v>56.620291841954923</v>
      </c>
      <c r="AJ235" s="85">
        <f t="shared" si="837"/>
        <v>-5.674276746851282</v>
      </c>
      <c r="AK235" s="22">
        <f t="shared" si="838"/>
        <v>-104.33618328859822</v>
      </c>
      <c r="AL235" s="84">
        <f t="shared" si="839"/>
        <v>-1.8210099273503237</v>
      </c>
      <c r="AM235" s="65">
        <f t="shared" si="836"/>
        <v>-1.3712499533082425</v>
      </c>
    </row>
    <row r="236" spans="2:39" ht="18.649999999999999" customHeight="1" thickBot="1">
      <c r="D236" s="237" t="s">
        <v>39</v>
      </c>
      <c r="E236" s="238"/>
      <c r="F236" s="239" t="s">
        <v>40</v>
      </c>
      <c r="G236" s="240"/>
      <c r="I236" s="228" t="s">
        <v>18</v>
      </c>
      <c r="J236" s="229"/>
      <c r="K236" s="230" t="s">
        <v>19</v>
      </c>
      <c r="L236" s="231"/>
      <c r="N236" s="228" t="s">
        <v>20</v>
      </c>
      <c r="O236" s="229"/>
      <c r="P236" s="230" t="s">
        <v>21</v>
      </c>
      <c r="Q236" s="231"/>
      <c r="S236" s="228" t="s">
        <v>47</v>
      </c>
      <c r="T236" s="229"/>
      <c r="U236" s="230" t="s">
        <v>48</v>
      </c>
      <c r="V236" s="231"/>
      <c r="X236" s="228" t="s">
        <v>51</v>
      </c>
      <c r="Y236" s="229"/>
      <c r="Z236" s="230" t="s">
        <v>52</v>
      </c>
      <c r="AA236" s="231"/>
      <c r="AB236" s="4"/>
      <c r="AC236" s="71" t="s">
        <v>89</v>
      </c>
      <c r="AE236" s="101" t="s">
        <v>90</v>
      </c>
      <c r="AF236" s="17"/>
      <c r="AG236" s="82">
        <f t="shared" si="833"/>
        <v>4.08</v>
      </c>
      <c r="AH236" s="83">
        <f t="shared" si="834"/>
        <v>-5.24632562034021</v>
      </c>
      <c r="AI236" s="81">
        <f t="shared" si="835"/>
        <v>54.533568176182911</v>
      </c>
      <c r="AJ236" s="85">
        <f t="shared" si="837"/>
        <v>-5.24632562034021</v>
      </c>
      <c r="AK236" s="22">
        <f t="shared" si="838"/>
        <v>-113.02975681251858</v>
      </c>
      <c r="AL236" s="84">
        <f t="shared" si="839"/>
        <v>-1.9727414091069404</v>
      </c>
      <c r="AM236" s="65">
        <f t="shared" si="836"/>
        <v>-1.5415248692778414</v>
      </c>
    </row>
    <row r="237" spans="2:39" ht="18.649999999999999" customHeight="1" thickTop="1" thickBot="1">
      <c r="D237" s="43">
        <v>0</v>
      </c>
      <c r="E237" s="116">
        <f t="shared" ref="E237" si="883">(1/$E$8)*SIN($B234*$F$8)</f>
        <v>7.9222706747029373E-2</v>
      </c>
      <c r="F237" s="59">
        <f t="shared" ref="F237" si="884">COS($F$8*$B234)</f>
        <v>0.97134641844249758</v>
      </c>
      <c r="G237" s="73">
        <v>0</v>
      </c>
      <c r="I237" s="55">
        <v>0</v>
      </c>
      <c r="J237" s="58">
        <f t="shared" ref="J237" si="885">(TAN($K$8*B234))/$J$8</f>
        <v>0.56272270484452747</v>
      </c>
      <c r="K237" s="56">
        <v>1</v>
      </c>
      <c r="L237" s="57">
        <v>0</v>
      </c>
      <c r="N237" s="55">
        <f t="shared" ref="N237" si="886">D237*I234+F237*I237-E237*J234-G237*J237</f>
        <v>0</v>
      </c>
      <c r="O237" s="58">
        <f t="shared" ref="O237" si="887">(D237*J234+E237*I234+F237*J237+G237*I237)</f>
        <v>0.62582139067403575</v>
      </c>
      <c r="P237" s="56">
        <f t="shared" ref="P237" si="888">D237*K234+F237*K237-E237*L234-G237*L237</f>
        <v>0.97134641844249758</v>
      </c>
      <c r="Q237" s="57">
        <f t="shared" ref="Q237" si="889">(D237*L234+E237*K234+F237*L237+G237*K237)</f>
        <v>0</v>
      </c>
      <c r="S237" s="43">
        <v>0</v>
      </c>
      <c r="T237" s="116">
        <f t="shared" ref="T237" si="890">(1/$T$8)*SIN($B234*$U$8)</f>
        <v>7.9222706747029373E-2</v>
      </c>
      <c r="U237" s="59">
        <f t="shared" ref="U237" si="891">COS($U$8*$B234)</f>
        <v>0.97134641844249758</v>
      </c>
      <c r="V237" s="73">
        <v>0</v>
      </c>
      <c r="X237" s="55">
        <f t="shared" ref="X237" si="892">N237*S234+P237*S237-O237*T234-Q237*T237</f>
        <v>0</v>
      </c>
      <c r="Y237" s="58">
        <f t="shared" ref="Y237" si="893">(N237*T234+O237*S234+P237*T237+Q237*S237)</f>
        <v>0.68484205887397498</v>
      </c>
      <c r="Z237" s="56">
        <f t="shared" ref="Z237" si="894">N237*U234+P237*U237-O237*V234-Q237*V237</f>
        <v>0.49730048403658245</v>
      </c>
      <c r="AA237" s="57">
        <f t="shared" ref="AA237" si="895">(N237*V234+O237*U234+P237*V237+Q237*U237)</f>
        <v>0</v>
      </c>
      <c r="AB237" s="9"/>
      <c r="AC237" s="74">
        <f t="shared" ref="AC237" si="896">(180/PI())*ATAN(-1*(($X$8*Y234+AA234+$X$8*Y237+AA237)/($X$8*X234+Z234+$X$8*X237+Z237)))</f>
        <v>-60.858675456176812</v>
      </c>
      <c r="AE237" s="102">
        <f t="shared" ref="AE237" si="897">20*LOG(((($X$8*X234+Z234-$X$8*X237-Z237)^2+($X$8*Y234+AA234-$X$8*Y237-AA237)^2)/(($X$8*X234+Z234+$X$8*X237+Z237)^2+($X$8*Y234+AA234+$X$8*Y237+AA237)^2))^0.5)</f>
        <v>-13.858138775422397</v>
      </c>
      <c r="AF237" s="17"/>
      <c r="AG237" s="82">
        <f t="shared" si="833"/>
        <v>4.0999999999999996</v>
      </c>
      <c r="AH237" s="83">
        <f t="shared" si="834"/>
        <v>-4.8088946420068508</v>
      </c>
      <c r="AI237" s="81">
        <f t="shared" si="835"/>
        <v>52.272973039932587</v>
      </c>
      <c r="AJ237" s="85">
        <f t="shared" si="837"/>
        <v>-4.8088946420068508</v>
      </c>
      <c r="AK237" s="22">
        <f t="shared" si="838"/>
        <v>-122.79802536857716</v>
      </c>
      <c r="AL237" s="84">
        <f t="shared" si="839"/>
        <v>-2.1432298576291946</v>
      </c>
      <c r="AM237" s="65">
        <f t="shared" si="836"/>
        <v>-1.7421934456417023</v>
      </c>
    </row>
    <row r="238" spans="2:39" ht="18.649999999999999" customHeight="1">
      <c r="AE238" s="66"/>
      <c r="AG238" s="82">
        <f t="shared" si="833"/>
        <v>4.12</v>
      </c>
      <c r="AH238" s="83">
        <f t="shared" si="834"/>
        <v>-4.3630311493313059</v>
      </c>
      <c r="AI238" s="81">
        <f t="shared" si="835"/>
        <v>49.817012532560987</v>
      </c>
      <c r="AJ238" s="85">
        <f t="shared" si="837"/>
        <v>-4.3630311493313059</v>
      </c>
      <c r="AK238" s="22">
        <f t="shared" si="838"/>
        <v>-133.7545926278537</v>
      </c>
      <c r="AL238" s="84">
        <f t="shared" si="839"/>
        <v>-2.3344580310197816</v>
      </c>
      <c r="AM238" s="65">
        <f t="shared" si="836"/>
        <v>-1.980353693146129</v>
      </c>
    </row>
    <row r="239" spans="2:39" ht="18.649999999999999" customHeight="1" thickBot="1">
      <c r="E239" s="50" t="s">
        <v>8</v>
      </c>
      <c r="J239" s="50" t="s">
        <v>9</v>
      </c>
      <c r="O239" s="50" t="s">
        <v>10</v>
      </c>
      <c r="T239" s="50" t="s">
        <v>11</v>
      </c>
      <c r="Y239" s="50" t="s">
        <v>12</v>
      </c>
      <c r="AG239" s="82">
        <f t="shared" si="833"/>
        <v>4.1399999999999997</v>
      </c>
      <c r="AH239" s="83">
        <f t="shared" si="834"/>
        <v>-3.9103427046158714</v>
      </c>
      <c r="AI239" s="81">
        <f t="shared" si="835"/>
        <v>47.14192068000397</v>
      </c>
      <c r="AJ239" s="85">
        <f t="shared" si="837"/>
        <v>-3.9103427046158714</v>
      </c>
      <c r="AK239" s="22">
        <f t="shared" si="838"/>
        <v>-146.00172776889212</v>
      </c>
      <c r="AL239" s="84">
        <f t="shared" si="839"/>
        <v>-2.5482108631676019</v>
      </c>
      <c r="AM239" s="65">
        <f t="shared" si="836"/>
        <v>-2.265143442734685</v>
      </c>
    </row>
    <row r="240" spans="2:39" ht="18.649999999999999" customHeight="1" thickBot="1">
      <c r="B240" s="49"/>
      <c r="D240" s="233" t="s">
        <v>37</v>
      </c>
      <c r="E240" s="234"/>
      <c r="F240" s="235" t="s">
        <v>38</v>
      </c>
      <c r="G240" s="236"/>
      <c r="I240" s="228" t="s">
        <v>14</v>
      </c>
      <c r="J240" s="229"/>
      <c r="K240" s="230" t="s">
        <v>15</v>
      </c>
      <c r="L240" s="231"/>
      <c r="N240" s="228" t="s">
        <v>16</v>
      </c>
      <c r="O240" s="229"/>
      <c r="P240" s="230" t="s">
        <v>17</v>
      </c>
      <c r="Q240" s="231"/>
      <c r="S240" s="228" t="s">
        <v>45</v>
      </c>
      <c r="T240" s="229"/>
      <c r="U240" s="230" t="s">
        <v>46</v>
      </c>
      <c r="V240" s="231"/>
      <c r="X240" s="228" t="s">
        <v>49</v>
      </c>
      <c r="Y240" s="229"/>
      <c r="Z240" s="230" t="s">
        <v>50</v>
      </c>
      <c r="AA240" s="231"/>
      <c r="AB240" s="4"/>
      <c r="AC240" s="53" t="s">
        <v>87</v>
      </c>
      <c r="AE240" s="98" t="s">
        <v>88</v>
      </c>
      <c r="AF240" s="17"/>
      <c r="AG240" s="82">
        <f t="shared" si="833"/>
        <v>4.16</v>
      </c>
      <c r="AH240" s="83">
        <f t="shared" si="834"/>
        <v>-3.4531704593453956</v>
      </c>
      <c r="AI240" s="81">
        <f t="shared" si="835"/>
        <v>44.22188612462606</v>
      </c>
      <c r="AJ240" s="85">
        <f t="shared" si="837"/>
        <v>-3.4531704593453956</v>
      </c>
      <c r="AK240" s="22">
        <f t="shared" si="838"/>
        <v>-159.61312707398946</v>
      </c>
      <c r="AL240" s="84">
        <f t="shared" si="839"/>
        <v>-2.785774596845219</v>
      </c>
      <c r="AM240" s="65">
        <f t="shared" si="836"/>
        <v>-2.6084411218793861</v>
      </c>
    </row>
    <row r="241" spans="2:39" ht="18.649999999999999" customHeight="1" thickTop="1" thickBot="1">
      <c r="B241" s="75">
        <v>0.62</v>
      </c>
      <c r="D241" s="132">
        <f t="shared" ref="D241" si="898">COS($F$8*$B241)</f>
        <v>0.9694143014663944</v>
      </c>
      <c r="E241" s="133">
        <v>0</v>
      </c>
      <c r="F241" s="134">
        <v>0</v>
      </c>
      <c r="G241" s="135">
        <f t="shared" ref="G241" si="899">$E$8*SIN($B241*$F$8)</f>
        <v>0.73629016631475119</v>
      </c>
      <c r="I241" s="55">
        <v>1</v>
      </c>
      <c r="J241" s="58">
        <v>0</v>
      </c>
      <c r="K241" s="56">
        <v>0</v>
      </c>
      <c r="L241" s="57">
        <v>0</v>
      </c>
      <c r="N241" s="55">
        <f t="shared" ref="N241" si="900">D241*I241+F241*I244-E241*J241-G241*J244</f>
        <v>0.53941583046161323</v>
      </c>
      <c r="O241" s="58">
        <f t="shared" ref="O241" si="901">(D241*J241+E241*I241+F241*J244+G241*I244)</f>
        <v>0</v>
      </c>
      <c r="P241" s="56">
        <f t="shared" ref="P241" si="902">D241*K241+F241*K244-E241*L241-G241*L244</f>
        <v>0</v>
      </c>
      <c r="Q241" s="57">
        <f t="shared" ref="Q241" si="903">(D241*L241+E241*K241+F241*L244+G241*K244)</f>
        <v>0.73629016631475119</v>
      </c>
      <c r="S241" s="59">
        <f t="shared" ref="S241" si="904">COS($U$8*$B241)</f>
        <v>0.9694143014663944</v>
      </c>
      <c r="T241" s="60">
        <v>0</v>
      </c>
      <c r="U241" s="22">
        <v>0</v>
      </c>
      <c r="V241" s="116">
        <f t="shared" ref="V241" si="905">$T$8*SIN($B241*$U$8)</f>
        <v>0.73629016631475119</v>
      </c>
      <c r="X241" s="55">
        <f t="shared" ref="X241" si="906">N241*S241+P241*S244-O241*T241-Q241*T244</f>
        <v>0.46268150837443717</v>
      </c>
      <c r="Y241" s="58">
        <f t="shared" ref="Y241" si="907">(N241*T241+O241*S241+P241*T244+Q241*S244)</f>
        <v>0</v>
      </c>
      <c r="Z241" s="56">
        <f t="shared" ref="Z241" si="908">N241*U241+P241*U244-O241*V241-Q241*V244</f>
        <v>0</v>
      </c>
      <c r="AA241" s="57">
        <f t="shared" ref="AA241" si="909">(N241*V241+O241*U241+P241*V244+Q241*U244)</f>
        <v>1.1109367887779809</v>
      </c>
      <c r="AB241" s="9"/>
      <c r="AC241" s="61">
        <f t="shared" ref="AC241" si="910">20*LOG((2*$X$8)/(($X$8*X241+Z241+$X$8*X244+Z244)^2+($X$8*Y241+AA241+$X$8*Y244+AA244)^2)^0.5)</f>
        <v>-0.17326206032800953</v>
      </c>
      <c r="AE241" s="99">
        <f t="shared" ref="AE241" si="911">((Y241^2+X241^2)/(Y244^2+X244^2))^0.5</f>
        <v>0.65401834992232699</v>
      </c>
      <c r="AF241" s="17"/>
      <c r="AG241" s="82">
        <f t="shared" si="833"/>
        <v>4.18</v>
      </c>
      <c r="AH241" s="83">
        <f t="shared" si="834"/>
        <v>-2.9947967012127781</v>
      </c>
      <c r="AI241" s="81">
        <f t="shared" si="835"/>
        <v>41.029623583146339</v>
      </c>
      <c r="AJ241" s="85">
        <f t="shared" si="837"/>
        <v>-2.9947967012127781</v>
      </c>
      <c r="AK241" s="22">
        <f t="shared" si="838"/>
        <v>-174.60783525806485</v>
      </c>
      <c r="AL241" s="84">
        <f t="shared" si="839"/>
        <v>-3.0474816250330745</v>
      </c>
      <c r="AM241" s="65">
        <f t="shared" si="836"/>
        <v>-3.0258587532410863</v>
      </c>
    </row>
    <row r="242" spans="2:39" ht="18.649999999999999" customHeight="1" thickBot="1">
      <c r="D242" s="59"/>
      <c r="E242" s="22"/>
      <c r="F242" s="22"/>
      <c r="G242" s="65"/>
      <c r="I242" s="63"/>
      <c r="L242" s="64"/>
      <c r="N242" s="63"/>
      <c r="Q242" s="64"/>
      <c r="S242" s="63"/>
      <c r="V242" s="64"/>
      <c r="X242" s="63"/>
      <c r="AA242" s="64"/>
      <c r="AE242" s="100"/>
      <c r="AF242" s="17"/>
      <c r="AG242" s="82">
        <f t="shared" si="833"/>
        <v>4.2</v>
      </c>
      <c r="AH242" s="83">
        <f t="shared" si="834"/>
        <v>-2.5396791573598088</v>
      </c>
      <c r="AI242" s="81">
        <f t="shared" si="835"/>
        <v>37.537466877984961</v>
      </c>
      <c r="AJ242" s="85">
        <f t="shared" si="837"/>
        <v>-2.5396791573598088</v>
      </c>
      <c r="AK242" s="22">
        <f t="shared" si="838"/>
        <v>-190.91341520188487</v>
      </c>
      <c r="AL242" s="84">
        <f t="shared" si="839"/>
        <v>-3.3320676814998857</v>
      </c>
      <c r="AM242" s="65">
        <f t="shared" si="836"/>
        <v>-3.5381878515112515</v>
      </c>
    </row>
    <row r="243" spans="2:39" ht="18.649999999999999" customHeight="1" thickBot="1">
      <c r="D243" s="237" t="s">
        <v>39</v>
      </c>
      <c r="E243" s="238"/>
      <c r="F243" s="239" t="s">
        <v>40</v>
      </c>
      <c r="G243" s="240"/>
      <c r="I243" s="228" t="s">
        <v>18</v>
      </c>
      <c r="J243" s="229"/>
      <c r="K243" s="230" t="s">
        <v>19</v>
      </c>
      <c r="L243" s="231"/>
      <c r="N243" s="228" t="s">
        <v>20</v>
      </c>
      <c r="O243" s="229"/>
      <c r="P243" s="230" t="s">
        <v>21</v>
      </c>
      <c r="Q243" s="231"/>
      <c r="S243" s="228" t="s">
        <v>47</v>
      </c>
      <c r="T243" s="229"/>
      <c r="U243" s="230" t="s">
        <v>48</v>
      </c>
      <c r="V243" s="231"/>
      <c r="X243" s="228" t="s">
        <v>51</v>
      </c>
      <c r="Y243" s="229"/>
      <c r="Z243" s="230" t="s">
        <v>52</v>
      </c>
      <c r="AA243" s="231"/>
      <c r="AB243" s="4"/>
      <c r="AC243" s="71" t="s">
        <v>89</v>
      </c>
      <c r="AE243" s="101" t="s">
        <v>90</v>
      </c>
      <c r="AF243" s="17"/>
      <c r="AG243" s="82">
        <f t="shared" si="833"/>
        <v>4.22</v>
      </c>
      <c r="AH243" s="83">
        <f t="shared" si="834"/>
        <v>-2.0936906096369805</v>
      </c>
      <c r="AI243" s="81">
        <f t="shared" si="835"/>
        <v>33.719198573947345</v>
      </c>
      <c r="AJ243" s="85">
        <f t="shared" si="837"/>
        <v>-2.0936906096369805</v>
      </c>
      <c r="AK243" s="22">
        <f t="shared" si="838"/>
        <v>-208.31824946102253</v>
      </c>
      <c r="AL243" s="84">
        <f t="shared" si="839"/>
        <v>-3.635839345085746</v>
      </c>
      <c r="AM243" s="65">
        <f t="shared" si="836"/>
        <v>-4.1735883745025966</v>
      </c>
    </row>
    <row r="244" spans="2:39" ht="18.649999999999999" customHeight="1" thickTop="1" thickBot="1">
      <c r="D244" s="43">
        <v>0</v>
      </c>
      <c r="E244" s="116">
        <f t="shared" ref="E244" si="912">(1/$E$8)*SIN($B241*$F$8)</f>
        <v>8.1810018479416796E-2</v>
      </c>
      <c r="F244" s="59">
        <f t="shared" ref="F244" si="913">COS($F$8*$B241)</f>
        <v>0.9694143014663944</v>
      </c>
      <c r="G244" s="73">
        <v>0</v>
      </c>
      <c r="I244" s="55">
        <v>0</v>
      </c>
      <c r="J244" s="58">
        <f t="shared" ref="J244" si="914">(TAN($K$8*B241))/$J$8</f>
        <v>0.58400680964814666</v>
      </c>
      <c r="K244" s="56">
        <v>1</v>
      </c>
      <c r="L244" s="57">
        <v>0</v>
      </c>
      <c r="N244" s="55">
        <f t="shared" ref="N244" si="915">D244*I241+F244*I244-E244*J241-G244*J244</f>
        <v>0</v>
      </c>
      <c r="O244" s="58">
        <f t="shared" ref="O244" si="916">(D244*J241+E244*I241+F244*J244+G244*I244)</f>
        <v>0.64795457190609251</v>
      </c>
      <c r="P244" s="56">
        <f t="shared" ref="P244" si="917">D244*K241+F244*K244-E244*L241-G244*L244</f>
        <v>0.9694143014663944</v>
      </c>
      <c r="Q244" s="57">
        <f t="shared" ref="Q244" si="918">(D244*L241+E244*K241+F244*L244+G244*K244)</f>
        <v>0</v>
      </c>
      <c r="S244" s="43">
        <v>0</v>
      </c>
      <c r="T244" s="116">
        <f t="shared" ref="T244" si="919">(1/$T$8)*SIN($B241*$U$8)</f>
        <v>8.1810018479416796E-2</v>
      </c>
      <c r="U244" s="59">
        <f t="shared" ref="U244" si="920">COS($U$8*$B241)</f>
        <v>0.9694143014663944</v>
      </c>
      <c r="V244" s="73">
        <v>0</v>
      </c>
      <c r="X244" s="55">
        <f t="shared" ref="X244" si="921">N244*S241+P244*S244-O244*T241-Q244*T244</f>
        <v>0</v>
      </c>
      <c r="Y244" s="58">
        <f t="shared" ref="Y244" si="922">(N244*T241+O244*S241+P244*T244+Q244*S244)</f>
        <v>0.70744423062347794</v>
      </c>
      <c r="Z244" s="56">
        <f t="shared" ref="Z244" si="923">N244*U241+P244*U244-O244*V241-Q244*V244</f>
        <v>0.46268150837443711</v>
      </c>
      <c r="AA244" s="57">
        <f t="shared" ref="AA244" si="924">(N244*V241+O244*U241+P244*V244+Q244*U244)</f>
        <v>0</v>
      </c>
      <c r="AB244" s="9"/>
      <c r="AC244" s="74">
        <f t="shared" ref="AC244" si="925">(180/PI())*ATAN(-1*(($X$8*Y241+AA241+$X$8*Y244+AA244)/($X$8*X241+Z241+$X$8*X244+Z244)))</f>
        <v>-63.028734235987734</v>
      </c>
      <c r="AE244" s="102">
        <f t="shared" ref="AE244" si="926">20*LOG(((($X$8*X241+Z241-$X$8*X244-Z244)^2+($X$8*Y241+AA241-$X$8*Y244-AA244)^2)/(($X$8*X241+Z241+$X$8*X244+Z244)^2+($X$8*Y241+AA241+$X$8*Y244+AA244)^2))^0.5)</f>
        <v>-14.077151389830668</v>
      </c>
      <c r="AF244" s="17"/>
      <c r="AG244" s="82">
        <f t="shared" si="833"/>
        <v>4.24</v>
      </c>
      <c r="AH244" s="83">
        <f t="shared" si="834"/>
        <v>-1.6643200806677787</v>
      </c>
      <c r="AI244" s="81">
        <f t="shared" si="835"/>
        <v>29.552833584726798</v>
      </c>
      <c r="AJ244" s="85">
        <f t="shared" si="837"/>
        <v>-1.6643200806677787</v>
      </c>
      <c r="AK244" s="22">
        <f t="shared" si="838"/>
        <v>-226.41715742992832</v>
      </c>
      <c r="AL244" s="84">
        <f t="shared" si="839"/>
        <v>-3.9517248801585918</v>
      </c>
      <c r="AM244" s="65">
        <f t="shared" si="836"/>
        <v>-4.9710917715186298</v>
      </c>
    </row>
    <row r="245" spans="2:39" ht="18.649999999999999" customHeight="1">
      <c r="AE245" s="66"/>
      <c r="AG245" s="82">
        <f t="shared" si="833"/>
        <v>4.26</v>
      </c>
      <c r="AH245" s="83">
        <f t="shared" si="834"/>
        <v>-1.2607616936166164</v>
      </c>
      <c r="AI245" s="81">
        <f t="shared" si="835"/>
        <v>25.024490436128328</v>
      </c>
      <c r="AJ245" s="85">
        <f t="shared" si="837"/>
        <v>-1.2607616936166164</v>
      </c>
      <c r="AK245" s="22">
        <f t="shared" si="838"/>
        <v>-244.56217322768521</v>
      </c>
      <c r="AL245" s="84">
        <f t="shared" si="839"/>
        <v>-4.2684151486558344</v>
      </c>
      <c r="AM245" s="65">
        <f t="shared" si="836"/>
        <v>-5.9866545844160077</v>
      </c>
    </row>
    <row r="246" spans="2:39" ht="18.649999999999999" customHeight="1" thickBot="1">
      <c r="E246" s="50" t="s">
        <v>8</v>
      </c>
      <c r="J246" s="50" t="s">
        <v>9</v>
      </c>
      <c r="O246" s="50" t="s">
        <v>10</v>
      </c>
      <c r="T246" s="50" t="s">
        <v>11</v>
      </c>
      <c r="Y246" s="50" t="s">
        <v>12</v>
      </c>
      <c r="AG246" s="82">
        <f t="shared" si="833"/>
        <v>4.28</v>
      </c>
      <c r="AH246" s="83">
        <f t="shared" si="834"/>
        <v>-0.8937859589802315</v>
      </c>
      <c r="AI246" s="81">
        <f t="shared" si="835"/>
        <v>20.133246971574511</v>
      </c>
      <c r="AJ246" s="85">
        <f t="shared" si="837"/>
        <v>-0.8937859589802315</v>
      </c>
      <c r="AK246" s="22">
        <f t="shared" si="838"/>
        <v>-261.84056706962178</v>
      </c>
      <c r="AL246" s="84">
        <f t="shared" si="839"/>
        <v>-4.5699800106539401</v>
      </c>
      <c r="AM246" s="65">
        <f t="shared" si="836"/>
        <v>-7.3047392354857985</v>
      </c>
    </row>
    <row r="247" spans="2:39" ht="18.649999999999999" customHeight="1" thickBot="1">
      <c r="B247" s="49"/>
      <c r="D247" s="233" t="s">
        <v>37</v>
      </c>
      <c r="E247" s="234"/>
      <c r="F247" s="235" t="s">
        <v>38</v>
      </c>
      <c r="G247" s="236"/>
      <c r="I247" s="228" t="s">
        <v>14</v>
      </c>
      <c r="J247" s="229"/>
      <c r="K247" s="230" t="s">
        <v>15</v>
      </c>
      <c r="L247" s="231"/>
      <c r="N247" s="228" t="s">
        <v>16</v>
      </c>
      <c r="O247" s="229"/>
      <c r="P247" s="230" t="s">
        <v>17</v>
      </c>
      <c r="Q247" s="231"/>
      <c r="S247" s="228" t="s">
        <v>45</v>
      </c>
      <c r="T247" s="229"/>
      <c r="U247" s="230" t="s">
        <v>46</v>
      </c>
      <c r="V247" s="231"/>
      <c r="X247" s="228" t="s">
        <v>49</v>
      </c>
      <c r="Y247" s="229"/>
      <c r="Z247" s="230" t="s">
        <v>50</v>
      </c>
      <c r="AA247" s="231"/>
      <c r="AB247" s="4"/>
      <c r="AC247" s="53" t="s">
        <v>87</v>
      </c>
      <c r="AE247" s="98" t="s">
        <v>88</v>
      </c>
      <c r="AF247" s="17"/>
      <c r="AG247" s="82">
        <f t="shared" si="833"/>
        <v>4.3</v>
      </c>
      <c r="AH247" s="83">
        <f t="shared" si="834"/>
        <v>-0.57527331786609526</v>
      </c>
      <c r="AI247" s="81">
        <f t="shared" si="835"/>
        <v>14.896435630182188</v>
      </c>
      <c r="AJ247" s="85">
        <f t="shared" si="837"/>
        <v>-0.57527331786609526</v>
      </c>
      <c r="AK247" s="22">
        <f t="shared" si="838"/>
        <v>-277.11037677715564</v>
      </c>
      <c r="AL247" s="84">
        <f t="shared" si="839"/>
        <v>-4.8364884662033987</v>
      </c>
      <c r="AM247" s="65">
        <f t="shared" si="836"/>
        <v>-9.0635628570299769</v>
      </c>
    </row>
    <row r="248" spans="2:39" ht="18.649999999999999" customHeight="1" thickTop="1" thickBot="1">
      <c r="B248" s="75">
        <v>0.64</v>
      </c>
      <c r="D248" s="132">
        <f t="shared" ref="D248" si="927">COS($F$8*$B248)</f>
        <v>0.96742016067110759</v>
      </c>
      <c r="E248" s="133">
        <v>0</v>
      </c>
      <c r="F248" s="134">
        <v>0</v>
      </c>
      <c r="G248" s="135">
        <f t="shared" ref="G248" si="928">$E$8*SIN($B248*$F$8)</f>
        <v>0.75952886353567561</v>
      </c>
      <c r="I248" s="55">
        <v>1</v>
      </c>
      <c r="J248" s="58">
        <v>0</v>
      </c>
      <c r="K248" s="56">
        <v>0</v>
      </c>
      <c r="L248" s="57">
        <v>0</v>
      </c>
      <c r="N248" s="55">
        <f t="shared" ref="N248" si="929">D248*I248+F248*I251-E248*J248-G248*J251</f>
        <v>0.50747387598679228</v>
      </c>
      <c r="O248" s="58">
        <f t="shared" ref="O248" si="930">(D248*J248+E248*I248+F248*J251+G248*I251)</f>
        <v>0</v>
      </c>
      <c r="P248" s="56">
        <f t="shared" ref="P248" si="931">D248*K248+F248*K251-E248*L248-G248*L251</f>
        <v>0</v>
      </c>
      <c r="Q248" s="57">
        <f t="shared" ref="Q248" si="932">(D248*L248+E248*K248+F248*L251+G248*K251)</f>
        <v>0.75952886353567561</v>
      </c>
      <c r="S248" s="59">
        <f t="shared" ref="S248" si="933">COS($U$8*$B248)</f>
        <v>0.96742016067110759</v>
      </c>
      <c r="T248" s="60">
        <v>0</v>
      </c>
      <c r="U248" s="22">
        <v>0</v>
      </c>
      <c r="V248" s="116">
        <f t="shared" ref="V248" si="934">$T$8*SIN($B248*$U$8)</f>
        <v>0.75952886353567561</v>
      </c>
      <c r="X248" s="55">
        <f t="shared" ref="X248" si="935">N248*S248+P248*S251-O248*T248-Q248*T251</f>
        <v>0.42684222591644394</v>
      </c>
      <c r="Y248" s="58">
        <f t="shared" ref="Y248" si="936">(N248*T248+O248*S248+P248*T251+Q248*S251)</f>
        <v>0</v>
      </c>
      <c r="Z248" s="56">
        <f t="shared" ref="Z248" si="937">N248*U248+P248*U251-O248*V248-Q248*V251</f>
        <v>0</v>
      </c>
      <c r="AA248" s="57">
        <f t="shared" ref="AA248" si="938">(N248*V248+O248*U248+P248*V251+Q248*U251)</f>
        <v>1.1202245914983198</v>
      </c>
      <c r="AB248" s="9"/>
      <c r="AC248" s="61">
        <f t="shared" ref="AC248" si="939">20*LOG((2*$X$8)/(($X$8*X248+Z248+$X$8*X251+Z251)^2+($X$8*Y248+AA248+$X$8*Y251+AA251)^2)^0.5)</f>
        <v>-0.1622309848038411</v>
      </c>
      <c r="AE248" s="99">
        <f t="shared" ref="AE248" si="940">((Y248^2+X248^2)/(Y251^2+X251^2))^0.5</f>
        <v>0.58468551866750595</v>
      </c>
      <c r="AF248" s="17"/>
      <c r="AG248" s="82">
        <f t="shared" si="833"/>
        <v>4.32</v>
      </c>
      <c r="AH248" s="83">
        <f t="shared" si="834"/>
        <v>-0.31732057907370131</v>
      </c>
      <c r="AI248" s="81">
        <f t="shared" si="835"/>
        <v>9.3542280946389464</v>
      </c>
      <c r="AJ248" s="85">
        <f t="shared" si="837"/>
        <v>-0.31732057907370131</v>
      </c>
      <c r="AK248" s="22">
        <f t="shared" si="838"/>
        <v>-289.12028172931446</v>
      </c>
      <c r="AL248" s="84">
        <f t="shared" si="839"/>
        <v>-5.0461008504701423</v>
      </c>
      <c r="AM248" s="65">
        <f t="shared" si="836"/>
        <v>-11.52055501105858</v>
      </c>
    </row>
    <row r="249" spans="2:39" ht="18.649999999999999" customHeight="1" thickBot="1">
      <c r="D249" s="59"/>
      <c r="E249" s="22"/>
      <c r="F249" s="22"/>
      <c r="G249" s="65"/>
      <c r="I249" s="63"/>
      <c r="L249" s="64"/>
      <c r="N249" s="63"/>
      <c r="Q249" s="64"/>
      <c r="S249" s="63"/>
      <c r="V249" s="64"/>
      <c r="X249" s="63"/>
      <c r="AA249" s="64"/>
      <c r="AE249" s="100"/>
      <c r="AF249" s="17"/>
      <c r="AG249" s="82">
        <f t="shared" si="833"/>
        <v>4.34</v>
      </c>
      <c r="AH249" s="83">
        <f t="shared" si="834"/>
        <v>-0.13093598858741398</v>
      </c>
      <c r="AI249" s="81">
        <f t="shared" si="835"/>
        <v>3.5718224600527804</v>
      </c>
      <c r="AJ249" s="85">
        <f t="shared" si="837"/>
        <v>-0.13093598858741398</v>
      </c>
      <c r="AK249" s="22">
        <f t="shared" si="838"/>
        <v>-296.7154028053447</v>
      </c>
      <c r="AL249" s="84">
        <f t="shared" si="839"/>
        <v>-5.1786607203344843</v>
      </c>
      <c r="AM249" s="65">
        <f t="shared" si="836"/>
        <v>-15.272556309451426</v>
      </c>
    </row>
    <row r="250" spans="2:39" ht="18.649999999999999" customHeight="1" thickBot="1">
      <c r="D250" s="237" t="s">
        <v>39</v>
      </c>
      <c r="E250" s="238"/>
      <c r="F250" s="239" t="s">
        <v>40</v>
      </c>
      <c r="G250" s="240"/>
      <c r="I250" s="228" t="s">
        <v>18</v>
      </c>
      <c r="J250" s="229"/>
      <c r="K250" s="230" t="s">
        <v>19</v>
      </c>
      <c r="L250" s="231"/>
      <c r="N250" s="228" t="s">
        <v>20</v>
      </c>
      <c r="O250" s="229"/>
      <c r="P250" s="230" t="s">
        <v>21</v>
      </c>
      <c r="Q250" s="231"/>
      <c r="S250" s="228" t="s">
        <v>47</v>
      </c>
      <c r="T250" s="229"/>
      <c r="U250" s="230" t="s">
        <v>48</v>
      </c>
      <c r="V250" s="231"/>
      <c r="X250" s="228" t="s">
        <v>51</v>
      </c>
      <c r="Y250" s="229"/>
      <c r="Z250" s="230" t="s">
        <v>52</v>
      </c>
      <c r="AA250" s="231"/>
      <c r="AB250" s="4"/>
      <c r="AC250" s="71" t="s">
        <v>89</v>
      </c>
      <c r="AE250" s="101" t="s">
        <v>90</v>
      </c>
      <c r="AF250" s="17"/>
      <c r="AG250" s="82">
        <f t="shared" si="833"/>
        <v>4.3600000000000003</v>
      </c>
      <c r="AH250" s="83">
        <f t="shared" si="834"/>
        <v>-2.4514660984378059E-2</v>
      </c>
      <c r="AI250" s="81">
        <f t="shared" si="835"/>
        <v>-2.3624855960542503</v>
      </c>
      <c r="AJ250" s="85">
        <f t="shared" si="837"/>
        <v>-2.4514660984378059E-2</v>
      </c>
      <c r="AK250" s="22">
        <f t="shared" si="838"/>
        <v>-299.08487671595515</v>
      </c>
      <c r="AL250" s="84">
        <f t="shared" si="839"/>
        <v>-5.2200158416147424</v>
      </c>
      <c r="AM250" s="65">
        <f t="shared" si="836"/>
        <v>-22.495835760511333</v>
      </c>
    </row>
    <row r="251" spans="2:39" ht="18.649999999999999" customHeight="1" thickTop="1" thickBot="1">
      <c r="D251" s="43">
        <v>0</v>
      </c>
      <c r="E251" s="116">
        <f t="shared" ref="E251" si="941">(1/$E$8)*SIN($B248*$F$8)</f>
        <v>8.4392095948408408E-2</v>
      </c>
      <c r="F251" s="59">
        <f t="shared" ref="F251" si="942">COS($F$8*$B248)</f>
        <v>0.96742016067110759</v>
      </c>
      <c r="G251" s="73">
        <v>0</v>
      </c>
      <c r="I251" s="55">
        <v>0</v>
      </c>
      <c r="J251" s="58">
        <f t="shared" ref="J251" si="943">(TAN($K$8*B248))/$J$8</f>
        <v>0.60556788130897843</v>
      </c>
      <c r="K251" s="56">
        <v>1</v>
      </c>
      <c r="L251" s="57">
        <v>0</v>
      </c>
      <c r="N251" s="55">
        <f t="shared" ref="N251" si="944">D251*I248+F251*I251-E251*J248-G251*J251</f>
        <v>0</v>
      </c>
      <c r="O251" s="58">
        <f t="shared" ref="O251" si="945">(D251*J248+E251*I248+F251*J251+G251*I251)</f>
        <v>0.67023067298160255</v>
      </c>
      <c r="P251" s="56">
        <f t="shared" ref="P251" si="946">D251*K248+F251*K251-E251*L248-G251*L251</f>
        <v>0.96742016067110759</v>
      </c>
      <c r="Q251" s="57">
        <f t="shared" ref="Q251" si="947">(D251*L248+E251*K248+F251*L251+G251*K251)</f>
        <v>0</v>
      </c>
      <c r="S251" s="43">
        <v>0</v>
      </c>
      <c r="T251" s="116">
        <f t="shared" ref="T251" si="948">(1/$T$8)*SIN($B248*$U$8)</f>
        <v>8.4392095948408408E-2</v>
      </c>
      <c r="U251" s="59">
        <f t="shared" ref="U251" si="949">COS($U$8*$B248)</f>
        <v>0.96742016067110759</v>
      </c>
      <c r="V251" s="73">
        <v>0</v>
      </c>
      <c r="X251" s="55">
        <f t="shared" ref="X251" si="950">N251*S248+P251*S251-O251*T248-Q251*T251</f>
        <v>0</v>
      </c>
      <c r="Y251" s="58">
        <f t="shared" ref="Y251" si="951">(N251*T248+O251*S248+P251*T251+Q251*S251)</f>
        <v>0.73003728036434734</v>
      </c>
      <c r="Z251" s="56">
        <f t="shared" ref="Z251" si="952">N251*U248+P251*U251-O251*V248-Q251*V251</f>
        <v>0.42684222591644405</v>
      </c>
      <c r="AA251" s="57">
        <f t="shared" ref="AA251" si="953">(N251*V248+O251*U248+P251*V251+Q251*U251)</f>
        <v>0</v>
      </c>
      <c r="AB251" s="9"/>
      <c r="AC251" s="74">
        <f t="shared" ref="AC251" si="954">(180/PI())*ATAN(-1*(($X$8*Y248+AA248+$X$8*Y251+AA251)/($X$8*X248+Z248+$X$8*X251+Z251)))</f>
        <v>-65.232073284981027</v>
      </c>
      <c r="AE251" s="102">
        <f t="shared" ref="AE251" si="955">20*LOG(((($X$8*X248+Z248-$X$8*X251-Z251)^2+($X$8*Y248+AA248-$X$8*Y251-AA251)^2)/(($X$8*X248+Z248+$X$8*X251+Z251)^2+($X$8*Y248+AA248+$X$8*Y251+AA251)^2))^0.5)</f>
        <v>-14.357368056887868</v>
      </c>
      <c r="AF251" s="17"/>
      <c r="AG251" s="82">
        <f t="shared" si="833"/>
        <v>4.38</v>
      </c>
      <c r="AH251" s="83">
        <f t="shared" si="834"/>
        <v>-2.4645473989343271E-3</v>
      </c>
      <c r="AI251" s="81">
        <f t="shared" si="835"/>
        <v>-8.3441831303732261</v>
      </c>
      <c r="AJ251" s="85">
        <f t="shared" si="837"/>
        <v>-2.4645473989343271E-3</v>
      </c>
      <c r="AK251" s="22">
        <f t="shared" si="838"/>
        <v>-295.96492865813417</v>
      </c>
      <c r="AL251" s="84">
        <f t="shared" si="839"/>
        <v>-5.1655624755145642</v>
      </c>
      <c r="AM251" s="65">
        <f t="shared" si="836"/>
        <v>-32.461703577869159</v>
      </c>
    </row>
    <row r="252" spans="2:39" ht="18.649999999999999" customHeight="1">
      <c r="AE252" s="66"/>
      <c r="AG252" s="82">
        <f t="shared" si="833"/>
        <v>4.4000000000000004</v>
      </c>
      <c r="AH252" s="83">
        <f t="shared" si="834"/>
        <v>-6.4412402012769834E-2</v>
      </c>
      <c r="AI252" s="81">
        <f t="shared" si="835"/>
        <v>-14.263481703536046</v>
      </c>
      <c r="AJ252" s="85">
        <f t="shared" si="837"/>
        <v>-6.4412402012769834E-2</v>
      </c>
      <c r="AK252" s="22">
        <f t="shared" si="838"/>
        <v>-287.70978067684467</v>
      </c>
      <c r="AL252" s="84">
        <f t="shared" si="839"/>
        <v>-5.0214829630016995</v>
      </c>
      <c r="AM252" s="65">
        <f t="shared" si="836"/>
        <v>-18.320314560551516</v>
      </c>
    </row>
    <row r="253" spans="2:39" ht="18.649999999999999" customHeight="1" thickBot="1">
      <c r="E253" s="50" t="s">
        <v>8</v>
      </c>
      <c r="J253" s="50" t="s">
        <v>9</v>
      </c>
      <c r="O253" s="50" t="s">
        <v>10</v>
      </c>
      <c r="T253" s="50" t="s">
        <v>11</v>
      </c>
      <c r="Y253" s="50" t="s">
        <v>12</v>
      </c>
      <c r="AG253" s="82">
        <f t="shared" si="833"/>
        <v>4.42</v>
      </c>
      <c r="AH253" s="83">
        <f t="shared" si="834"/>
        <v>-0.20527167443723351</v>
      </c>
      <c r="AI253" s="81">
        <f t="shared" si="835"/>
        <v>-20.017677317072817</v>
      </c>
      <c r="AJ253" s="85">
        <f t="shared" si="837"/>
        <v>-0.20527167443723351</v>
      </c>
      <c r="AK253" s="22">
        <f t="shared" si="838"/>
        <v>-275.19697583585878</v>
      </c>
      <c r="AL253" s="84">
        <f t="shared" si="839"/>
        <v>-4.8030933198670098</v>
      </c>
      <c r="AM253" s="65">
        <f t="shared" si="836"/>
        <v>-13.356784446681649</v>
      </c>
    </row>
    <row r="254" spans="2:39" ht="18.649999999999999" customHeight="1" thickBot="1">
      <c r="B254" s="49"/>
      <c r="D254" s="233" t="s">
        <v>37</v>
      </c>
      <c r="E254" s="234"/>
      <c r="F254" s="235" t="s">
        <v>38</v>
      </c>
      <c r="G254" s="236"/>
      <c r="I254" s="228" t="s">
        <v>14</v>
      </c>
      <c r="J254" s="229"/>
      <c r="K254" s="230" t="s">
        <v>15</v>
      </c>
      <c r="L254" s="231"/>
      <c r="N254" s="228" t="s">
        <v>16</v>
      </c>
      <c r="O254" s="229"/>
      <c r="P254" s="230" t="s">
        <v>17</v>
      </c>
      <c r="Q254" s="231"/>
      <c r="S254" s="228" t="s">
        <v>45</v>
      </c>
      <c r="T254" s="229"/>
      <c r="U254" s="230" t="s">
        <v>46</v>
      </c>
      <c r="V254" s="231"/>
      <c r="X254" s="228" t="s">
        <v>49</v>
      </c>
      <c r="Y254" s="229"/>
      <c r="Z254" s="230" t="s">
        <v>50</v>
      </c>
      <c r="AA254" s="231"/>
      <c r="AB254" s="4"/>
      <c r="AC254" s="53" t="s">
        <v>87</v>
      </c>
      <c r="AE254" s="98" t="s">
        <v>88</v>
      </c>
      <c r="AF254" s="17"/>
      <c r="AG254" s="82">
        <f t="shared" si="833"/>
        <v>4.4400000000000004</v>
      </c>
      <c r="AH254" s="83">
        <f t="shared" si="834"/>
        <v>-0.41614733983900809</v>
      </c>
      <c r="AI254" s="81">
        <f t="shared" si="835"/>
        <v>-25.521616833790119</v>
      </c>
      <c r="AJ254" s="85">
        <f t="shared" si="837"/>
        <v>-0.41614733983900809</v>
      </c>
      <c r="AK254" s="22">
        <f t="shared" si="838"/>
        <v>-259.61143630357509</v>
      </c>
      <c r="AL254" s="84">
        <f t="shared" si="839"/>
        <v>-4.5310743393289226</v>
      </c>
      <c r="AM254" s="65">
        <f t="shared" si="836"/>
        <v>-10.391784188219864</v>
      </c>
    </row>
    <row r="255" spans="2:39" ht="18.649999999999999" customHeight="1" thickTop="1" thickBot="1">
      <c r="B255" s="75">
        <v>0.66</v>
      </c>
      <c r="D255" s="132">
        <f t="shared" ref="D255" si="956">COS($F$8*$B255)</f>
        <v>0.96536412364318935</v>
      </c>
      <c r="E255" s="133">
        <v>0</v>
      </c>
      <c r="F255" s="134">
        <v>0</v>
      </c>
      <c r="G255" s="135">
        <f t="shared" ref="G255" si="957">$E$8*SIN($B255*$F$8)</f>
        <v>0.78271896555759646</v>
      </c>
      <c r="I255" s="55">
        <v>1</v>
      </c>
      <c r="J255" s="58">
        <v>0</v>
      </c>
      <c r="K255" s="56">
        <v>0</v>
      </c>
      <c r="L255" s="57">
        <v>0</v>
      </c>
      <c r="N255" s="55">
        <f t="shared" ref="N255" si="958">D255*I255+F255*I258-E255*J255-G255*J258</f>
        <v>0.47427062759576405</v>
      </c>
      <c r="O255" s="58">
        <f t="shared" ref="O255" si="959">(D255*J255+E255*I255+F255*J258+G255*I258)</f>
        <v>0</v>
      </c>
      <c r="P255" s="56">
        <f t="shared" ref="P255" si="960">D255*K255+F255*K258-E255*L255-G255*L258</f>
        <v>0</v>
      </c>
      <c r="Q255" s="57">
        <f t="shared" ref="Q255" si="961">(D255*L255+E255*K255+F255*L258+G255*K258)</f>
        <v>0.78271896555759646</v>
      </c>
      <c r="S255" s="59">
        <f t="shared" ref="S255" si="962">COS($U$8*$B255)</f>
        <v>0.96536412364318935</v>
      </c>
      <c r="T255" s="60">
        <v>0</v>
      </c>
      <c r="U255" s="22">
        <v>0</v>
      </c>
      <c r="V255" s="116">
        <f t="shared" ref="V255" si="963">$T$8*SIN($B255*$U$8)</f>
        <v>0.78271896555759646</v>
      </c>
      <c r="X255" s="55">
        <f t="shared" ref="X255" si="964">N255*S255+P255*S258-O255*T255-Q255*T258</f>
        <v>0.38977173999607306</v>
      </c>
      <c r="Y255" s="58">
        <f t="shared" ref="Y255" si="965">(N255*T255+O255*S255+P255*T258+Q255*S258)</f>
        <v>0</v>
      </c>
      <c r="Z255" s="56">
        <f t="shared" ref="Z255" si="966">N255*U255+P255*U258-O255*V255-Q255*V258</f>
        <v>0</v>
      </c>
      <c r="AA255" s="57">
        <f t="shared" ref="AA255" si="967">(N255*V255+O255*U255+P255*V258+Q255*U258)</f>
        <v>1.1268294232705212</v>
      </c>
      <c r="AB255" s="9"/>
      <c r="AC255" s="61">
        <f t="shared" ref="AC255" si="968">20*LOG((2*$X$8)/(($X$8*X255+Z255+$X$8*X258+Z258)^2+($X$8*Y255+AA255+$X$8*Y258+AA258)^2)^0.5)</f>
        <v>-0.14943526361378526</v>
      </c>
      <c r="AE255" s="99">
        <f t="shared" ref="AE255" si="969">((Y255^2+X255^2)/(Y258^2+X258^2))^0.5</f>
        <v>0.51788428635458283</v>
      </c>
      <c r="AF255" s="17"/>
      <c r="AG255" s="82">
        <f t="shared" si="833"/>
        <v>4.46</v>
      </c>
      <c r="AH255" s="83">
        <f t="shared" si="834"/>
        <v>-0.68576049428374586</v>
      </c>
      <c r="AI255" s="81">
        <f t="shared" si="835"/>
        <v>-30.713845559861511</v>
      </c>
      <c r="AJ255" s="85">
        <f t="shared" si="837"/>
        <v>-0.68576049428374586</v>
      </c>
      <c r="AK255" s="22">
        <f t="shared" si="838"/>
        <v>-242.1993931251472</v>
      </c>
      <c r="AL255" s="84">
        <f t="shared" si="839"/>
        <v>-4.2271768563659373</v>
      </c>
      <c r="AM255" s="65">
        <f t="shared" si="836"/>
        <v>-8.3544878781473262</v>
      </c>
    </row>
    <row r="256" spans="2:39" ht="18.649999999999999" customHeight="1" thickBot="1">
      <c r="D256" s="59"/>
      <c r="E256" s="22"/>
      <c r="F256" s="22"/>
      <c r="G256" s="65"/>
      <c r="I256" s="63"/>
      <c r="L256" s="64"/>
      <c r="N256" s="63"/>
      <c r="Q256" s="64"/>
      <c r="S256" s="63"/>
      <c r="V256" s="64"/>
      <c r="X256" s="63"/>
      <c r="AA256" s="64"/>
      <c r="AE256" s="100"/>
      <c r="AF256" s="17"/>
      <c r="AG256" s="82">
        <f t="shared" si="833"/>
        <v>4.4800000000000004</v>
      </c>
      <c r="AH256" s="83">
        <f t="shared" si="834"/>
        <v>-1.001959938445397</v>
      </c>
      <c r="AI256" s="81">
        <f t="shared" si="835"/>
        <v>-35.557833422364567</v>
      </c>
      <c r="AJ256" s="85">
        <f t="shared" si="837"/>
        <v>-1.001959938445397</v>
      </c>
      <c r="AK256" s="22">
        <f t="shared" si="838"/>
        <v>-224.07389067878236</v>
      </c>
      <c r="AL256" s="84">
        <f t="shared" si="839"/>
        <v>-3.910827160098584</v>
      </c>
      <c r="AM256" s="65">
        <f t="shared" si="836"/>
        <v>-6.8606920277527799</v>
      </c>
    </row>
    <row r="257" spans="2:39" ht="18.649999999999999" customHeight="1" thickBot="1">
      <c r="D257" s="237" t="s">
        <v>39</v>
      </c>
      <c r="E257" s="238"/>
      <c r="F257" s="239" t="s">
        <v>40</v>
      </c>
      <c r="G257" s="240"/>
      <c r="I257" s="228" t="s">
        <v>18</v>
      </c>
      <c r="J257" s="229"/>
      <c r="K257" s="230" t="s">
        <v>19</v>
      </c>
      <c r="L257" s="231"/>
      <c r="N257" s="228" t="s">
        <v>20</v>
      </c>
      <c r="O257" s="229"/>
      <c r="P257" s="230" t="s">
        <v>21</v>
      </c>
      <c r="Q257" s="231"/>
      <c r="S257" s="228" t="s">
        <v>47</v>
      </c>
      <c r="T257" s="229"/>
      <c r="U257" s="230" t="s">
        <v>48</v>
      </c>
      <c r="V257" s="231"/>
      <c r="X257" s="228" t="s">
        <v>51</v>
      </c>
      <c r="Y257" s="229"/>
      <c r="Z257" s="230" t="s">
        <v>52</v>
      </c>
      <c r="AA257" s="231"/>
      <c r="AB257" s="4"/>
      <c r="AC257" s="71" t="s">
        <v>89</v>
      </c>
      <c r="AE257" s="101" t="s">
        <v>90</v>
      </c>
      <c r="AF257" s="17"/>
      <c r="AG257" s="82">
        <f t="shared" si="833"/>
        <v>4.5</v>
      </c>
      <c r="AH257" s="83">
        <f t="shared" si="834"/>
        <v>-1.3529728720249601</v>
      </c>
      <c r="AI257" s="81">
        <f t="shared" si="835"/>
        <v>-40.039311235940119</v>
      </c>
      <c r="AJ257" s="85">
        <f t="shared" si="837"/>
        <v>-1.3529728720249601</v>
      </c>
      <c r="AK257" s="22">
        <f t="shared" si="838"/>
        <v>-206.1085433936492</v>
      </c>
      <c r="AL257" s="84">
        <f t="shared" si="839"/>
        <v>-3.5972726987087853</v>
      </c>
      <c r="AM257" s="65">
        <f t="shared" si="836"/>
        <v>-5.7238904933045678</v>
      </c>
    </row>
    <row r="258" spans="2:39" ht="18.649999999999999" customHeight="1" thickTop="1" thickBot="1">
      <c r="D258" s="43">
        <v>0</v>
      </c>
      <c r="E258" s="116">
        <f t="shared" ref="E258" si="970">(1/$E$8)*SIN($B255*$F$8)</f>
        <v>8.6968773950844042E-2</v>
      </c>
      <c r="F258" s="59">
        <f t="shared" ref="F258" si="971">COS($F$8*$B255)</f>
        <v>0.96536412364318935</v>
      </c>
      <c r="G258" s="73">
        <v>0</v>
      </c>
      <c r="I258" s="55">
        <v>0</v>
      </c>
      <c r="J258" s="58">
        <f t="shared" ref="J258" si="972">(TAN($K$8*B255))/$J$8</f>
        <v>0.62741995231657399</v>
      </c>
      <c r="K258" s="56">
        <v>1</v>
      </c>
      <c r="L258" s="57">
        <v>0</v>
      </c>
      <c r="N258" s="55">
        <f t="shared" ref="N258" si="973">D258*I255+F258*I258-E258*J255-G258*J258</f>
        <v>0</v>
      </c>
      <c r="O258" s="58">
        <f t="shared" ref="O258" si="974">(D258*J255+E258*I255+F258*J258+G258*I258)</f>
        <v>0.69265748637518509</v>
      </c>
      <c r="P258" s="56">
        <f t="shared" ref="P258" si="975">D258*K255+F258*K258-E258*L255-G258*L258</f>
        <v>0.96536412364318935</v>
      </c>
      <c r="Q258" s="57">
        <f t="shared" ref="Q258" si="976">(D258*L255+E258*K255+F258*L258+G258*K258)</f>
        <v>0</v>
      </c>
      <c r="S258" s="43">
        <v>0</v>
      </c>
      <c r="T258" s="116">
        <f t="shared" ref="T258" si="977">(1/$T$8)*SIN($B255*$U$8)</f>
        <v>8.6968773950844042E-2</v>
      </c>
      <c r="U258" s="59">
        <f t="shared" ref="U258" si="978">COS($U$8*$B255)</f>
        <v>0.96536412364318935</v>
      </c>
      <c r="V258" s="73">
        <v>0</v>
      </c>
      <c r="X258" s="55">
        <f t="shared" ref="X258" si="979">N258*S255+P258*S258-O258*T255-Q258*T258</f>
        <v>0</v>
      </c>
      <c r="Y258" s="58">
        <f t="shared" ref="Y258" si="980">(N258*T255+O258*S255+P258*T258+Q258*S258)</f>
        <v>0.75262322156885408</v>
      </c>
      <c r="Z258" s="56">
        <f t="shared" ref="Z258" si="981">N258*U255+P258*U258-O258*V255-Q258*V258</f>
        <v>0.38977173999607306</v>
      </c>
      <c r="AA258" s="57">
        <f t="shared" ref="AA258" si="982">(N258*V255+O258*U255+P258*V258+Q258*U258)</f>
        <v>0</v>
      </c>
      <c r="AB258" s="9"/>
      <c r="AC258" s="74">
        <f t="shared" ref="AC258" si="983">(180/PI())*ATAN(-1*(($X$8*Y255+AA255+$X$8*Y258+AA258)/($X$8*X255+Z255+$X$8*X258+Z258)))</f>
        <v>-67.472717168900374</v>
      </c>
      <c r="AE258" s="102">
        <f t="shared" ref="AE258" si="984">20*LOG(((($X$8*X255+Z255-$X$8*X258-Z258)^2+($X$8*Y255+AA255-$X$8*Y258-AA258)^2)/(($X$8*X255+Z255+$X$8*X258+Z258)^2+($X$8*Y255+AA255+$X$8*Y258+AA258)^2))^0.5)</f>
        <v>-14.707815561582917</v>
      </c>
      <c r="AF258" s="17"/>
      <c r="AG258" s="82">
        <f t="shared" si="833"/>
        <v>4.5199999999999996</v>
      </c>
      <c r="AH258" s="83">
        <f t="shared" si="834"/>
        <v>-1.7282319801601833</v>
      </c>
      <c r="AI258" s="81">
        <f t="shared" si="835"/>
        <v>-44.161482103813015</v>
      </c>
      <c r="AJ258" s="85">
        <f t="shared" si="837"/>
        <v>-1.7282319801601833</v>
      </c>
      <c r="AK258" s="22">
        <f t="shared" si="838"/>
        <v>-188.91261538376219</v>
      </c>
      <c r="AL258" s="84">
        <f t="shared" si="839"/>
        <v>-3.2971471370003416</v>
      </c>
      <c r="AM258" s="65">
        <f t="shared" si="836"/>
        <v>-4.8373209151795358</v>
      </c>
    </row>
    <row r="259" spans="2:39" ht="18.649999999999999" customHeight="1">
      <c r="AE259" s="66"/>
      <c r="AG259" s="82">
        <f t="shared" si="833"/>
        <v>4.54</v>
      </c>
      <c r="AH259" s="83">
        <f t="shared" si="834"/>
        <v>-2.1187841257097779</v>
      </c>
      <c r="AI259" s="81">
        <f t="shared" si="835"/>
        <v>-47.939734411488345</v>
      </c>
      <c r="AJ259" s="85">
        <f t="shared" si="837"/>
        <v>-2.1187841257097779</v>
      </c>
      <c r="AK259" s="22">
        <f t="shared" si="838"/>
        <v>-172.85888056978229</v>
      </c>
      <c r="AL259" s="84">
        <f t="shared" si="839"/>
        <v>-3.0169566072543526</v>
      </c>
      <c r="AM259" s="65">
        <f t="shared" si="836"/>
        <v>-4.1333828809612836</v>
      </c>
    </row>
    <row r="260" spans="2:39" ht="18.649999999999999" customHeight="1" thickBot="1">
      <c r="E260" s="50" t="s">
        <v>8</v>
      </c>
      <c r="J260" s="50" t="s">
        <v>9</v>
      </c>
      <c r="O260" s="50" t="s">
        <v>10</v>
      </c>
      <c r="T260" s="50" t="s">
        <v>11</v>
      </c>
      <c r="Y260" s="50" t="s">
        <v>12</v>
      </c>
      <c r="AG260" s="82">
        <f t="shared" si="833"/>
        <v>4.5599999999999996</v>
      </c>
      <c r="AH260" s="83">
        <f t="shared" si="834"/>
        <v>-2.5173788263678363</v>
      </c>
      <c r="AI260" s="81">
        <f t="shared" si="835"/>
        <v>-51.396912022883917</v>
      </c>
      <c r="AJ260" s="85">
        <f t="shared" si="837"/>
        <v>-2.5173788263678363</v>
      </c>
      <c r="AK260" s="22">
        <f t="shared" si="838"/>
        <v>-158.13476261744864</v>
      </c>
      <c r="AL260" s="84">
        <f t="shared" si="839"/>
        <v>-2.7599722695341251</v>
      </c>
      <c r="AM260" s="65">
        <f t="shared" si="836"/>
        <v>-3.5664163861617393</v>
      </c>
    </row>
    <row r="261" spans="2:39" ht="18.649999999999999" customHeight="1" thickBot="1">
      <c r="B261" s="49"/>
      <c r="D261" s="233" t="s">
        <v>37</v>
      </c>
      <c r="E261" s="234"/>
      <c r="F261" s="235" t="s">
        <v>38</v>
      </c>
      <c r="G261" s="236"/>
      <c r="I261" s="228" t="s">
        <v>14</v>
      </c>
      <c r="J261" s="229"/>
      <c r="K261" s="230" t="s">
        <v>15</v>
      </c>
      <c r="L261" s="231"/>
      <c r="N261" s="228" t="s">
        <v>16</v>
      </c>
      <c r="O261" s="229"/>
      <c r="P261" s="230" t="s">
        <v>17</v>
      </c>
      <c r="Q261" s="231"/>
      <c r="S261" s="228" t="s">
        <v>45</v>
      </c>
      <c r="T261" s="229"/>
      <c r="U261" s="230" t="s">
        <v>46</v>
      </c>
      <c r="V261" s="231"/>
      <c r="X261" s="228" t="s">
        <v>49</v>
      </c>
      <c r="Y261" s="229"/>
      <c r="Z261" s="230" t="s">
        <v>50</v>
      </c>
      <c r="AA261" s="231"/>
      <c r="AB261" s="4"/>
      <c r="AC261" s="53" t="s">
        <v>87</v>
      </c>
      <c r="AE261" s="98" t="s">
        <v>88</v>
      </c>
      <c r="AF261" s="17"/>
      <c r="AG261" s="82">
        <f t="shared" si="833"/>
        <v>4.58</v>
      </c>
      <c r="AH261" s="83">
        <f t="shared" si="834"/>
        <v>-2.9183565531820364</v>
      </c>
      <c r="AI261" s="81">
        <f t="shared" si="835"/>
        <v>-54.559607275232963</v>
      </c>
      <c r="AJ261" s="85">
        <f t="shared" si="837"/>
        <v>-2.9183565531820364</v>
      </c>
      <c r="AK261" s="22">
        <f t="shared" si="838"/>
        <v>-144.79624473428518</v>
      </c>
      <c r="AL261" s="84">
        <f t="shared" si="839"/>
        <v>-2.5271712151367782</v>
      </c>
      <c r="AM261" s="65">
        <f t="shared" si="836"/>
        <v>-3.1042320489185089</v>
      </c>
    </row>
    <row r="262" spans="2:39" ht="18.649999999999999" customHeight="1" thickTop="1" thickBot="1">
      <c r="B262" s="75">
        <v>0.68</v>
      </c>
      <c r="D262" s="132">
        <f t="shared" ref="D262" si="985">COS($F$8*$B262)</f>
        <v>0.96324632192935655</v>
      </c>
      <c r="E262" s="133">
        <v>0</v>
      </c>
      <c r="F262" s="134">
        <v>0</v>
      </c>
      <c r="G262" s="135">
        <f t="shared" ref="G262" si="986">$E$8*SIN($B262*$F$8)</f>
        <v>0.8058589886612284</v>
      </c>
      <c r="I262" s="55">
        <v>1</v>
      </c>
      <c r="J262" s="58">
        <v>0</v>
      </c>
      <c r="K262" s="56">
        <v>0</v>
      </c>
      <c r="L262" s="57">
        <v>0</v>
      </c>
      <c r="N262" s="55">
        <f t="shared" ref="N262" si="987">D262*I262+F262*I265-E262*J262-G262*J265</f>
        <v>0.43977832007466577</v>
      </c>
      <c r="O262" s="58">
        <f t="shared" ref="O262" si="988">(D262*J262+E262*I262+F262*J265+G262*I265)</f>
        <v>0</v>
      </c>
      <c r="P262" s="56">
        <f t="shared" ref="P262" si="989">D262*K262+F262*K265-E262*L262-G262*L265</f>
        <v>0</v>
      </c>
      <c r="Q262" s="57">
        <f t="shared" ref="Q262" si="990">(D262*L262+E262*K262+F262*L265+G262*K265)</f>
        <v>0.8058589886612284</v>
      </c>
      <c r="S262" s="59">
        <f t="shared" ref="S262" si="991">COS($U$8*$B262)</f>
        <v>0.96324632192935655</v>
      </c>
      <c r="T262" s="60">
        <v>0</v>
      </c>
      <c r="U262" s="22">
        <v>0</v>
      </c>
      <c r="V262" s="116">
        <f t="shared" ref="V262" si="992">$T$8*SIN($B262*$U$8)</f>
        <v>0.8058589886612284</v>
      </c>
      <c r="X262" s="55">
        <f t="shared" ref="X262" si="993">N262*S262+P262*S265-O262*T262-Q262*T265</f>
        <v>0.35145832598662674</v>
      </c>
      <c r="Y262" s="58">
        <f t="shared" ref="Y262" si="994">(N262*T262+O262*S262+P262*T265+Q262*S265)</f>
        <v>0</v>
      </c>
      <c r="Z262" s="56">
        <f t="shared" ref="Z262" si="995">N262*U262+P262*U265-O262*V262-Q262*V265</f>
        <v>0</v>
      </c>
      <c r="AA262" s="57">
        <f t="shared" ref="AA262" si="996">(N262*V262+O262*U262+P262*V265+Q262*U265)</f>
        <v>1.1306400190721435</v>
      </c>
      <c r="AB262" s="9"/>
      <c r="AC262" s="61">
        <f t="shared" ref="AC262" si="997">20*LOG((2*$X$8)/(($X$8*X262+Z262+$X$8*X265+Z265)^2+($X$8*Y262+AA262+$X$8*Y265+AA265)^2)^0.5)</f>
        <v>-0.13504442300815364</v>
      </c>
      <c r="AE262" s="99">
        <f t="shared" ref="AE262" si="998">((Y262^2+X262^2)/(Y265^2+X265^2))^0.5</f>
        <v>0.45337507767092577</v>
      </c>
      <c r="AF262" s="17"/>
      <c r="AG262" s="82">
        <f t="shared" si="833"/>
        <v>4.5999999999999996</v>
      </c>
      <c r="AH262" s="83">
        <f t="shared" si="834"/>
        <v>-3.3174378707985737</v>
      </c>
      <c r="AI262" s="81">
        <f t="shared" si="835"/>
        <v>-57.455532169918605</v>
      </c>
      <c r="AJ262" s="85">
        <f t="shared" si="837"/>
        <v>-3.3174378707985737</v>
      </c>
      <c r="AK262" s="22">
        <f t="shared" si="838"/>
        <v>-132.8140666097068</v>
      </c>
      <c r="AL262" s="84">
        <f t="shared" si="839"/>
        <v>-2.3180427553024461</v>
      </c>
      <c r="AM262" s="65">
        <f t="shared" si="836"/>
        <v>-2.7234558742936352</v>
      </c>
    </row>
    <row r="263" spans="2:39" ht="18.649999999999999" customHeight="1" thickBot="1">
      <c r="D263" s="59"/>
      <c r="E263" s="22"/>
      <c r="F263" s="22"/>
      <c r="G263" s="65"/>
      <c r="I263" s="63"/>
      <c r="L263" s="64"/>
      <c r="N263" s="63"/>
      <c r="Q263" s="64"/>
      <c r="S263" s="63"/>
      <c r="V263" s="64"/>
      <c r="X263" s="63"/>
      <c r="AA263" s="64"/>
      <c r="AE263" s="100"/>
      <c r="AF263" s="17"/>
      <c r="AG263" s="82">
        <f t="shared" si="833"/>
        <v>4.62</v>
      </c>
      <c r="AH263" s="83">
        <f t="shared" si="834"/>
        <v>-3.71148245976415</v>
      </c>
      <c r="AI263" s="81">
        <f t="shared" si="835"/>
        <v>-60.111813502112803</v>
      </c>
      <c r="AJ263" s="85">
        <f t="shared" si="837"/>
        <v>-3.71148245976415</v>
      </c>
      <c r="AK263" s="22">
        <f t="shared" si="838"/>
        <v>-122.10887085294087</v>
      </c>
      <c r="AL263" s="84">
        <f t="shared" si="839"/>
        <v>-2.1312018422763548</v>
      </c>
      <c r="AM263" s="65">
        <f t="shared" si="836"/>
        <v>-2.4067455988259914</v>
      </c>
    </row>
    <row r="264" spans="2:39" ht="18.649999999999999" customHeight="1" thickBot="1">
      <c r="D264" s="237" t="s">
        <v>39</v>
      </c>
      <c r="E264" s="238"/>
      <c r="F264" s="239" t="s">
        <v>40</v>
      </c>
      <c r="G264" s="240"/>
      <c r="I264" s="228" t="s">
        <v>18</v>
      </c>
      <c r="J264" s="229"/>
      <c r="K264" s="230" t="s">
        <v>19</v>
      </c>
      <c r="L264" s="231"/>
      <c r="N264" s="228" t="s">
        <v>20</v>
      </c>
      <c r="O264" s="229"/>
      <c r="P264" s="230" t="s">
        <v>21</v>
      </c>
      <c r="Q264" s="231"/>
      <c r="S264" s="228" t="s">
        <v>47</v>
      </c>
      <c r="T264" s="229"/>
      <c r="U264" s="230" t="s">
        <v>48</v>
      </c>
      <c r="V264" s="231"/>
      <c r="X264" s="228" t="s">
        <v>51</v>
      </c>
      <c r="Y264" s="229"/>
      <c r="Z264" s="230" t="s">
        <v>52</v>
      </c>
      <c r="AA264" s="231"/>
      <c r="AB264" s="4"/>
      <c r="AC264" s="71" t="s">
        <v>89</v>
      </c>
      <c r="AE264" s="101" t="s">
        <v>90</v>
      </c>
      <c r="AF264" s="17"/>
      <c r="AG264" s="82">
        <f t="shared" si="833"/>
        <v>4.6399999999999997</v>
      </c>
      <c r="AH264" s="83">
        <f t="shared" si="834"/>
        <v>-4.0982578652244577</v>
      </c>
      <c r="AI264" s="81">
        <f t="shared" si="835"/>
        <v>-62.553990919171568</v>
      </c>
      <c r="AJ264" s="85">
        <f t="shared" si="837"/>
        <v>-4.0982578652244577</v>
      </c>
      <c r="AK264" s="22">
        <f t="shared" si="838"/>
        <v>-112.5758158171666</v>
      </c>
      <c r="AL264" s="84">
        <f t="shared" si="839"/>
        <v>-1.964818644128268</v>
      </c>
      <c r="AM264" s="65">
        <f t="shared" si="836"/>
        <v>-2.1410185214865436</v>
      </c>
    </row>
    <row r="265" spans="2:39" ht="18.649999999999999" customHeight="1" thickTop="1" thickBot="1">
      <c r="D265" s="43">
        <v>0</v>
      </c>
      <c r="E265" s="116">
        <f t="shared" ref="E265" si="999">(1/$E$8)*SIN($B262*$F$8)</f>
        <v>8.9539887629025372E-2</v>
      </c>
      <c r="F265" s="59">
        <f t="shared" ref="F265" si="1000">COS($F$8*$B262)</f>
        <v>0.96324632192935655</v>
      </c>
      <c r="G265" s="73">
        <v>0</v>
      </c>
      <c r="I265" s="55">
        <v>0</v>
      </c>
      <c r="J265" s="58">
        <f t="shared" ref="J265" si="1001">(TAN($K$8*B262))/$J$8</f>
        <v>0.64957766708580977</v>
      </c>
      <c r="K265" s="56">
        <v>1</v>
      </c>
      <c r="L265" s="57">
        <v>0</v>
      </c>
      <c r="N265" s="55">
        <f t="shared" ref="N265" si="1002">D265*I262+F265*I265-E265*J262-G265*J265</f>
        <v>0</v>
      </c>
      <c r="O265" s="58">
        <f t="shared" ref="O265" si="1003">(D265*J262+E265*I262+F265*J265+G265*I265)</f>
        <v>0.71524318625688377</v>
      </c>
      <c r="P265" s="56">
        <f t="shared" ref="P265" si="1004">D265*K262+F265*K265-E265*L262-G265*L265</f>
        <v>0.96324632192935655</v>
      </c>
      <c r="Q265" s="57">
        <f t="shared" ref="Q265" si="1005">(D265*L262+E265*K262+F265*L265+G265*K265)</f>
        <v>0</v>
      </c>
      <c r="S265" s="43">
        <v>0</v>
      </c>
      <c r="T265" s="116">
        <f t="shared" ref="T265" si="1006">(1/$T$8)*SIN($B262*$U$8)</f>
        <v>8.9539887629025372E-2</v>
      </c>
      <c r="U265" s="59">
        <f t="shared" ref="U265" si="1007">COS($U$8*$B262)</f>
        <v>0.96324632192935655</v>
      </c>
      <c r="V265" s="73">
        <v>0</v>
      </c>
      <c r="X265" s="55">
        <f t="shared" ref="X265" si="1008">N265*S262+P265*S265-O265*T262-Q265*T265</f>
        <v>0</v>
      </c>
      <c r="Y265" s="58">
        <f t="shared" ref="Y265" si="1009">(N265*T262+O265*S262+P265*T265+Q265*S265)</f>
        <v>0.77520433587160364</v>
      </c>
      <c r="Z265" s="56">
        <f t="shared" ref="Z265" si="1010">N265*U262+P265*U265-O265*V262-Q265*V265</f>
        <v>0.35145832598662674</v>
      </c>
      <c r="AA265" s="57">
        <f t="shared" ref="AA265" si="1011">(N265*V262+O265*U262+P265*V265+Q265*U265)</f>
        <v>0</v>
      </c>
      <c r="AB265" s="9"/>
      <c r="AC265" s="74">
        <f t="shared" ref="AC265" si="1012">(180/PI())*ATAN(-1*(($X$8*Y262+AA262+$X$8*Y265+AA265)/($X$8*X262+Z262+$X$8*X265+Z265)))</f>
        <v>-69.754933968023167</v>
      </c>
      <c r="AE265" s="102">
        <f t="shared" ref="AE265" si="1013">20*LOG(((($X$8*X262+Z262-$X$8*X265-Z265)^2+($X$8*Y262+AA262-$X$8*Y265-AA265)^2)/(($X$8*X262+Z262+$X$8*X265+Z265)^2+($X$8*Y262+AA262+$X$8*Y265+AA265)^2))^0.5)</f>
        <v>-15.140423821929122</v>
      </c>
      <c r="AF265" s="17"/>
      <c r="AG265" s="82">
        <f t="shared" si="833"/>
        <v>4.66</v>
      </c>
      <c r="AH265" s="83">
        <f t="shared" si="834"/>
        <v>-4.4762368246631432</v>
      </c>
      <c r="AI265" s="81">
        <f t="shared" si="835"/>
        <v>-64.805507235514952</v>
      </c>
      <c r="AJ265" s="85">
        <f t="shared" si="837"/>
        <v>-4.4762368246631432</v>
      </c>
      <c r="AK265" s="22">
        <f t="shared" si="838"/>
        <v>-104.1006888679342</v>
      </c>
      <c r="AL265" s="84">
        <f t="shared" si="839"/>
        <v>-1.8168997743396602</v>
      </c>
      <c r="AM265" s="65">
        <f t="shared" si="836"/>
        <v>-1.9162704674203492</v>
      </c>
    </row>
    <row r="266" spans="2:39" ht="18.649999999999999" customHeight="1">
      <c r="AE266" s="66"/>
      <c r="AG266" s="82">
        <f t="shared" si="833"/>
        <v>4.68</v>
      </c>
      <c r="AH266" s="83">
        <f t="shared" si="834"/>
        <v>-4.8444291048754815</v>
      </c>
      <c r="AI266" s="81">
        <f t="shared" si="835"/>
        <v>-66.887521012873592</v>
      </c>
      <c r="AJ266" s="85">
        <f t="shared" si="837"/>
        <v>-4.8444291048754815</v>
      </c>
      <c r="AK266" s="22">
        <f t="shared" si="838"/>
        <v>-96.569788182138339</v>
      </c>
      <c r="AL266" s="84">
        <f t="shared" si="839"/>
        <v>-1.6854607617318234</v>
      </c>
      <c r="AM266" s="65">
        <f t="shared" si="836"/>
        <v>-1.7247620459032762</v>
      </c>
    </row>
    <row r="267" spans="2:39" ht="18.649999999999999" customHeight="1" thickBot="1">
      <c r="E267" s="50" t="s">
        <v>8</v>
      </c>
      <c r="J267" s="50" t="s">
        <v>9</v>
      </c>
      <c r="O267" s="50" t="s">
        <v>10</v>
      </c>
      <c r="T267" s="50" t="s">
        <v>11</v>
      </c>
      <c r="Y267" s="50" t="s">
        <v>12</v>
      </c>
      <c r="AG267" s="82">
        <f t="shared" si="833"/>
        <v>4.7</v>
      </c>
      <c r="AH267" s="83">
        <f t="shared" si="834"/>
        <v>-5.2022468536167663</v>
      </c>
      <c r="AI267" s="81">
        <f t="shared" si="835"/>
        <v>-68.818916776516403</v>
      </c>
      <c r="AJ267" s="85">
        <f t="shared" si="837"/>
        <v>-5.2022468536167663</v>
      </c>
      <c r="AK267" s="22">
        <f t="shared" si="838"/>
        <v>-89.875524806504146</v>
      </c>
      <c r="AL267" s="84">
        <f t="shared" si="839"/>
        <v>-1.5686238248313369</v>
      </c>
      <c r="AM267" s="65">
        <f t="shared" si="836"/>
        <v>-1.5604439824220786</v>
      </c>
    </row>
    <row r="268" spans="2:39" ht="18.649999999999999" customHeight="1" thickBot="1">
      <c r="B268" s="49"/>
      <c r="D268" s="233" t="s">
        <v>37</v>
      </c>
      <c r="E268" s="234"/>
      <c r="F268" s="235" t="s">
        <v>38</v>
      </c>
      <c r="G268" s="236"/>
      <c r="I268" s="228" t="s">
        <v>14</v>
      </c>
      <c r="J268" s="229"/>
      <c r="K268" s="230" t="s">
        <v>15</v>
      </c>
      <c r="L268" s="231"/>
      <c r="N268" s="228" t="s">
        <v>16</v>
      </c>
      <c r="O268" s="229"/>
      <c r="P268" s="230" t="s">
        <v>17</v>
      </c>
      <c r="Q268" s="231"/>
      <c r="S268" s="228" t="s">
        <v>45</v>
      </c>
      <c r="T268" s="229"/>
      <c r="U268" s="230" t="s">
        <v>46</v>
      </c>
      <c r="V268" s="231"/>
      <c r="X268" s="228" t="s">
        <v>49</v>
      </c>
      <c r="Y268" s="229"/>
      <c r="Z268" s="230" t="s">
        <v>50</v>
      </c>
      <c r="AA268" s="231"/>
      <c r="AB268" s="4"/>
      <c r="AC268" s="53" t="s">
        <v>87</v>
      </c>
      <c r="AE268" s="98" t="s">
        <v>88</v>
      </c>
      <c r="AF268" s="17"/>
      <c r="AG268" s="82">
        <f t="shared" si="833"/>
        <v>4.72</v>
      </c>
      <c r="AH268" s="83">
        <f t="shared" si="834"/>
        <v>-5.5493993675090749</v>
      </c>
      <c r="AI268" s="81">
        <f t="shared" si="835"/>
        <v>-70.616427272646447</v>
      </c>
      <c r="AJ268" s="85">
        <f t="shared" si="837"/>
        <v>-5.5493993675090749</v>
      </c>
      <c r="AK268" s="22">
        <f t="shared" si="838"/>
        <v>-83.919231997794185</v>
      </c>
      <c r="AL268" s="84">
        <f t="shared" si="839"/>
        <v>-1.4646669041064873</v>
      </c>
      <c r="AM268" s="65">
        <f t="shared" si="836"/>
        <v>-1.4185435628608896</v>
      </c>
    </row>
    <row r="269" spans="2:39" ht="18.649999999999999" customHeight="1" thickTop="1" thickBot="1">
      <c r="B269" s="75">
        <v>0.7</v>
      </c>
      <c r="D269" s="132">
        <f t="shared" ref="D269" si="1014">COS($F$8*$B269)</f>
        <v>0.96106689102807508</v>
      </c>
      <c r="E269" s="133">
        <v>0</v>
      </c>
      <c r="F269" s="134">
        <v>0</v>
      </c>
      <c r="G269" s="135">
        <f t="shared" ref="G269" si="1015">$E$8*SIN($B269*$F$8)</f>
        <v>0.82894745233137068</v>
      </c>
      <c r="I269" s="55">
        <v>1</v>
      </c>
      <c r="J269" s="58">
        <v>0</v>
      </c>
      <c r="K269" s="56">
        <v>0</v>
      </c>
      <c r="L269" s="57">
        <v>0</v>
      </c>
      <c r="N269" s="55">
        <f t="shared" ref="N269" si="1016">D269*I269+F269*I272-E269*J269-G269*J272</f>
        <v>0.40396751269968423</v>
      </c>
      <c r="O269" s="58">
        <f t="shared" ref="O269" si="1017">(D269*J269+E269*I269+F269*J272+G269*I272)</f>
        <v>0</v>
      </c>
      <c r="P269" s="56">
        <f t="shared" ref="P269" si="1018">D269*K269+F269*K272-E269*L269-G269*L272</f>
        <v>0</v>
      </c>
      <c r="Q269" s="57">
        <f t="shared" ref="Q269" si="1019">(D269*L269+E269*K269+F269*L272+G269*K272)</f>
        <v>0.82894745233137068</v>
      </c>
      <c r="S269" s="59">
        <f t="shared" ref="S269" si="1020">COS($U$8*$B269)</f>
        <v>0.96106689102807508</v>
      </c>
      <c r="T269" s="60">
        <v>0</v>
      </c>
      <c r="U269" s="22">
        <v>0</v>
      </c>
      <c r="V269" s="116">
        <f t="shared" ref="V269" si="1021">$T$8*SIN($B269*$U$8)</f>
        <v>0.82894745233137068</v>
      </c>
      <c r="X269" s="55">
        <f t="shared" ref="X269" si="1022">N269*S269+P269*S272-O269*T269-Q269*T272</f>
        <v>0.31188937053699994</v>
      </c>
      <c r="Y269" s="58">
        <f t="shared" ref="Y269" si="1023">(N269*T269+O269*S269+P269*T272+Q269*S272)</f>
        <v>0</v>
      </c>
      <c r="Z269" s="56">
        <f t="shared" ref="Z269" si="1024">N269*U269+P269*U272-O269*V269-Q269*V272</f>
        <v>0</v>
      </c>
      <c r="AA269" s="57">
        <f t="shared" ref="AA269" si="1025">(N269*V269+O269*U269+P269*V272+Q269*U272)</f>
        <v>1.1315417913147978</v>
      </c>
      <c r="AB269" s="9"/>
      <c r="AC269" s="61">
        <f t="shared" ref="AC269" si="1026">20*LOG((2*$X$8)/(($X$8*X269+Z269+$X$8*X272+Z272)^2+($X$8*Y269+AA269+$X$8*Y272+AA272)^2)^0.5)</f>
        <v>-0.11929191309294146</v>
      </c>
      <c r="AE269" s="99">
        <f t="shared" ref="AE269" si="1027">((Y269^2+X269^2)/(Y272^2+X272^2))^0.5</f>
        <v>0.39094502644450063</v>
      </c>
      <c r="AF269" s="17"/>
      <c r="AG269" s="82">
        <f t="shared" si="833"/>
        <v>4.74</v>
      </c>
      <c r="AH269" s="83">
        <f t="shared" si="834"/>
        <v>-5.8858122406207825</v>
      </c>
      <c r="AI269" s="81">
        <f t="shared" si="835"/>
        <v>-72.29481191260237</v>
      </c>
      <c r="AJ269" s="85">
        <f t="shared" si="837"/>
        <v>-5.8858122406207825</v>
      </c>
      <c r="AK269" s="22">
        <f t="shared" si="838"/>
        <v>-78.61223542387873</v>
      </c>
      <c r="AL269" s="84">
        <f t="shared" si="839"/>
        <v>-1.3720423404996038</v>
      </c>
      <c r="AM269" s="65">
        <f t="shared" si="836"/>
        <v>-1.295262513397053</v>
      </c>
    </row>
    <row r="270" spans="2:39" ht="18.649999999999999" customHeight="1" thickBot="1">
      <c r="D270" s="59"/>
      <c r="E270" s="22"/>
      <c r="F270" s="22"/>
      <c r="G270" s="65"/>
      <c r="I270" s="63"/>
      <c r="L270" s="64"/>
      <c r="N270" s="63"/>
      <c r="Q270" s="64"/>
      <c r="S270" s="63"/>
      <c r="V270" s="64"/>
      <c r="X270" s="63"/>
      <c r="AA270" s="64"/>
      <c r="AE270" s="100"/>
      <c r="AF270" s="17"/>
      <c r="AG270" s="82">
        <f t="shared" si="833"/>
        <v>4.76</v>
      </c>
      <c r="AH270" s="83">
        <f t="shared" si="834"/>
        <v>-6.2115660128996364</v>
      </c>
      <c r="AI270" s="81">
        <f t="shared" si="835"/>
        <v>-73.867056621079911</v>
      </c>
      <c r="AJ270" s="85">
        <f t="shared" si="837"/>
        <v>-6.2115660128996364</v>
      </c>
      <c r="AK270" s="22">
        <f t="shared" si="838"/>
        <v>-73.87589441167222</v>
      </c>
      <c r="AL270" s="84">
        <f t="shared" si="839"/>
        <v>-1.2893775953393594</v>
      </c>
      <c r="AM270" s="65">
        <f t="shared" si="836"/>
        <v>-1.1875535080671344</v>
      </c>
    </row>
    <row r="271" spans="2:39" ht="18.649999999999999" customHeight="1" thickBot="1">
      <c r="D271" s="237" t="s">
        <v>39</v>
      </c>
      <c r="E271" s="238"/>
      <c r="F271" s="239" t="s">
        <v>40</v>
      </c>
      <c r="G271" s="240"/>
      <c r="I271" s="228" t="s">
        <v>18</v>
      </c>
      <c r="J271" s="229"/>
      <c r="K271" s="230" t="s">
        <v>19</v>
      </c>
      <c r="L271" s="231"/>
      <c r="N271" s="228" t="s">
        <v>20</v>
      </c>
      <c r="O271" s="229"/>
      <c r="P271" s="230" t="s">
        <v>21</v>
      </c>
      <c r="Q271" s="231"/>
      <c r="S271" s="228" t="s">
        <v>47</v>
      </c>
      <c r="T271" s="229"/>
      <c r="U271" s="230" t="s">
        <v>48</v>
      </c>
      <c r="V271" s="231"/>
      <c r="X271" s="228" t="s">
        <v>51</v>
      </c>
      <c r="Y271" s="229"/>
      <c r="Z271" s="230" t="s">
        <v>52</v>
      </c>
      <c r="AA271" s="231"/>
      <c r="AB271" s="4"/>
      <c r="AC271" s="71" t="s">
        <v>89</v>
      </c>
      <c r="AE271" s="101" t="s">
        <v>90</v>
      </c>
      <c r="AF271" s="17"/>
      <c r="AG271" s="82">
        <f t="shared" si="833"/>
        <v>4.78</v>
      </c>
      <c r="AH271" s="83">
        <f t="shared" si="834"/>
        <v>-6.5268500560359453</v>
      </c>
      <c r="AI271" s="81">
        <f t="shared" si="835"/>
        <v>-75.344574509313389</v>
      </c>
      <c r="AJ271" s="85">
        <f t="shared" si="837"/>
        <v>-6.5268500560359453</v>
      </c>
      <c r="AK271" s="22">
        <f t="shared" si="838"/>
        <v>-69.641074806629234</v>
      </c>
      <c r="AL271" s="84">
        <f t="shared" si="839"/>
        <v>-1.2154660500033536</v>
      </c>
      <c r="AM271" s="65">
        <f t="shared" si="836"/>
        <v>-1.092953038053244</v>
      </c>
    </row>
    <row r="272" spans="2:39" ht="18.649999999999999" customHeight="1" thickTop="1" thickBot="1">
      <c r="D272" s="43">
        <v>0</v>
      </c>
      <c r="E272" s="116">
        <f t="shared" ref="E272" si="1028">(1/$E$8)*SIN($B269*$F$8)</f>
        <v>9.2105272481263406E-2</v>
      </c>
      <c r="F272" s="59">
        <f t="shared" ref="F272" si="1029">COS($F$8*$B269)</f>
        <v>0.96106689102807508</v>
      </c>
      <c r="G272" s="73">
        <v>0</v>
      </c>
      <c r="I272" s="55">
        <v>0</v>
      </c>
      <c r="J272" s="58">
        <f t="shared" ref="J272" si="1030">(TAN($K$8*B269))/$J$8</f>
        <v>0.67205632487509126</v>
      </c>
      <c r="K272" s="56">
        <v>1</v>
      </c>
      <c r="L272" s="57">
        <v>0</v>
      </c>
      <c r="N272" s="55">
        <f t="shared" ref="N272" si="1031">D272*I269+F272*I272-E272*J269-G272*J272</f>
        <v>0</v>
      </c>
      <c r="O272" s="58">
        <f t="shared" ref="O272" si="1032">(D272*J269+E272*I269+F272*J272+G272*I272)</f>
        <v>0.7379963552247214</v>
      </c>
      <c r="P272" s="56">
        <f t="shared" ref="P272" si="1033">D272*K269+F272*K272-E272*L269-G272*L272</f>
        <v>0.96106689102807508</v>
      </c>
      <c r="Q272" s="57">
        <f t="shared" ref="Q272" si="1034">(D272*L269+E272*K269+F272*L272+G272*K272)</f>
        <v>0</v>
      </c>
      <c r="S272" s="43">
        <v>0</v>
      </c>
      <c r="T272" s="116">
        <f t="shared" ref="T272" si="1035">(1/$T$8)*SIN($B269*$U$8)</f>
        <v>9.2105272481263406E-2</v>
      </c>
      <c r="U272" s="59">
        <f t="shared" ref="U272" si="1036">COS($U$8*$B269)</f>
        <v>0.96106689102807508</v>
      </c>
      <c r="V272" s="73">
        <v>0</v>
      </c>
      <c r="X272" s="55">
        <f t="shared" ref="X272" si="1037">N272*S269+P272*S272-O272*T269-Q272*T272</f>
        <v>0</v>
      </c>
      <c r="Y272" s="58">
        <f t="shared" ref="Y272" si="1038">(N272*T269+O272*S269+P272*T272+Q272*S272)</f>
        <v>0.79778319057673552</v>
      </c>
      <c r="Z272" s="56">
        <f t="shared" ref="Z272" si="1039">N272*U269+P272*U272-O272*V269-Q272*V272</f>
        <v>0.31188937053699994</v>
      </c>
      <c r="AA272" s="57">
        <f t="shared" ref="AA272" si="1040">(N272*V269+O272*U269+P272*V272+Q272*U272)</f>
        <v>0</v>
      </c>
      <c r="AB272" s="9"/>
      <c r="AC272" s="74">
        <f t="shared" ref="AC272" si="1041">(180/PI())*ATAN(-1*(($X$8*Y269+AA269+$X$8*Y272+AA272)/($X$8*X269+Z269+$X$8*X272+Z272)))</f>
        <v>-72.083227749036752</v>
      </c>
      <c r="AE272" s="102">
        <f t="shared" ref="AE272" si="1042">20*LOG(((($X$8*X269+Z269-$X$8*X272-Z272)^2+($X$8*Y269+AA269-$X$8*Y272-AA272)^2)/(($X$8*X269+Z269+$X$8*X272+Z272)^2+($X$8*Y269+AA269+$X$8*Y272+AA272)^2))^0.5)</f>
        <v>-15.671242506413396</v>
      </c>
      <c r="AF272" s="17"/>
      <c r="AG272" s="82">
        <f t="shared" si="833"/>
        <v>4.8</v>
      </c>
      <c r="AH272" s="83">
        <f t="shared" si="834"/>
        <v>-6.8319281813183066</v>
      </c>
      <c r="AI272" s="81">
        <f t="shared" si="835"/>
        <v>-76.737396005445945</v>
      </c>
      <c r="AJ272" s="85">
        <f t="shared" si="837"/>
        <v>-6.8319281813183066</v>
      </c>
      <c r="AK272" s="22">
        <f t="shared" si="838"/>
        <v>-65.847342027490797</v>
      </c>
      <c r="AL272" s="84">
        <f t="shared" si="839"/>
        <v>-1.1492529220665528</v>
      </c>
      <c r="AM272" s="65">
        <f t="shared" si="836"/>
        <v>-1.0094552113178659</v>
      </c>
    </row>
    <row r="273" spans="2:39" ht="18.649999999999999" customHeight="1">
      <c r="AE273" s="66"/>
      <c r="AG273" s="82">
        <f t="shared" si="833"/>
        <v>4.82</v>
      </c>
      <c r="AH273" s="83">
        <f t="shared" si="834"/>
        <v>-7.1271131690943772</v>
      </c>
      <c r="AI273" s="81">
        <f t="shared" si="835"/>
        <v>-78.054342845995791</v>
      </c>
      <c r="AJ273" s="85">
        <f t="shared" si="837"/>
        <v>-7.1271131690943772</v>
      </c>
      <c r="AK273" s="22">
        <f t="shared" si="838"/>
        <v>-62.442048763533982</v>
      </c>
      <c r="AL273" s="84">
        <f t="shared" si="839"/>
        <v>-1.0898193426145222</v>
      </c>
      <c r="AM273" s="65">
        <f t="shared" si="836"/>
        <v>-0.93541560937701473</v>
      </c>
    </row>
    <row r="274" spans="2:39" ht="18.649999999999999" customHeight="1" thickBot="1">
      <c r="E274" s="50" t="s">
        <v>8</v>
      </c>
      <c r="J274" s="50" t="s">
        <v>9</v>
      </c>
      <c r="O274" s="50" t="s">
        <v>10</v>
      </c>
      <c r="T274" s="50" t="s">
        <v>11</v>
      </c>
      <c r="Y274" s="50" t="s">
        <v>12</v>
      </c>
      <c r="AG274" s="82">
        <f t="shared" si="833"/>
        <v>4.84</v>
      </c>
      <c r="AH274" s="83">
        <f t="shared" si="834"/>
        <v>-7.4127480380664714</v>
      </c>
      <c r="AI274" s="81">
        <f t="shared" si="835"/>
        <v>-79.303183821266444</v>
      </c>
      <c r="AJ274" s="85">
        <f t="shared" si="837"/>
        <v>-7.4127480380664714</v>
      </c>
      <c r="AK274" s="22">
        <f t="shared" si="838"/>
        <v>-59.379418186671323</v>
      </c>
      <c r="AL274" s="84">
        <f t="shared" si="839"/>
        <v>-1.0363663552760156</v>
      </c>
      <c r="AM274" s="65">
        <f t="shared" si="836"/>
        <v>-0.86947743535502786</v>
      </c>
    </row>
    <row r="275" spans="2:39" ht="18.649999999999999" customHeight="1" thickBot="1">
      <c r="B275" s="49"/>
      <c r="D275" s="233" t="s">
        <v>37</v>
      </c>
      <c r="E275" s="234"/>
      <c r="F275" s="235" t="s">
        <v>38</v>
      </c>
      <c r="G275" s="236"/>
      <c r="I275" s="228" t="s">
        <v>14</v>
      </c>
      <c r="J275" s="229"/>
      <c r="K275" s="230" t="s">
        <v>15</v>
      </c>
      <c r="L275" s="231"/>
      <c r="N275" s="228" t="s">
        <v>16</v>
      </c>
      <c r="O275" s="229"/>
      <c r="P275" s="230" t="s">
        <v>17</v>
      </c>
      <c r="Q275" s="231"/>
      <c r="S275" s="228" t="s">
        <v>45</v>
      </c>
      <c r="T275" s="229"/>
      <c r="U275" s="230" t="s">
        <v>46</v>
      </c>
      <c r="V275" s="231"/>
      <c r="X275" s="228" t="s">
        <v>49</v>
      </c>
      <c r="Y275" s="229"/>
      <c r="Z275" s="230" t="s">
        <v>50</v>
      </c>
      <c r="AA275" s="231"/>
      <c r="AB275" s="4"/>
      <c r="AC275" s="53" t="s">
        <v>87</v>
      </c>
      <c r="AE275" s="98" t="s">
        <v>88</v>
      </c>
      <c r="AF275" s="17"/>
      <c r="AG275" s="82">
        <f t="shared" si="833"/>
        <v>4.8600000000000003</v>
      </c>
      <c r="AH275" s="83">
        <f t="shared" si="834"/>
        <v>-7.689192379223134</v>
      </c>
      <c r="AI275" s="81">
        <f t="shared" si="835"/>
        <v>-80.490772184999898</v>
      </c>
      <c r="AJ275" s="85">
        <f t="shared" si="837"/>
        <v>-7.689192379223134</v>
      </c>
      <c r="AK275" s="22">
        <f t="shared" si="838"/>
        <v>-56.619677323815196</v>
      </c>
      <c r="AL275" s="84">
        <f t="shared" si="839"/>
        <v>-0.98819979071734676</v>
      </c>
      <c r="AM275" s="65">
        <f t="shared" si="836"/>
        <v>-0.81051434277852619</v>
      </c>
    </row>
    <row r="276" spans="2:39" ht="18.649999999999999" customHeight="1" thickTop="1" thickBot="1">
      <c r="B276" s="75">
        <v>0.72</v>
      </c>
      <c r="D276" s="132">
        <f t="shared" ref="D276" si="1043">COS($F$8*$B276)</f>
        <v>0.95882597038089012</v>
      </c>
      <c r="E276" s="133">
        <v>0</v>
      </c>
      <c r="F276" s="134">
        <v>0</v>
      </c>
      <c r="G276" s="135">
        <f t="shared" ref="G276" si="1044">$E$8*SIN($B276*$F$8)</f>
        <v>0.85198287935163286</v>
      </c>
      <c r="I276" s="55">
        <v>1</v>
      </c>
      <c r="J276" s="58">
        <v>0</v>
      </c>
      <c r="K276" s="56">
        <v>0</v>
      </c>
      <c r="L276" s="57">
        <v>0</v>
      </c>
      <c r="N276" s="55">
        <f t="shared" ref="N276" si="1045">D276*I276+F276*I279-E276*J276-G276*J279</f>
        <v>0.36680698614265494</v>
      </c>
      <c r="O276" s="58">
        <f t="shared" ref="O276" si="1046">(D276*J276+E276*I276+F276*J279+G276*I279)</f>
        <v>0</v>
      </c>
      <c r="P276" s="56">
        <f t="shared" ref="P276" si="1047">D276*K276+F276*K279-E276*L276-G276*L279</f>
        <v>0</v>
      </c>
      <c r="Q276" s="57">
        <f t="shared" ref="Q276" si="1048">(D276*L276+E276*K276+F276*L279+G276*K279)</f>
        <v>0.85198287935163286</v>
      </c>
      <c r="S276" s="59">
        <f t="shared" ref="S276" si="1049">COS($U$8*$B276)</f>
        <v>0.95882597038089012</v>
      </c>
      <c r="T276" s="60">
        <v>0</v>
      </c>
      <c r="U276" s="22">
        <v>0</v>
      </c>
      <c r="V276" s="116">
        <f t="shared" ref="V276" si="1050">$T$8*SIN($B276*$U$8)</f>
        <v>0.85198287935163286</v>
      </c>
      <c r="X276" s="55">
        <f t="shared" ref="X276" si="1051">N276*S276+P276*S279-O276*T276-Q276*T279</f>
        <v>0.27105130590757653</v>
      </c>
      <c r="Y276" s="58">
        <f t="shared" ref="Y276" si="1052">(N276*T276+O276*S276+P276*T279+Q276*S279)</f>
        <v>0</v>
      </c>
      <c r="Z276" s="56">
        <f t="shared" ref="Z276" si="1053">N276*U276+P276*U279-O276*V276-Q276*V279</f>
        <v>0</v>
      </c>
      <c r="AA276" s="57">
        <f t="shared" ref="AA276" si="1054">(N276*V276+O276*U276+P276*V279+Q276*U279)</f>
        <v>1.129416583262348</v>
      </c>
      <c r="AB276" s="9"/>
      <c r="AC276" s="61">
        <f t="shared" ref="AC276" si="1055">20*LOG((2*$X$8)/(($X$8*X276+Z276+$X$8*X279+Z279)^2+($X$8*Y276+AA276+$X$8*Y279+AA279)^2)^0.5)</f>
        <v>-0.1024845842110429</v>
      </c>
      <c r="AE276" s="99">
        <f t="shared" ref="AE276" si="1056">((Y276^2+X276^2)/(Y279^2+X279^2))^0.5</f>
        <v>0.33040424678028912</v>
      </c>
      <c r="AF276" s="17"/>
      <c r="AG276" s="82">
        <f t="shared" si="833"/>
        <v>4.88</v>
      </c>
      <c r="AH276" s="83">
        <f t="shared" si="834"/>
        <v>-7.9568124805289511</v>
      </c>
      <c r="AI276" s="81">
        <f t="shared" si="835"/>
        <v>-81.623165731476178</v>
      </c>
      <c r="AJ276" s="85">
        <f t="shared" si="837"/>
        <v>-7.9568124805289511</v>
      </c>
      <c r="AK276" s="22">
        <f t="shared" si="838"/>
        <v>-54.12826693790808</v>
      </c>
      <c r="AL276" s="84">
        <f t="shared" si="839"/>
        <v>-0.9447164764648851</v>
      </c>
      <c r="AM276" s="65">
        <f t="shared" si="836"/>
        <v>-0.75758585072100082</v>
      </c>
    </row>
    <row r="277" spans="2:39" ht="18.649999999999999" customHeight="1" thickBot="1">
      <c r="D277" s="59"/>
      <c r="E277" s="22"/>
      <c r="F277" s="22"/>
      <c r="G277" s="65"/>
      <c r="I277" s="63"/>
      <c r="L277" s="64"/>
      <c r="N277" s="63"/>
      <c r="Q277" s="64"/>
      <c r="S277" s="63"/>
      <c r="V277" s="64"/>
      <c r="X277" s="63"/>
      <c r="AA277" s="64"/>
      <c r="AE277" s="100"/>
      <c r="AF277" s="17"/>
      <c r="AG277" s="82">
        <f t="shared" si="833"/>
        <v>4.9000000000000004</v>
      </c>
      <c r="AH277" s="83">
        <f t="shared" si="834"/>
        <v>-8.2159742798427686</v>
      </c>
      <c r="AI277" s="81">
        <f t="shared" si="835"/>
        <v>-82.705731070234364</v>
      </c>
      <c r="AJ277" s="85">
        <f t="shared" si="837"/>
        <v>-8.2159742798427686</v>
      </c>
      <c r="AK277" s="22">
        <f t="shared" si="838"/>
        <v>-51.875137470655062</v>
      </c>
      <c r="AL277" s="84">
        <f t="shared" si="839"/>
        <v>-0.9053919487876142</v>
      </c>
      <c r="AM277" s="65">
        <f t="shared" si="836"/>
        <v>-0.70990233014034865</v>
      </c>
    </row>
    <row r="278" spans="2:39" ht="18.649999999999999" customHeight="1" thickBot="1">
      <c r="D278" s="237" t="s">
        <v>39</v>
      </c>
      <c r="E278" s="238"/>
      <c r="F278" s="239" t="s">
        <v>40</v>
      </c>
      <c r="G278" s="240"/>
      <c r="I278" s="228" t="s">
        <v>18</v>
      </c>
      <c r="J278" s="229"/>
      <c r="K278" s="230" t="s">
        <v>19</v>
      </c>
      <c r="L278" s="231"/>
      <c r="N278" s="228" t="s">
        <v>20</v>
      </c>
      <c r="O278" s="229"/>
      <c r="P278" s="230" t="s">
        <v>21</v>
      </c>
      <c r="Q278" s="231"/>
      <c r="S278" s="228" t="s">
        <v>47</v>
      </c>
      <c r="T278" s="229"/>
      <c r="U278" s="230" t="s">
        <v>48</v>
      </c>
      <c r="V278" s="231"/>
      <c r="X278" s="228" t="s">
        <v>51</v>
      </c>
      <c r="Y278" s="229"/>
      <c r="Z278" s="230" t="s">
        <v>52</v>
      </c>
      <c r="AA278" s="231"/>
      <c r="AB278" s="4"/>
      <c r="AC278" s="71" t="s">
        <v>89</v>
      </c>
      <c r="AE278" s="101" t="s">
        <v>90</v>
      </c>
      <c r="AF278" s="17"/>
      <c r="AG278" s="82">
        <f t="shared" si="833"/>
        <v>4.92</v>
      </c>
      <c r="AH278" s="83">
        <f t="shared" si="834"/>
        <v>-8.4670384218180264</v>
      </c>
      <c r="AI278" s="81">
        <f t="shared" si="835"/>
        <v>-83.743233819647443</v>
      </c>
      <c r="AJ278" s="85">
        <f t="shared" si="837"/>
        <v>-8.4670384218180264</v>
      </c>
      <c r="AK278" s="22">
        <f t="shared" si="838"/>
        <v>-49.834131041243793</v>
      </c>
      <c r="AL278" s="84">
        <f t="shared" si="839"/>
        <v>-0.86976966654001431</v>
      </c>
      <c r="AM278" s="65">
        <f t="shared" si="836"/>
        <v>-0.66679732240649958</v>
      </c>
    </row>
    <row r="279" spans="2:39" ht="18.649999999999999" customHeight="1" thickTop="1" thickBot="1">
      <c r="D279" s="43">
        <v>0</v>
      </c>
      <c r="E279" s="116">
        <f t="shared" ref="E279" si="1057">(1/$E$8)*SIN($B276*$F$8)</f>
        <v>9.4664764372403648E-2</v>
      </c>
      <c r="F279" s="59">
        <f t="shared" ref="F279" si="1058">COS($F$8*$B276)</f>
        <v>0.95882597038089012</v>
      </c>
      <c r="G279" s="73">
        <v>0</v>
      </c>
      <c r="I279" s="55">
        <v>0</v>
      </c>
      <c r="J279" s="58">
        <f t="shared" ref="J279" si="1059">(TAN($K$8*B276))/$J$8</f>
        <v>0.69487192593443581</v>
      </c>
      <c r="K279" s="56">
        <v>1</v>
      </c>
      <c r="L279" s="57">
        <v>0</v>
      </c>
      <c r="N279" s="55">
        <f t="shared" ref="N279" si="1060">D279*I276+F279*I279-E279*J276-G279*J279</f>
        <v>0</v>
      </c>
      <c r="O279" s="58">
        <f t="shared" ref="O279" si="1061">(D279*J276+E279*I276+F279*J279+G279*I279)</f>
        <v>0.76092601304692709</v>
      </c>
      <c r="P279" s="56">
        <f t="shared" ref="P279" si="1062">D279*K276+F279*K279-E279*L276-G279*L279</f>
        <v>0.95882597038089012</v>
      </c>
      <c r="Q279" s="57">
        <f t="shared" ref="Q279" si="1063">(D279*L276+E279*K276+F279*L279+G279*K279)</f>
        <v>0</v>
      </c>
      <c r="S279" s="43">
        <v>0</v>
      </c>
      <c r="T279" s="116">
        <f t="shared" ref="T279" si="1064">(1/$T$8)*SIN($B276*$U$8)</f>
        <v>9.4664764372403648E-2</v>
      </c>
      <c r="U279" s="59">
        <f t="shared" ref="U279" si="1065">COS($U$8*$B276)</f>
        <v>0.95882597038089012</v>
      </c>
      <c r="V279" s="73">
        <v>0</v>
      </c>
      <c r="X279" s="55">
        <f t="shared" ref="X279" si="1066">N279*S276+P279*S279-O279*T276-Q279*T279</f>
        <v>0</v>
      </c>
      <c r="Y279" s="58">
        <f t="shared" ref="Y279" si="1067">(N279*T276+O279*S276+P279*T279+Q279*S279)</f>
        <v>0.82036265740802994</v>
      </c>
      <c r="Z279" s="56">
        <f t="shared" ref="Z279" si="1068">N279*U276+P279*U279-O279*V276-Q279*V279</f>
        <v>0.27105130590757642</v>
      </c>
      <c r="AA279" s="57">
        <f t="shared" ref="AA279" si="1069">(N279*V276+O279*U276+P279*V279+Q279*U279)</f>
        <v>0</v>
      </c>
      <c r="AB279" s="9"/>
      <c r="AC279" s="74">
        <f t="shared" ref="AC279" si="1070">(180/PI())*ATAN(-1*(($X$8*Y276+AA276+$X$8*Y279+AA279)/($X$8*X276+Z276+$X$8*X279+Z279)))</f>
        <v>-74.462324059297188</v>
      </c>
      <c r="AE279" s="102">
        <f t="shared" ref="AE279" si="1071">20*LOG(((($X$8*X276+Z276-$X$8*X279-Z279)^2+($X$8*Y276+AA276-$X$8*Y279-AA279)^2)/(($X$8*X276+Z276+$X$8*X279+Z279)^2+($X$8*Y276+AA276+$X$8*Y279+AA279)^2))^0.5)</f>
        <v>-16.322399202998625</v>
      </c>
      <c r="AF279" s="17"/>
      <c r="AG279" s="82">
        <f t="shared" si="833"/>
        <v>4.9400000000000004</v>
      </c>
      <c r="AH279" s="83">
        <f t="shared" si="834"/>
        <v>-8.7103568753015885</v>
      </c>
      <c r="AI279" s="81">
        <f t="shared" si="835"/>
        <v>-84.739916440472342</v>
      </c>
      <c r="AJ279" s="85">
        <f t="shared" si="837"/>
        <v>-8.7103568753015885</v>
      </c>
      <c r="AK279" s="22">
        <f t="shared" si="838"/>
        <v>-47.982444403087101</v>
      </c>
      <c r="AL279" s="84">
        <f t="shared" si="839"/>
        <v>-0.83745163798899513</v>
      </c>
      <c r="AM279" s="65">
        <f t="shared" si="836"/>
        <v>-0.62770551435613098</v>
      </c>
    </row>
    <row r="280" spans="2:39" ht="18.649999999999999" customHeight="1">
      <c r="AE280" s="66"/>
      <c r="AG280" s="82">
        <f t="shared" si="833"/>
        <v>4.96</v>
      </c>
      <c r="AH280" s="83">
        <f t="shared" si="834"/>
        <v>-8.9462707040999714</v>
      </c>
      <c r="AI280" s="81">
        <f t="shared" si="835"/>
        <v>-85.699565328534064</v>
      </c>
      <c r="AJ280" s="85">
        <f t="shared" si="837"/>
        <v>-8.9462707040999714</v>
      </c>
      <c r="AK280" s="22">
        <f t="shared" si="838"/>
        <v>-46.300165364069201</v>
      </c>
      <c r="AL280" s="84">
        <f t="shared" si="839"/>
        <v>-0.80809032982084661</v>
      </c>
      <c r="AM280" s="65">
        <f t="shared" si="836"/>
        <v>-0.59214510653712626</v>
      </c>
    </row>
    <row r="281" spans="2:39" ht="18.649999999999999" customHeight="1" thickBot="1">
      <c r="E281" s="50" t="s">
        <v>8</v>
      </c>
      <c r="J281" s="50" t="s">
        <v>9</v>
      </c>
      <c r="O281" s="50" t="s">
        <v>10</v>
      </c>
      <c r="T281" s="50" t="s">
        <v>11</v>
      </c>
      <c r="Y281" s="50" t="s">
        <v>12</v>
      </c>
      <c r="AG281" s="82">
        <f t="shared" si="833"/>
        <v>4.9800000000000004</v>
      </c>
      <c r="AH281" s="83">
        <f t="shared" si="834"/>
        <v>-9.1751086864807689</v>
      </c>
      <c r="AI281" s="81">
        <f t="shared" si="835"/>
        <v>-86.625568635815469</v>
      </c>
      <c r="AJ281" s="85">
        <f t="shared" si="837"/>
        <v>-9.1751086864807689</v>
      </c>
      <c r="AK281" s="22">
        <f t="shared" si="838"/>
        <v>-44.769874359920678</v>
      </c>
      <c r="AL281" s="84">
        <f t="shared" si="839"/>
        <v>-0.78138171328480466</v>
      </c>
      <c r="AM281" s="65">
        <f t="shared" si="836"/>
        <v>-0.55970361546615155</v>
      </c>
    </row>
    <row r="282" spans="2:39" ht="18.649999999999999" customHeight="1" thickBot="1">
      <c r="B282" s="49"/>
      <c r="D282" s="233" t="s">
        <v>37</v>
      </c>
      <c r="E282" s="234"/>
      <c r="F282" s="235" t="s">
        <v>38</v>
      </c>
      <c r="G282" s="236"/>
      <c r="I282" s="228" t="s">
        <v>14</v>
      </c>
      <c r="J282" s="229"/>
      <c r="K282" s="230" t="s">
        <v>15</v>
      </c>
      <c r="L282" s="231"/>
      <c r="N282" s="228" t="s">
        <v>16</v>
      </c>
      <c r="O282" s="229"/>
      <c r="P282" s="230" t="s">
        <v>17</v>
      </c>
      <c r="Q282" s="231"/>
      <c r="S282" s="228" t="s">
        <v>45</v>
      </c>
      <c r="T282" s="229"/>
      <c r="U282" s="230" t="s">
        <v>46</v>
      </c>
      <c r="V282" s="231"/>
      <c r="X282" s="228" t="s">
        <v>49</v>
      </c>
      <c r="Y282" s="229"/>
      <c r="Z282" s="230" t="s">
        <v>50</v>
      </c>
      <c r="AA282" s="231"/>
      <c r="AB282" s="4"/>
      <c r="AC282" s="53" t="s">
        <v>87</v>
      </c>
      <c r="AE282" s="98" t="s">
        <v>88</v>
      </c>
      <c r="AF282" s="17"/>
      <c r="AG282" s="82">
        <f t="shared" si="833"/>
        <v>5</v>
      </c>
      <c r="AH282" s="83">
        <f t="shared" si="834"/>
        <v>-9.3971865556739882</v>
      </c>
      <c r="AI282" s="81">
        <f t="shared" si="835"/>
        <v>-87.520966123013864</v>
      </c>
      <c r="AJ282" s="85">
        <f t="shared" si="837"/>
        <v>-9.3971865556739882</v>
      </c>
      <c r="AK282" s="22">
        <f t="shared" si="838"/>
        <v>-43.376302942717828</v>
      </c>
      <c r="AL282" s="84">
        <f t="shared" si="839"/>
        <v>-0.75705930369293151</v>
      </c>
      <c r="AM282" s="65">
        <f t="shared" si="836"/>
        <v>-0.53002637675161879</v>
      </c>
    </row>
    <row r="283" spans="2:39" ht="18.649999999999999" customHeight="1" thickTop="1" thickBot="1">
      <c r="B283" s="75">
        <v>0.74</v>
      </c>
      <c r="D283" s="132">
        <f t="shared" ref="D283" si="1072">COS($F$8*$B283)</f>
        <v>0.95652370336350478</v>
      </c>
      <c r="E283" s="133">
        <v>0</v>
      </c>
      <c r="F283" s="134">
        <v>0</v>
      </c>
      <c r="G283" s="135">
        <f t="shared" ref="G283" si="1073">$E$8*SIN($B283*$F$8)</f>
        <v>0.87496379589894613</v>
      </c>
      <c r="I283" s="55">
        <v>1</v>
      </c>
      <c r="J283" s="58">
        <v>0</v>
      </c>
      <c r="K283" s="56">
        <v>0</v>
      </c>
      <c r="L283" s="57">
        <v>0</v>
      </c>
      <c r="N283" s="55">
        <f t="shared" ref="N283" si="1074">D283*I283+F283*I286-E283*J283-G283*J286</f>
        <v>0.32826363085927801</v>
      </c>
      <c r="O283" s="58">
        <f t="shared" ref="O283" si="1075">(D283*J283+E283*I283+F283*J286+G283*I286)</f>
        <v>0</v>
      </c>
      <c r="P283" s="56">
        <f t="shared" ref="P283" si="1076">D283*K283+F283*K286-E283*L283-G283*L286</f>
        <v>0</v>
      </c>
      <c r="Q283" s="57">
        <f t="shared" ref="Q283" si="1077">(D283*L283+E283*K283+F283*L286+G283*K286)</f>
        <v>0.87496379589894613</v>
      </c>
      <c r="S283" s="59">
        <f t="shared" ref="S283" si="1078">COS($U$8*$B283)</f>
        <v>0.95652370336350478</v>
      </c>
      <c r="T283" s="60">
        <v>0</v>
      </c>
      <c r="U283" s="22">
        <v>0</v>
      </c>
      <c r="V283" s="116">
        <f t="shared" ref="V283" si="1079">$T$8*SIN($B283*$U$8)</f>
        <v>0.87496379589894613</v>
      </c>
      <c r="X283" s="55">
        <f t="shared" ref="X283" si="1080">N283*S283+P283*S286-O283*T283-Q283*T286</f>
        <v>0.22892953896530124</v>
      </c>
      <c r="Y283" s="58">
        <f t="shared" ref="Y283" si="1081">(N283*T283+O283*S283+P283*T286+Q283*S286)</f>
        <v>0</v>
      </c>
      <c r="Z283" s="56">
        <f t="shared" ref="Z283" si="1082">N283*U283+P283*U286-O283*V283-Q283*V286</f>
        <v>0</v>
      </c>
      <c r="AA283" s="57">
        <f t="shared" ref="AA283" si="1083">(N283*V283+O283*U283+P283*V286+Q283*U286)</f>
        <v>1.124142402874454</v>
      </c>
      <c r="AB283" s="9"/>
      <c r="AC283" s="61">
        <f t="shared" ref="AC283" si="1084">20*LOG((2*$X$8)/(($X$8*X283+Z283+$X$8*X286+Z286)^2+($X$8*Y283+AA283+$X$8*Y286+AA286)^2)^0.5)</f>
        <v>-8.5013217826439974E-2</v>
      </c>
      <c r="AE283" s="99">
        <f t="shared" ref="AE283" si="1085">((Y283^2+X283^2)/(Y286^2+X286^2))^0.5</f>
        <v>0.27158270786555461</v>
      </c>
      <c r="AF283" s="17"/>
      <c r="AG283" s="82">
        <f t="shared" si="833"/>
        <v>5.0199999999999996</v>
      </c>
      <c r="AH283" s="83">
        <f t="shared" si="834"/>
        <v>-9.6128066912766457</v>
      </c>
      <c r="AI283" s="81">
        <f t="shared" si="835"/>
        <v>-88.388492181868202</v>
      </c>
      <c r="AJ283" s="85">
        <f t="shared" si="837"/>
        <v>-9.6128066912766457</v>
      </c>
      <c r="AK283" s="22">
        <f t="shared" si="838"/>
        <v>-42.106041484558169</v>
      </c>
      <c r="AL283" s="84">
        <f t="shared" si="839"/>
        <v>-0.73488905888686118</v>
      </c>
      <c r="AM283" s="65">
        <f t="shared" si="836"/>
        <v>-0.50280718508105693</v>
      </c>
    </row>
    <row r="284" spans="2:39" ht="18.649999999999999" customHeight="1" thickBot="1">
      <c r="D284" s="59"/>
      <c r="E284" s="22"/>
      <c r="F284" s="22"/>
      <c r="G284" s="65"/>
      <c r="I284" s="63"/>
      <c r="L284" s="64"/>
      <c r="N284" s="63"/>
      <c r="Q284" s="64"/>
      <c r="S284" s="63"/>
      <c r="V284" s="64"/>
      <c r="X284" s="63"/>
      <c r="AA284" s="64"/>
      <c r="AE284" s="100"/>
      <c r="AF284" s="17"/>
      <c r="AG284" s="82">
        <f t="shared" si="833"/>
        <v>5.04</v>
      </c>
      <c r="AH284" s="83">
        <f t="shared" si="834"/>
        <v>-9.8222581346555629</v>
      </c>
      <c r="AI284" s="81">
        <f t="shared" si="835"/>
        <v>-89.230613011559385</v>
      </c>
      <c r="AJ284" s="85">
        <f t="shared" si="837"/>
        <v>-9.8222581346555629</v>
      </c>
      <c r="AK284" s="22">
        <f t="shared" si="838"/>
        <v>8959.0527108531114</v>
      </c>
      <c r="AL284" s="84">
        <f t="shared" si="839"/>
        <v>-0.71554730702182545</v>
      </c>
      <c r="AM284" s="65">
        <f t="shared" si="836"/>
        <v>-0.47778063450109737</v>
      </c>
    </row>
    <row r="285" spans="2:39" ht="18.649999999999999" customHeight="1" thickBot="1">
      <c r="D285" s="237" t="s">
        <v>39</v>
      </c>
      <c r="E285" s="238"/>
      <c r="F285" s="239" t="s">
        <v>40</v>
      </c>
      <c r="G285" s="240"/>
      <c r="I285" s="228" t="s">
        <v>18</v>
      </c>
      <c r="J285" s="229"/>
      <c r="K285" s="230" t="s">
        <v>19</v>
      </c>
      <c r="L285" s="231"/>
      <c r="N285" s="228" t="s">
        <v>20</v>
      </c>
      <c r="O285" s="229"/>
      <c r="P285" s="230" t="s">
        <v>21</v>
      </c>
      <c r="Q285" s="231"/>
      <c r="S285" s="228" t="s">
        <v>47</v>
      </c>
      <c r="T285" s="229"/>
      <c r="U285" s="230" t="s">
        <v>48</v>
      </c>
      <c r="V285" s="231"/>
      <c r="X285" s="228" t="s">
        <v>51</v>
      </c>
      <c r="Y285" s="229"/>
      <c r="Z285" s="230" t="s">
        <v>52</v>
      </c>
      <c r="AA285" s="231"/>
      <c r="AB285" s="4"/>
      <c r="AC285" s="71" t="s">
        <v>89</v>
      </c>
      <c r="AE285" s="101" t="s">
        <v>90</v>
      </c>
      <c r="AF285" s="17"/>
      <c r="AG285" s="82">
        <f t="shared" si="833"/>
        <v>5.0599999999999996</v>
      </c>
      <c r="AH285" s="83">
        <f t="shared" si="834"/>
        <v>-10.025816833817052</v>
      </c>
      <c r="AI285" s="81">
        <f t="shared" si="835"/>
        <v>89.950441205499018</v>
      </c>
      <c r="AJ285" s="85">
        <f t="shared" si="837"/>
        <v>-10.025816833817052</v>
      </c>
      <c r="AK285" s="22">
        <f t="shared" si="838"/>
        <v>-39.889639984046497</v>
      </c>
      <c r="AL285" s="84">
        <f t="shared" si="839"/>
        <v>-0.69620555515678972</v>
      </c>
      <c r="AM285" s="65">
        <f t="shared" si="836"/>
        <v>-0.45471581903774039</v>
      </c>
    </row>
    <row r="286" spans="2:39" ht="18.649999999999999" customHeight="1" thickTop="1" thickBot="1">
      <c r="D286" s="43">
        <v>0</v>
      </c>
      <c r="E286" s="116">
        <f t="shared" ref="E286" si="1086">(1/$E$8)*SIN($B283*$F$8)</f>
        <v>9.7218199544327338E-2</v>
      </c>
      <c r="F286" s="59">
        <f t="shared" ref="F286" si="1087">COS($F$8*$B283)</f>
        <v>0.95652370336350478</v>
      </c>
      <c r="G286" s="73">
        <v>0</v>
      </c>
      <c r="I286" s="55">
        <v>0</v>
      </c>
      <c r="J286" s="58">
        <f t="shared" ref="J286" si="1088">(TAN($K$8*B283))/$J$8</f>
        <v>0.71804122118989666</v>
      </c>
      <c r="K286" s="56">
        <v>1</v>
      </c>
      <c r="L286" s="57">
        <v>0</v>
      </c>
      <c r="N286" s="55">
        <f t="shared" ref="N286" si="1089">D286*I283+F286*I286-E286*J283-G286*J286</f>
        <v>0</v>
      </c>
      <c r="O286" s="58">
        <f t="shared" ref="O286" si="1090">(D286*J283+E286*I283+F286*J286+G286*I286)</f>
        <v>0.78404164760454076</v>
      </c>
      <c r="P286" s="56">
        <f t="shared" ref="P286" si="1091">D286*K283+F286*K286-E286*L283-G286*L286</f>
        <v>0.95652370336350478</v>
      </c>
      <c r="Q286" s="57">
        <f t="shared" ref="Q286" si="1092">(D286*L283+E286*K283+F286*L286+G286*K286)</f>
        <v>0</v>
      </c>
      <c r="S286" s="43">
        <v>0</v>
      </c>
      <c r="T286" s="116">
        <f t="shared" ref="T286" si="1093">(1/$T$8)*SIN($B283*$U$8)</f>
        <v>9.7218199544327338E-2</v>
      </c>
      <c r="U286" s="59">
        <f t="shared" ref="U286" si="1094">COS($U$8*$B283)</f>
        <v>0.95652370336350478</v>
      </c>
      <c r="V286" s="73">
        <v>0</v>
      </c>
      <c r="X286" s="55">
        <f t="shared" ref="X286" si="1095">N286*S283+P286*S286-O286*T283-Q286*T286</f>
        <v>0</v>
      </c>
      <c r="Y286" s="58">
        <f t="shared" ref="Y286" si="1096">(N286*T283+O286*S283+P286*T286+Q286*S286)</f>
        <v>0.84294593262039141</v>
      </c>
      <c r="Z286" s="56">
        <f t="shared" ref="Z286" si="1097">N286*U283+P286*U286-O286*V283-Q286*V286</f>
        <v>0.22892953896530122</v>
      </c>
      <c r="AA286" s="57">
        <f t="shared" ref="AA286" si="1098">(N286*V283+O286*U283+P286*V286+Q286*U286)</f>
        <v>0</v>
      </c>
      <c r="AB286" s="9"/>
      <c r="AC286" s="74">
        <f t="shared" ref="AC286" si="1099">(180/PI())*ATAN(-1*(($X$8*Y283+AA283+$X$8*Y286+AA286)/($X$8*X283+Z283+$X$8*X286+Z286)))</f>
        <v>-76.897146227647085</v>
      </c>
      <c r="AE286" s="102">
        <f t="shared" ref="AE286" si="1100">20*LOG(((($X$8*X283+Z283-$X$8*X286-Z286)^2+($X$8*Y283+AA283-$X$8*Y286-AA286)^2)/(($X$8*X283+Z283+$X$8*X286+Z286)^2+($X$8*Y283+AA283+$X$8*Y286+AA286)^2))^0.5)</f>
        <v>-17.125415833937275</v>
      </c>
      <c r="AF286" s="17"/>
      <c r="AG286" s="82">
        <f t="shared" si="833"/>
        <v>5.08</v>
      </c>
      <c r="AH286" s="83">
        <f t="shared" si="834"/>
        <v>-10.223746047487936</v>
      </c>
      <c r="AI286" s="81">
        <f t="shared" si="835"/>
        <v>89.15264840581807</v>
      </c>
      <c r="AJ286" s="85">
        <f t="shared" si="837"/>
        <v>-10.223746047487936</v>
      </c>
      <c r="AK286" s="22">
        <f t="shared" si="838"/>
        <v>-38.923899844970698</v>
      </c>
      <c r="AL286" s="84">
        <f t="shared" si="839"/>
        <v>-0.67935021001124907</v>
      </c>
      <c r="AM286" s="65">
        <f t="shared" si="836"/>
        <v>-0.43341112741735144</v>
      </c>
    </row>
    <row r="287" spans="2:39" ht="18.649999999999999" customHeight="1">
      <c r="AE287" s="66"/>
      <c r="AG287" s="82">
        <f t="shared" si="833"/>
        <v>5.0999999999999996</v>
      </c>
      <c r="AH287" s="83">
        <f t="shared" si="834"/>
        <v>-10.416296856365362</v>
      </c>
      <c r="AI287" s="81">
        <f t="shared" si="835"/>
        <v>88.374170408918673</v>
      </c>
      <c r="AJ287" s="85">
        <f t="shared" si="837"/>
        <v>-10.416296856365362</v>
      </c>
      <c r="AK287" s="22">
        <f t="shared" si="838"/>
        <v>-38.041929490672828</v>
      </c>
      <c r="AL287" s="84">
        <f t="shared" si="839"/>
        <v>-0.66395692342377033</v>
      </c>
      <c r="AM287" s="65">
        <f t="shared" si="836"/>
        <v>-0.41368992222234691</v>
      </c>
    </row>
    <row r="288" spans="2:39" ht="18.649999999999999" customHeight="1" thickBot="1">
      <c r="E288" s="50" t="s">
        <v>8</v>
      </c>
      <c r="J288" s="50" t="s">
        <v>9</v>
      </c>
      <c r="O288" s="50" t="s">
        <v>10</v>
      </c>
      <c r="T288" s="50" t="s">
        <v>11</v>
      </c>
      <c r="Y288" s="50" t="s">
        <v>12</v>
      </c>
      <c r="AG288" s="82">
        <f t="shared" ref="AG288:AG351" si="1101">INDEX(B:B,(ROW()-32)*7+24)</f>
        <v>5.12</v>
      </c>
      <c r="AH288" s="83">
        <f t="shared" ref="AH288:AH351" si="1102">INDEX(AC:AC,(ROW()-32)*7+24)</f>
        <v>-10.603708743165186</v>
      </c>
      <c r="AI288" s="81">
        <f t="shared" ref="AI288:AI351" si="1103">INDEX(AC:AC,(ROW()-32)*7+27)</f>
        <v>87.613331819105198</v>
      </c>
      <c r="AJ288" s="85">
        <f t="shared" si="837"/>
        <v>-10.603708743165186</v>
      </c>
      <c r="AK288" s="22">
        <f t="shared" si="838"/>
        <v>-37.236509998411634</v>
      </c>
      <c r="AL288" s="84">
        <f t="shared" si="839"/>
        <v>-0.6498997014240715</v>
      </c>
      <c r="AM288" s="65">
        <f t="shared" ref="AM288:AM351" si="1104">INDEX(AE:AE,(ROW()-32)*7+27)</f>
        <v>-0.39539693748470389</v>
      </c>
    </row>
    <row r="289" spans="2:39" ht="18.649999999999999" customHeight="1" thickBot="1">
      <c r="B289" s="49"/>
      <c r="D289" s="233" t="s">
        <v>37</v>
      </c>
      <c r="E289" s="234"/>
      <c r="F289" s="235" t="s">
        <v>38</v>
      </c>
      <c r="G289" s="236"/>
      <c r="I289" s="228" t="s">
        <v>14</v>
      </c>
      <c r="J289" s="229"/>
      <c r="K289" s="230" t="s">
        <v>15</v>
      </c>
      <c r="L289" s="231"/>
      <c r="N289" s="228" t="s">
        <v>16</v>
      </c>
      <c r="O289" s="229"/>
      <c r="P289" s="230" t="s">
        <v>17</v>
      </c>
      <c r="Q289" s="231"/>
      <c r="S289" s="228" t="s">
        <v>45</v>
      </c>
      <c r="T289" s="229"/>
      <c r="U289" s="230" t="s">
        <v>46</v>
      </c>
      <c r="V289" s="231"/>
      <c r="X289" s="228" t="s">
        <v>49</v>
      </c>
      <c r="Y289" s="229"/>
      <c r="Z289" s="230" t="s">
        <v>50</v>
      </c>
      <c r="AA289" s="231"/>
      <c r="AB289" s="4"/>
      <c r="AC289" s="53" t="s">
        <v>87</v>
      </c>
      <c r="AE289" s="98" t="s">
        <v>88</v>
      </c>
      <c r="AF289" s="17"/>
      <c r="AG289" s="82">
        <f t="shared" si="1101"/>
        <v>5.14</v>
      </c>
      <c r="AH289" s="83">
        <f t="shared" si="1102"/>
        <v>-10.786210213364342</v>
      </c>
      <c r="AI289" s="81">
        <f t="shared" si="1103"/>
        <v>86.868601619136982</v>
      </c>
      <c r="AJ289" s="85">
        <f t="shared" si="837"/>
        <v>-10.786210213364342</v>
      </c>
      <c r="AK289" s="22">
        <f t="shared" si="838"/>
        <v>-36.501227119575795</v>
      </c>
      <c r="AL289" s="84">
        <f t="shared" si="839"/>
        <v>-0.63706659425484358</v>
      </c>
      <c r="AM289" s="65">
        <f t="shared" si="1104"/>
        <v>-0.37839526261708384</v>
      </c>
    </row>
    <row r="290" spans="2:39" ht="18.649999999999999" customHeight="1" thickTop="1" thickBot="1">
      <c r="B290" s="75">
        <v>0.76</v>
      </c>
      <c r="D290" s="132">
        <f t="shared" ref="D290" si="1105">COS($F$8*$B290)</f>
        <v>0.9541602372766067</v>
      </c>
      <c r="E290" s="133">
        <v>0</v>
      </c>
      <c r="F290" s="134">
        <v>0</v>
      </c>
      <c r="G290" s="135">
        <f t="shared" ref="G290" si="1106">$E$8*SIN($B290*$F$8)</f>
        <v>0.89788873163786076</v>
      </c>
      <c r="I290" s="55">
        <v>1</v>
      </c>
      <c r="J290" s="58">
        <v>0</v>
      </c>
      <c r="K290" s="56">
        <v>0</v>
      </c>
      <c r="L290" s="57">
        <v>0</v>
      </c>
      <c r="N290" s="55">
        <f t="shared" ref="N290" si="1107">D290*I290+F290*I293-E290*J290-G290*J293</f>
        <v>0.28830232617363327</v>
      </c>
      <c r="O290" s="58">
        <f t="shared" ref="O290" si="1108">(D290*J290+E290*I290+F290*J293+G290*I293)</f>
        <v>0</v>
      </c>
      <c r="P290" s="56">
        <f t="shared" ref="P290" si="1109">D290*K290+F290*K293-E290*L290-G290*L293</f>
        <v>0</v>
      </c>
      <c r="Q290" s="57">
        <f t="shared" ref="Q290" si="1110">(D290*L290+E290*K290+F290*L293+G290*K293)</f>
        <v>0.89788873163786076</v>
      </c>
      <c r="S290" s="59">
        <f t="shared" ref="S290" si="1111">COS($U$8*$B290)</f>
        <v>0.9541602372766067</v>
      </c>
      <c r="T290" s="60">
        <v>0</v>
      </c>
      <c r="U290" s="22">
        <v>0</v>
      </c>
      <c r="V290" s="116">
        <f t="shared" ref="V290" si="1112">$T$8*SIN($B290*$U$8)</f>
        <v>0.89788873163786076</v>
      </c>
      <c r="X290" s="55">
        <f t="shared" ref="X290" si="1113">N290*S290+P290*S293-O290*T290-Q290*T293</f>
        <v>0.18550837434898199</v>
      </c>
      <c r="Y290" s="58">
        <f t="shared" ref="Y290" si="1114">(N290*T290+O290*S290+P290*T293+Q290*S293)</f>
        <v>0</v>
      </c>
      <c r="Z290" s="56">
        <f t="shared" ref="Z290" si="1115">N290*U290+P290*U293-O290*V290-Q290*V293</f>
        <v>0</v>
      </c>
      <c r="AA290" s="57">
        <f t="shared" ref="AA290" si="1116">(N290*V290+O290*U290+P290*V293+Q290*U293)</f>
        <v>1.1155931352038611</v>
      </c>
      <c r="AB290" s="9"/>
      <c r="AC290" s="61">
        <f t="shared" ref="AC290" si="1117">20*LOG((2*$X$8)/(($X$8*X290+Z290+$X$8*X293+Z293)^2+($X$8*Y290+AA290+$X$8*Y293+AA293)^2)^0.5)</f>
        <v>-6.736407102034539E-2</v>
      </c>
      <c r="AE290" s="99">
        <f t="shared" ref="AE290" si="1118">((Y290^2+X290^2)/(Y293^2+X293^2))^0.5</f>
        <v>0.21432760119135991</v>
      </c>
      <c r="AF290" s="17"/>
      <c r="AG290" s="82">
        <f t="shared" si="1101"/>
        <v>5.16</v>
      </c>
      <c r="AH290" s="83">
        <f t="shared" si="1102"/>
        <v>-10.964019436243076</v>
      </c>
      <c r="AI290" s="81">
        <f t="shared" si="1103"/>
        <v>86.138577076745449</v>
      </c>
      <c r="AJ290" s="85">
        <f t="shared" ref="AJ290:AJ353" si="1119">AH290</f>
        <v>-10.964019436243076</v>
      </c>
      <c r="AK290" s="22">
        <f t="shared" ref="AK290:AK353" si="1120">(AI291-AI290)/(AG291-AG290)</f>
        <v>-35.830371759733076</v>
      </c>
      <c r="AL290" s="84">
        <f t="shared" ref="AL290:AL353" si="1121">(IF(AK290&lt;0,AK290,(AK291+AK289)/2))*PI()/180</f>
        <v>-0.62535795942093675</v>
      </c>
      <c r="AM290" s="65">
        <f t="shared" si="1104"/>
        <v>-0.36256380703355023</v>
      </c>
    </row>
    <row r="291" spans="2:39" ht="18.649999999999999" customHeight="1" thickBot="1">
      <c r="D291" s="59"/>
      <c r="E291" s="22"/>
      <c r="F291" s="22"/>
      <c r="G291" s="65"/>
      <c r="I291" s="63"/>
      <c r="L291" s="64"/>
      <c r="N291" s="63"/>
      <c r="Q291" s="64"/>
      <c r="S291" s="63"/>
      <c r="V291" s="64"/>
      <c r="X291" s="63"/>
      <c r="AA291" s="64"/>
      <c r="AE291" s="100"/>
      <c r="AF291" s="17"/>
      <c r="AG291" s="82">
        <f t="shared" si="1101"/>
        <v>5.18</v>
      </c>
      <c r="AH291" s="83">
        <f t="shared" si="1102"/>
        <v>-11.137344891620826</v>
      </c>
      <c r="AI291" s="81">
        <f t="shared" si="1103"/>
        <v>85.421969641550803</v>
      </c>
      <c r="AJ291" s="85">
        <f t="shared" si="1119"/>
        <v>-11.137344891620826</v>
      </c>
      <c r="AK291" s="22">
        <f t="shared" si="1120"/>
        <v>-35.218854184949222</v>
      </c>
      <c r="AL291" s="84">
        <f t="shared" si="1121"/>
        <v>-0.61468496430714792</v>
      </c>
      <c r="AM291" s="65">
        <f t="shared" si="1104"/>
        <v>-0.34779516056213317</v>
      </c>
    </row>
    <row r="292" spans="2:39" ht="18.649999999999999" customHeight="1" thickBot="1">
      <c r="D292" s="237" t="s">
        <v>39</v>
      </c>
      <c r="E292" s="238"/>
      <c r="F292" s="239" t="s">
        <v>40</v>
      </c>
      <c r="G292" s="240"/>
      <c r="I292" s="228" t="s">
        <v>18</v>
      </c>
      <c r="J292" s="229"/>
      <c r="K292" s="230" t="s">
        <v>19</v>
      </c>
      <c r="L292" s="231"/>
      <c r="N292" s="228" t="s">
        <v>20</v>
      </c>
      <c r="O292" s="229"/>
      <c r="P292" s="230" t="s">
        <v>21</v>
      </c>
      <c r="Q292" s="231"/>
      <c r="S292" s="228" t="s">
        <v>47</v>
      </c>
      <c r="T292" s="229"/>
      <c r="U292" s="230" t="s">
        <v>48</v>
      </c>
      <c r="V292" s="231"/>
      <c r="X292" s="228" t="s">
        <v>51</v>
      </c>
      <c r="Y292" s="229"/>
      <c r="Z292" s="230" t="s">
        <v>52</v>
      </c>
      <c r="AA292" s="231"/>
      <c r="AB292" s="4"/>
      <c r="AC292" s="71" t="s">
        <v>89</v>
      </c>
      <c r="AE292" s="101" t="s">
        <v>90</v>
      </c>
      <c r="AF292" s="17"/>
      <c r="AG292" s="82">
        <f t="shared" si="1101"/>
        <v>5.2</v>
      </c>
      <c r="AH292" s="83">
        <f t="shared" si="1102"/>
        <v>-11.306386012023349</v>
      </c>
      <c r="AI292" s="81">
        <f t="shared" si="1103"/>
        <v>84.717592557851802</v>
      </c>
      <c r="AJ292" s="85">
        <f t="shared" si="1119"/>
        <v>-11.306386012023349</v>
      </c>
      <c r="AK292" s="22">
        <f t="shared" si="1120"/>
        <v>-34.66212992800169</v>
      </c>
      <c r="AL292" s="84">
        <f t="shared" si="1121"/>
        <v>-0.6049682929976945</v>
      </c>
      <c r="AM292" s="65">
        <f t="shared" si="1104"/>
        <v>-0.33399378111059891</v>
      </c>
    </row>
    <row r="293" spans="2:39" ht="18.649999999999999" customHeight="1" thickTop="1" thickBot="1">
      <c r="D293" s="43">
        <v>0</v>
      </c>
      <c r="E293" s="116">
        <f t="shared" ref="E293" si="1122">(1/$E$8)*SIN($B290*$F$8)</f>
        <v>9.9765414626428975E-2</v>
      </c>
      <c r="F293" s="59">
        <f t="shared" ref="F293" si="1123">COS($F$8*$B290)</f>
        <v>0.9541602372766067</v>
      </c>
      <c r="G293" s="73">
        <v>0</v>
      </c>
      <c r="I293" s="55">
        <v>0</v>
      </c>
      <c r="J293" s="58">
        <f t="shared" ref="J293" si="1124">(TAN($K$8*B290))/$J$8</f>
        <v>0.74158176580339275</v>
      </c>
      <c r="K293" s="56">
        <v>1</v>
      </c>
      <c r="L293" s="57">
        <v>0</v>
      </c>
      <c r="N293" s="55">
        <f t="shared" ref="N293" si="1125">D293*I290+F293*I293-E293*J290-G293*J293</f>
        <v>0</v>
      </c>
      <c r="O293" s="58">
        <f t="shared" ref="O293" si="1126">(D293*J290+E293*I290+F293*J293+G293*I293)</f>
        <v>0.80735324824539911</v>
      </c>
      <c r="P293" s="56">
        <f t="shared" ref="P293" si="1127">D293*K290+F293*K293-E293*L290-G293*L293</f>
        <v>0.9541602372766067</v>
      </c>
      <c r="Q293" s="57">
        <f t="shared" ref="Q293" si="1128">(D293*L290+E293*K290+F293*L293+G293*K293)</f>
        <v>0</v>
      </c>
      <c r="S293" s="43">
        <v>0</v>
      </c>
      <c r="T293" s="116">
        <f t="shared" ref="T293" si="1129">(1/$T$8)*SIN($B290*$U$8)</f>
        <v>9.9765414626428975E-2</v>
      </c>
      <c r="U293" s="59">
        <f t="shared" ref="U293" si="1130">COS($U$8*$B290)</f>
        <v>0.9541602372766067</v>
      </c>
      <c r="V293" s="73">
        <v>0</v>
      </c>
      <c r="X293" s="55">
        <f t="shared" ref="X293" si="1131">N293*S290+P293*S293-O293*T290-Q293*T293</f>
        <v>0</v>
      </c>
      <c r="Y293" s="58">
        <f t="shared" ref="Y293" si="1132">(N293*T290+O293*S290+P293*T293+Q293*S293)</f>
        <v>0.86553655860382162</v>
      </c>
      <c r="Z293" s="56">
        <f t="shared" ref="Z293" si="1133">N293*U290+P293*U293-O293*V290-Q293*V293</f>
        <v>0.18550837434898204</v>
      </c>
      <c r="AA293" s="57">
        <f t="shared" ref="AA293" si="1134">(N293*V290+O293*U290+P293*V293+Q293*U293)</f>
        <v>0</v>
      </c>
      <c r="AB293" s="9"/>
      <c r="AC293" s="74">
        <f t="shared" ref="AC293" si="1135">(180/PI())*ATAN(-1*(($X$8*Y290+AA290+$X$8*Y293+AA293)/($X$8*X290+Z290+$X$8*X293+Z293)))</f>
        <v>-79.392779807799073</v>
      </c>
      <c r="AE293" s="102">
        <f t="shared" ref="AE293" si="1136">20*LOG(((($X$8*X290+Z290-$X$8*X293-Z293)^2+($X$8*Y290+AA290-$X$8*Y293-AA293)^2)/(($X$8*X290+Z290+$X$8*X293+Z293)^2+($X$8*Y290+AA290+$X$8*Y293+AA293)^2))^0.5)</f>
        <v>-18.127198360831631</v>
      </c>
      <c r="AF293" s="17"/>
      <c r="AG293" s="82">
        <f t="shared" si="1101"/>
        <v>5.22</v>
      </c>
      <c r="AH293" s="83">
        <f t="shared" si="1102"/>
        <v>-11.471333813273199</v>
      </c>
      <c r="AI293" s="81">
        <f t="shared" si="1103"/>
        <v>84.024349959291783</v>
      </c>
      <c r="AJ293" s="85">
        <f t="shared" si="1119"/>
        <v>-11.471333813273199</v>
      </c>
      <c r="AK293" s="22">
        <f t="shared" si="1120"/>
        <v>-34.156135681012422</v>
      </c>
      <c r="AL293" s="84">
        <f t="shared" si="1121"/>
        <v>-0.59613702739158236</v>
      </c>
      <c r="AM293" s="65">
        <f t="shared" si="1104"/>
        <v>-0.3210744540067908</v>
      </c>
    </row>
    <row r="294" spans="2:39" ht="18.649999999999999" customHeight="1">
      <c r="AE294" s="66"/>
      <c r="AG294" s="82">
        <f t="shared" si="1101"/>
        <v>5.24</v>
      </c>
      <c r="AH294" s="83">
        <f t="shared" si="1102"/>
        <v>-11.632371508931358</v>
      </c>
      <c r="AI294" s="81">
        <f t="shared" si="1103"/>
        <v>83.341227245671519</v>
      </c>
      <c r="AJ294" s="85">
        <f t="shared" si="1119"/>
        <v>-11.632371508931358</v>
      </c>
      <c r="AK294" s="22">
        <f t="shared" si="1120"/>
        <v>-33.697233725551719</v>
      </c>
      <c r="AL294" s="84">
        <f t="shared" si="1121"/>
        <v>-0.58812767732495275</v>
      </c>
      <c r="AM294" s="65">
        <f t="shared" si="1104"/>
        <v>-0.3089609777500279</v>
      </c>
    </row>
    <row r="295" spans="2:39" ht="18.649999999999999" customHeight="1" thickBot="1">
      <c r="E295" s="50" t="s">
        <v>8</v>
      </c>
      <c r="J295" s="50" t="s">
        <v>9</v>
      </c>
      <c r="O295" s="50" t="s">
        <v>10</v>
      </c>
      <c r="T295" s="50" t="s">
        <v>11</v>
      </c>
      <c r="Y295" s="50" t="s">
        <v>12</v>
      </c>
      <c r="AG295" s="82">
        <f t="shared" si="1101"/>
        <v>5.26</v>
      </c>
      <c r="AH295" s="83">
        <f t="shared" si="1102"/>
        <v>-11.789675105835126</v>
      </c>
      <c r="AI295" s="81">
        <f t="shared" si="1103"/>
        <v>82.667282571160499</v>
      </c>
      <c r="AJ295" s="85">
        <f t="shared" si="1119"/>
        <v>-11.789675105835126</v>
      </c>
      <c r="AK295" s="22">
        <f t="shared" si="1120"/>
        <v>-33.282163674051134</v>
      </c>
      <c r="AL295" s="84">
        <f t="shared" si="1121"/>
        <v>-0.58088333829984518</v>
      </c>
      <c r="AM295" s="65">
        <f t="shared" si="1104"/>
        <v>-0.29758503915765111</v>
      </c>
    </row>
    <row r="296" spans="2:39" ht="18.649999999999999" customHeight="1" thickBot="1">
      <c r="B296" s="49"/>
      <c r="D296" s="233" t="s">
        <v>37</v>
      </c>
      <c r="E296" s="234"/>
      <c r="F296" s="235" t="s">
        <v>38</v>
      </c>
      <c r="G296" s="236"/>
      <c r="I296" s="228" t="s">
        <v>14</v>
      </c>
      <c r="J296" s="229"/>
      <c r="K296" s="230" t="s">
        <v>15</v>
      </c>
      <c r="L296" s="231"/>
      <c r="N296" s="228" t="s">
        <v>16</v>
      </c>
      <c r="O296" s="229"/>
      <c r="P296" s="230" t="s">
        <v>17</v>
      </c>
      <c r="Q296" s="231"/>
      <c r="S296" s="228" t="s">
        <v>45</v>
      </c>
      <c r="T296" s="229"/>
      <c r="U296" s="230" t="s">
        <v>46</v>
      </c>
      <c r="V296" s="231"/>
      <c r="X296" s="228" t="s">
        <v>49</v>
      </c>
      <c r="Y296" s="229"/>
      <c r="Z296" s="230" t="s">
        <v>50</v>
      </c>
      <c r="AA296" s="231"/>
      <c r="AB296" s="4"/>
      <c r="AC296" s="53" t="s">
        <v>87</v>
      </c>
      <c r="AE296" s="98" t="s">
        <v>88</v>
      </c>
      <c r="AF296" s="17"/>
      <c r="AG296" s="82">
        <f t="shared" si="1101"/>
        <v>5.28</v>
      </c>
      <c r="AH296" s="83">
        <f t="shared" si="1102"/>
        <v>-11.943413979330407</v>
      </c>
      <c r="AI296" s="81">
        <f t="shared" si="1103"/>
        <v>82.001639297679461</v>
      </c>
      <c r="AJ296" s="85">
        <f t="shared" si="1119"/>
        <v>-11.943413979330407</v>
      </c>
      <c r="AK296" s="22">
        <f t="shared" si="1120"/>
        <v>-32.908000483931936</v>
      </c>
      <c r="AL296" s="84">
        <f t="shared" si="1121"/>
        <v>-0.57435295869249958</v>
      </c>
      <c r="AM296" s="65">
        <f t="shared" si="1104"/>
        <v>-0.28688524751395694</v>
      </c>
    </row>
    <row r="297" spans="2:39" ht="18.649999999999999" customHeight="1" thickTop="1" thickBot="1">
      <c r="B297" s="75">
        <v>0.78</v>
      </c>
      <c r="D297" s="132">
        <f t="shared" ref="D297" si="1137">COS($F$8*$B297)</f>
        <v>0.95173572333644352</v>
      </c>
      <c r="E297" s="133">
        <v>0</v>
      </c>
      <c r="F297" s="134">
        <v>0</v>
      </c>
      <c r="G297" s="135">
        <f t="shared" ref="G297" si="1138">$E$8*SIN($B297*$F$8)</f>
        <v>0.92075621981462019</v>
      </c>
      <c r="I297" s="55">
        <v>1</v>
      </c>
      <c r="J297" s="58">
        <v>0</v>
      </c>
      <c r="K297" s="56">
        <v>0</v>
      </c>
      <c r="L297" s="57">
        <v>0</v>
      </c>
      <c r="N297" s="55">
        <f t="shared" ref="N297" si="1139">D297*I297+F297*I300-E297*J297-G297*J300</f>
        <v>0.24688580918619596</v>
      </c>
      <c r="O297" s="58">
        <f t="shared" ref="O297" si="1140">(D297*J297+E297*I297+F297*J300+G297*I300)</f>
        <v>0</v>
      </c>
      <c r="P297" s="56">
        <f t="shared" ref="P297" si="1141">D297*K297+F297*K300-E297*L297-G297*L300</f>
        <v>0</v>
      </c>
      <c r="Q297" s="57">
        <f t="shared" ref="Q297" si="1142">(D297*L297+E297*K297+F297*L300+G297*K300)</f>
        <v>0.92075621981462019</v>
      </c>
      <c r="S297" s="59">
        <f t="shared" ref="S297" si="1143">COS($U$8*$B297)</f>
        <v>0.95173572333644352</v>
      </c>
      <c r="T297" s="60">
        <v>0</v>
      </c>
      <c r="U297" s="22">
        <v>0</v>
      </c>
      <c r="V297" s="116">
        <f t="shared" ref="V297" si="1144">$T$8*SIN($B297*$U$8)</f>
        <v>0.92075621981462019</v>
      </c>
      <c r="X297" s="55">
        <f t="shared" ref="X297" si="1145">N297*S297+P297*S300-O297*T297-Q297*T300</f>
        <v>0.1407709312620708</v>
      </c>
      <c r="Y297" s="58">
        <f t="shared" ref="Y297" si="1146">(N297*T297+O297*S297+P297*T300+Q297*S300)</f>
        <v>0</v>
      </c>
      <c r="Z297" s="56">
        <f t="shared" ref="Z297" si="1147">N297*U297+P297*U300-O297*V297-Q297*V300</f>
        <v>0</v>
      </c>
      <c r="AA297" s="57">
        <f t="shared" ref="AA297" si="1148">(N297*V297+O297*U297+P297*V300+Q297*U300)</f>
        <v>1.1036382312739523</v>
      </c>
      <c r="AB297" s="9"/>
      <c r="AC297" s="61">
        <f t="shared" ref="AC297" si="1149">20*LOG((2*$X$8)/(($X$8*X297+Z297+$X$8*X300+Z300)^2+($X$8*Y297+AA297+$X$8*Y300+AA300)^2)^0.5)</f>
        <v>-5.0131306425013775E-2</v>
      </c>
      <c r="AE297" s="99">
        <f t="shared" ref="AE297" si="1150">((Y297^2+X297^2)/(Y300^2+X300^2))^0.5</f>
        <v>0.15850111175542023</v>
      </c>
      <c r="AF297" s="17"/>
      <c r="AG297" s="82">
        <f t="shared" si="1101"/>
        <v>5.3</v>
      </c>
      <c r="AH297" s="83">
        <f t="shared" si="1102"/>
        <v>-12.093751427799361</v>
      </c>
      <c r="AI297" s="81">
        <f t="shared" si="1103"/>
        <v>81.343479288000836</v>
      </c>
      <c r="AJ297" s="85">
        <f t="shared" si="1119"/>
        <v>-12.093751427799361</v>
      </c>
      <c r="AK297" s="22">
        <f t="shared" si="1120"/>
        <v>-32.572117863867291</v>
      </c>
      <c r="AL297" s="84">
        <f t="shared" si="1121"/>
        <v>-0.56849070107214639</v>
      </c>
      <c r="AM297" s="65">
        <f t="shared" si="1104"/>
        <v>-0.27680630267033812</v>
      </c>
    </row>
    <row r="298" spans="2:39" ht="18.649999999999999" customHeight="1" thickBot="1">
      <c r="D298" s="59"/>
      <c r="E298" s="22"/>
      <c r="F298" s="22"/>
      <c r="G298" s="65"/>
      <c r="I298" s="63"/>
      <c r="L298" s="64"/>
      <c r="N298" s="63"/>
      <c r="Q298" s="64"/>
      <c r="S298" s="63"/>
      <c r="V298" s="64"/>
      <c r="X298" s="63"/>
      <c r="AA298" s="64"/>
      <c r="AE298" s="100"/>
      <c r="AF298" s="17"/>
      <c r="AG298" s="82">
        <f t="shared" si="1101"/>
        <v>5.32</v>
      </c>
      <c r="AH298" s="83">
        <f t="shared" si="1102"/>
        <v>-12.240845206825682</v>
      </c>
      <c r="AI298" s="81">
        <f t="shared" si="1103"/>
        <v>80.692036930723475</v>
      </c>
      <c r="AJ298" s="85">
        <f t="shared" si="1119"/>
        <v>-12.240845206825682</v>
      </c>
      <c r="AK298" s="22">
        <f t="shared" si="1120"/>
        <v>-32.272156324386692</v>
      </c>
      <c r="AL298" s="84">
        <f t="shared" si="1121"/>
        <v>-0.56325538457885893</v>
      </c>
      <c r="AM298" s="65">
        <f t="shared" si="1104"/>
        <v>-0.26729827637068554</v>
      </c>
    </row>
    <row r="299" spans="2:39" ht="18.649999999999999" customHeight="1" thickBot="1">
      <c r="D299" s="237" t="s">
        <v>39</v>
      </c>
      <c r="E299" s="238"/>
      <c r="F299" s="239" t="s">
        <v>40</v>
      </c>
      <c r="G299" s="240"/>
      <c r="I299" s="228" t="s">
        <v>18</v>
      </c>
      <c r="J299" s="229"/>
      <c r="K299" s="230" t="s">
        <v>19</v>
      </c>
      <c r="L299" s="231"/>
      <c r="N299" s="228" t="s">
        <v>20</v>
      </c>
      <c r="O299" s="229"/>
      <c r="P299" s="230" t="s">
        <v>21</v>
      </c>
      <c r="Q299" s="231"/>
      <c r="S299" s="228" t="s">
        <v>47</v>
      </c>
      <c r="T299" s="229"/>
      <c r="U299" s="230" t="s">
        <v>48</v>
      </c>
      <c r="V299" s="231"/>
      <c r="X299" s="228" t="s">
        <v>51</v>
      </c>
      <c r="Y299" s="229"/>
      <c r="Z299" s="230" t="s">
        <v>52</v>
      </c>
      <c r="AA299" s="231"/>
      <c r="AB299" s="4"/>
      <c r="AC299" s="71" t="s">
        <v>89</v>
      </c>
      <c r="AE299" s="101" t="s">
        <v>90</v>
      </c>
      <c r="AF299" s="17"/>
      <c r="AG299" s="82">
        <f t="shared" si="1101"/>
        <v>5.34</v>
      </c>
      <c r="AH299" s="83">
        <f t="shared" si="1102"/>
        <v>-12.384848043884384</v>
      </c>
      <c r="AI299" s="81">
        <f t="shared" si="1103"/>
        <v>80.046593804235755</v>
      </c>
      <c r="AJ299" s="85">
        <f t="shared" si="1119"/>
        <v>-12.384848043884384</v>
      </c>
      <c r="AK299" s="22">
        <f t="shared" si="1120"/>
        <v>-32.005995237062706</v>
      </c>
      <c r="AL299" s="84">
        <f t="shared" si="1121"/>
        <v>-0.55860999726436722</v>
      </c>
      <c r="AM299" s="65">
        <f t="shared" si="1104"/>
        <v>-0.25831598959285801</v>
      </c>
    </row>
    <row r="300" spans="2:39" ht="18.649999999999999" customHeight="1" thickTop="1" thickBot="1">
      <c r="D300" s="43">
        <v>0</v>
      </c>
      <c r="E300" s="116">
        <f t="shared" ref="E300" si="1151">(1/$E$8)*SIN($B297*$F$8)</f>
        <v>0.10230624664606891</v>
      </c>
      <c r="F300" s="59">
        <f t="shared" ref="F300" si="1152">COS($F$8*$B297)</f>
        <v>0.95173572333644352</v>
      </c>
      <c r="G300" s="73">
        <v>0</v>
      </c>
      <c r="I300" s="55">
        <v>0</v>
      </c>
      <c r="J300" s="58">
        <f t="shared" ref="J300" si="1153">(TAN($K$8*B297))/$J$8</f>
        <v>0.76551197698361251</v>
      </c>
      <c r="K300" s="56">
        <v>1</v>
      </c>
      <c r="L300" s="57">
        <v>0</v>
      </c>
      <c r="N300" s="55">
        <f t="shared" ref="N300" si="1154">D300*I297+F300*I300-E300*J297-G300*J300</f>
        <v>0</v>
      </c>
      <c r="O300" s="58">
        <f t="shared" ref="O300" si="1155">(D300*J297+E300*I297+F300*J300+G300*I300)</f>
        <v>0.83087134178327826</v>
      </c>
      <c r="P300" s="56">
        <f t="shared" ref="P300" si="1156">D300*K297+F300*K300-E300*L297-G300*L300</f>
        <v>0.95173572333644352</v>
      </c>
      <c r="Q300" s="57">
        <f t="shared" ref="Q300" si="1157">(D300*L297+E300*K297+F300*L300+G300*K300)</f>
        <v>0</v>
      </c>
      <c r="S300" s="43">
        <v>0</v>
      </c>
      <c r="T300" s="116">
        <f t="shared" ref="T300" si="1158">(1/$T$8)*SIN($B297*$U$8)</f>
        <v>0.10230624664606891</v>
      </c>
      <c r="U300" s="59">
        <f t="shared" ref="U300" si="1159">COS($U$8*$B297)</f>
        <v>0.95173572333644352</v>
      </c>
      <c r="V300" s="73">
        <v>0</v>
      </c>
      <c r="X300" s="55">
        <f t="shared" ref="X300" si="1160">N300*S297+P300*S300-O300*T297-Q300*T300</f>
        <v>0</v>
      </c>
      <c r="Y300" s="58">
        <f t="shared" ref="Y300" si="1161">(N300*T297+O300*S297+P300*T300+Q300*S300)</f>
        <v>0.88813844712516277</v>
      </c>
      <c r="Z300" s="56">
        <f t="shared" ref="Z300" si="1162">N300*U297+P300*U300-O300*V297-Q300*V300</f>
        <v>0.14077093126207074</v>
      </c>
      <c r="AA300" s="57">
        <f t="shared" ref="AA300" si="1163">(N300*V297+O300*U297+P300*V300+Q300*U300)</f>
        <v>0</v>
      </c>
      <c r="AB300" s="9"/>
      <c r="AC300" s="74">
        <f t="shared" ref="AC300" si="1164">(180/PI())*ATAN(-1*(($X$8*Y297+AA297+$X$8*Y300+AA300)/($X$8*X297+Z297+$X$8*X300+Z300)))</f>
        <v>-81.954422040413093</v>
      </c>
      <c r="AE300" s="102">
        <f t="shared" ref="AE300" si="1165">20*LOG(((($X$8*X297+Z297-$X$8*X300-Z300)^2+($X$8*Y297+AA297-$X$8*Y300-AA300)^2)/(($X$8*X297+Z297+$X$8*X300+Z300)^2+($X$8*Y297+AA297+$X$8*Y300+AA300)^2))^0.5)</f>
        <v>-19.401794429819425</v>
      </c>
      <c r="AF300" s="17"/>
      <c r="AG300" s="82">
        <f t="shared" si="1101"/>
        <v>5.36</v>
      </c>
      <c r="AH300" s="83">
        <f t="shared" si="1102"/>
        <v>-12.525908134843807</v>
      </c>
      <c r="AI300" s="81">
        <f t="shared" si="1103"/>
        <v>79.406473899494486</v>
      </c>
      <c r="AJ300" s="85">
        <f t="shared" si="1119"/>
        <v>-12.525908134843807</v>
      </c>
      <c r="AK300" s="22">
        <f t="shared" si="1120"/>
        <v>-31.77172836078125</v>
      </c>
      <c r="AL300" s="84">
        <f t="shared" si="1121"/>
        <v>-0.55452126894489362</v>
      </c>
      <c r="AM300" s="65">
        <f t="shared" si="1104"/>
        <v>-0.2498184715669533</v>
      </c>
    </row>
    <row r="301" spans="2:39" ht="18.649999999999999" customHeight="1">
      <c r="AE301" s="66"/>
      <c r="AG301" s="82">
        <f t="shared" si="1101"/>
        <v>5.38</v>
      </c>
      <c r="AH301" s="83">
        <f t="shared" si="1102"/>
        <v>-12.664169623859813</v>
      </c>
      <c r="AI301" s="81">
        <f t="shared" si="1103"/>
        <v>78.771039332278875</v>
      </c>
      <c r="AJ301" s="85">
        <f t="shared" si="1119"/>
        <v>-12.664169623859813</v>
      </c>
      <c r="AK301" s="22">
        <f t="shared" si="1120"/>
        <v>-31.567642373278186</v>
      </c>
      <c r="AL301" s="84">
        <f t="shared" si="1121"/>
        <v>-0.55095929650578124</v>
      </c>
      <c r="AM301" s="65">
        <f t="shared" si="1104"/>
        <v>-0.24176848848222135</v>
      </c>
    </row>
    <row r="302" spans="2:39" ht="18.649999999999999" customHeight="1" thickBot="1">
      <c r="E302" s="50" t="s">
        <v>8</v>
      </c>
      <c r="J302" s="50" t="s">
        <v>9</v>
      </c>
      <c r="O302" s="50" t="s">
        <v>10</v>
      </c>
      <c r="T302" s="50" t="s">
        <v>11</v>
      </c>
      <c r="Y302" s="50" t="s">
        <v>12</v>
      </c>
      <c r="AG302" s="82">
        <f t="shared" si="1101"/>
        <v>5.4</v>
      </c>
      <c r="AH302" s="83">
        <f t="shared" si="1102"/>
        <v>-12.799773068459544</v>
      </c>
      <c r="AI302" s="81">
        <f t="shared" si="1103"/>
        <v>78.139686484813296</v>
      </c>
      <c r="AJ302" s="85">
        <f t="shared" si="1119"/>
        <v>-12.799773068459544</v>
      </c>
      <c r="AK302" s="22">
        <f t="shared" si="1120"/>
        <v>-31.392198013325114</v>
      </c>
      <c r="AL302" s="84">
        <f t="shared" si="1121"/>
        <v>-0.54789721477054598</v>
      </c>
      <c r="AM302" s="65">
        <f t="shared" si="1104"/>
        <v>-0.23413213182733569</v>
      </c>
    </row>
    <row r="303" spans="2:39" ht="18.649999999999999" customHeight="1" thickBot="1">
      <c r="B303" s="49"/>
      <c r="D303" s="233" t="s">
        <v>37</v>
      </c>
      <c r="E303" s="234"/>
      <c r="F303" s="235" t="s">
        <v>38</v>
      </c>
      <c r="G303" s="236"/>
      <c r="I303" s="228" t="s">
        <v>14</v>
      </c>
      <c r="J303" s="229"/>
      <c r="K303" s="230" t="s">
        <v>15</v>
      </c>
      <c r="L303" s="231"/>
      <c r="N303" s="228" t="s">
        <v>16</v>
      </c>
      <c r="O303" s="229"/>
      <c r="P303" s="230" t="s">
        <v>17</v>
      </c>
      <c r="Q303" s="231"/>
      <c r="S303" s="228" t="s">
        <v>45</v>
      </c>
      <c r="T303" s="229"/>
      <c r="U303" s="230" t="s">
        <v>46</v>
      </c>
      <c r="V303" s="231"/>
      <c r="X303" s="228" t="s">
        <v>49</v>
      </c>
      <c r="Y303" s="229"/>
      <c r="Z303" s="230" t="s">
        <v>50</v>
      </c>
      <c r="AA303" s="231"/>
      <c r="AB303" s="4"/>
      <c r="AC303" s="53" t="s">
        <v>87</v>
      </c>
      <c r="AE303" s="98" t="s">
        <v>88</v>
      </c>
      <c r="AF303" s="17"/>
      <c r="AG303" s="82">
        <f t="shared" si="1101"/>
        <v>5.42</v>
      </c>
      <c r="AH303" s="83">
        <f t="shared" si="1102"/>
        <v>-12.932855891773231</v>
      </c>
      <c r="AI303" s="81">
        <f t="shared" si="1103"/>
        <v>77.511842524546807</v>
      </c>
      <c r="AJ303" s="85">
        <f t="shared" si="1119"/>
        <v>-12.932855891773231</v>
      </c>
      <c r="AK303" s="22">
        <f t="shared" si="1120"/>
        <v>-31.244013495908252</v>
      </c>
      <c r="AL303" s="84">
        <f t="shared" si="1121"/>
        <v>-0.54531090704114282</v>
      </c>
      <c r="AM303" s="65">
        <f t="shared" si="1104"/>
        <v>-0.22687845790340833</v>
      </c>
    </row>
    <row r="304" spans="2:39" ht="18.649999999999999" customHeight="1" thickTop="1" thickBot="1">
      <c r="B304" s="75">
        <v>0.8</v>
      </c>
      <c r="D304" s="132">
        <f t="shared" ref="D304" si="1166">COS($F$8*$B304)</f>
        <v>0.94925031666514847</v>
      </c>
      <c r="E304" s="133">
        <v>0</v>
      </c>
      <c r="F304" s="134">
        <v>0</v>
      </c>
      <c r="G304" s="135">
        <f t="shared" ref="G304" si="1167">$E$8*SIN($B304*$F$8)</f>
        <v>0.94356479735100263</v>
      </c>
      <c r="I304" s="55">
        <v>1</v>
      </c>
      <c r="J304" s="58">
        <v>0</v>
      </c>
      <c r="K304" s="56">
        <v>0</v>
      </c>
      <c r="L304" s="57">
        <v>0</v>
      </c>
      <c r="N304" s="55">
        <f t="shared" ref="N304" si="1168">D304*I304+F304*I307-E304*J304-G304*J307</f>
        <v>0.20397453253533782</v>
      </c>
      <c r="O304" s="58">
        <f t="shared" ref="O304" si="1169">(D304*J304+E304*I304+F304*J307+G304*I307)</f>
        <v>0</v>
      </c>
      <c r="P304" s="56">
        <f t="shared" ref="P304" si="1170">D304*K304+F304*K307-E304*L304-G304*L307</f>
        <v>0</v>
      </c>
      <c r="Q304" s="57">
        <f t="shared" ref="Q304" si="1171">(D304*L304+E304*K304+F304*L307+G304*K307)</f>
        <v>0.94356479735100263</v>
      </c>
      <c r="S304" s="59">
        <f t="shared" ref="S304" si="1172">COS($U$8*$B304)</f>
        <v>0.94925031666514847</v>
      </c>
      <c r="T304" s="60">
        <v>0</v>
      </c>
      <c r="U304" s="22">
        <v>0</v>
      </c>
      <c r="V304" s="116">
        <f t="shared" ref="V304" si="1173">$T$8*SIN($B304*$U$8)</f>
        <v>0.94356479735100263</v>
      </c>
      <c r="X304" s="55">
        <f t="shared" ref="X304" si="1174">N304*S304+P304*S307-O304*T304-Q304*T307</f>
        <v>9.4699053289679647E-2</v>
      </c>
      <c r="Y304" s="58">
        <f t="shared" ref="Y304" si="1175">(N304*T304+O304*S304+P304*T307+Q304*S307)</f>
        <v>0</v>
      </c>
      <c r="Z304" s="56">
        <f t="shared" ref="Z304" si="1176">N304*U304+P304*U307-O304*V304-Q304*V307</f>
        <v>0</v>
      </c>
      <c r="AA304" s="57">
        <f t="shared" ref="AA304" si="1177">(N304*V304+O304*U304+P304*V307+Q304*U307)</f>
        <v>1.0881423711359974</v>
      </c>
      <c r="AB304" s="9"/>
      <c r="AC304" s="61">
        <f t="shared" ref="AC304" si="1178">20*LOG((2*$X$8)/(($X$8*X304+Z304+$X$8*X307+Z307)^2+($X$8*Y304+AA304+$X$8*Y307+AA307)^2)^0.5)</f>
        <v>-3.4030056716010032E-2</v>
      </c>
      <c r="AE304" s="99">
        <f t="shared" ref="AE304" si="1179">((Y304^2+X304^2)/(Y307^2+X307^2))^0.5</f>
        <v>0.10397852249478952</v>
      </c>
      <c r="AF304" s="17"/>
      <c r="AG304" s="82">
        <f t="shared" si="1101"/>
        <v>5.44</v>
      </c>
      <c r="AH304" s="83">
        <f t="shared" si="1102"/>
        <v>-13.06355282399878</v>
      </c>
      <c r="AI304" s="81">
        <f t="shared" si="1103"/>
        <v>76.886962254628628</v>
      </c>
      <c r="AJ304" s="85">
        <f t="shared" si="1119"/>
        <v>-13.06355282399878</v>
      </c>
      <c r="AK304" s="22">
        <f t="shared" si="1120"/>
        <v>-31.12184991094291</v>
      </c>
      <c r="AL304" s="84">
        <f t="shared" si="1121"/>
        <v>-0.54317875025745777</v>
      </c>
      <c r="AM304" s="65">
        <f t="shared" si="1104"/>
        <v>-0.2199791713694258</v>
      </c>
    </row>
    <row r="305" spans="2:39" ht="18.649999999999999" customHeight="1" thickBot="1">
      <c r="D305" s="59"/>
      <c r="E305" s="22"/>
      <c r="F305" s="22"/>
      <c r="G305" s="65"/>
      <c r="I305" s="63"/>
      <c r="L305" s="64"/>
      <c r="N305" s="63"/>
      <c r="Q305" s="64"/>
      <c r="S305" s="63"/>
      <c r="V305" s="64"/>
      <c r="X305" s="63"/>
      <c r="AA305" s="64"/>
      <c r="AE305" s="100"/>
      <c r="AF305" s="17"/>
      <c r="AG305" s="82">
        <f t="shared" si="1101"/>
        <v>5.46</v>
      </c>
      <c r="AH305" s="83">
        <f t="shared" si="1102"/>
        <v>-13.191996335285923</v>
      </c>
      <c r="AI305" s="81">
        <f t="shared" si="1103"/>
        <v>76.264525256409783</v>
      </c>
      <c r="AJ305" s="85">
        <f t="shared" si="1119"/>
        <v>-13.191996335285923</v>
      </c>
      <c r="AK305" s="22">
        <f t="shared" si="1120"/>
        <v>-31.024598357058856</v>
      </c>
      <c r="AL305" s="84">
        <f t="shared" si="1121"/>
        <v>-0.54148139043950039</v>
      </c>
      <c r="AM305" s="65">
        <f t="shared" si="1104"/>
        <v>-0.21340834677598136</v>
      </c>
    </row>
    <row r="306" spans="2:39" ht="18.649999999999999" customHeight="1" thickBot="1">
      <c r="D306" s="237" t="s">
        <v>39</v>
      </c>
      <c r="E306" s="238"/>
      <c r="F306" s="239" t="s">
        <v>40</v>
      </c>
      <c r="G306" s="240"/>
      <c r="I306" s="228" t="s">
        <v>18</v>
      </c>
      <c r="J306" s="229"/>
      <c r="K306" s="230" t="s">
        <v>19</v>
      </c>
      <c r="L306" s="231"/>
      <c r="N306" s="228" t="s">
        <v>20</v>
      </c>
      <c r="O306" s="229"/>
      <c r="P306" s="230" t="s">
        <v>21</v>
      </c>
      <c r="Q306" s="231"/>
      <c r="S306" s="228" t="s">
        <v>47</v>
      </c>
      <c r="T306" s="229"/>
      <c r="U306" s="230" t="s">
        <v>48</v>
      </c>
      <c r="V306" s="231"/>
      <c r="X306" s="228" t="s">
        <v>51</v>
      </c>
      <c r="Y306" s="229"/>
      <c r="Z306" s="230" t="s">
        <v>52</v>
      </c>
      <c r="AA306" s="231"/>
      <c r="AB306" s="4"/>
      <c r="AC306" s="71" t="s">
        <v>89</v>
      </c>
      <c r="AE306" s="101" t="s">
        <v>90</v>
      </c>
      <c r="AF306" s="17"/>
      <c r="AG306" s="82">
        <f t="shared" si="1101"/>
        <v>5.48</v>
      </c>
      <c r="AH306" s="83">
        <f t="shared" si="1102"/>
        <v>-13.318317062318073</v>
      </c>
      <c r="AI306" s="81">
        <f t="shared" si="1103"/>
        <v>75.644033289268592</v>
      </c>
      <c r="AJ306" s="85">
        <f t="shared" si="1119"/>
        <v>-13.318317062318073</v>
      </c>
      <c r="AK306" s="22">
        <f t="shared" si="1120"/>
        <v>-30.951268596754694</v>
      </c>
      <c r="AL306" s="84">
        <f t="shared" si="1121"/>
        <v>-0.54020154468249448</v>
      </c>
      <c r="AM306" s="65">
        <f t="shared" si="1104"/>
        <v>-0.20714218295706072</v>
      </c>
    </row>
    <row r="307" spans="2:39" ht="18.649999999999999" customHeight="1" thickTop="1" thickBot="1">
      <c r="D307" s="43">
        <v>0</v>
      </c>
      <c r="E307" s="116">
        <f t="shared" ref="E307" si="1180">(1/$E$8)*SIN($B304*$F$8)</f>
        <v>0.10484053303900029</v>
      </c>
      <c r="F307" s="59">
        <f t="shared" ref="F307" si="1181">COS($F$8*$B304)</f>
        <v>0.94925031666514847</v>
      </c>
      <c r="G307" s="73">
        <v>0</v>
      </c>
      <c r="I307" s="55">
        <v>0</v>
      </c>
      <c r="J307" s="58">
        <f t="shared" ref="J307" si="1182">(TAN($K$8*B304))/$J$8</f>
        <v>0.78985119646485791</v>
      </c>
      <c r="K307" s="56">
        <v>1</v>
      </c>
      <c r="L307" s="57">
        <v>0</v>
      </c>
      <c r="N307" s="55">
        <f t="shared" ref="N307" si="1183">D307*I304+F307*I307-E307*J304-G307*J307</f>
        <v>0</v>
      </c>
      <c r="O307" s="58">
        <f t="shared" ref="O307" si="1184">(D307*J304+E307*I304+F307*J307+G307*I307)</f>
        <v>0.85460703140161309</v>
      </c>
      <c r="P307" s="56">
        <f t="shared" ref="P307" si="1185">D307*K304+F307*K307-E307*L304-G307*L307</f>
        <v>0.94925031666514847</v>
      </c>
      <c r="Q307" s="57">
        <f t="shared" ref="Q307" si="1186">(D307*L304+E307*K304+F307*L307+G307*K307)</f>
        <v>0</v>
      </c>
      <c r="S307" s="43">
        <v>0</v>
      </c>
      <c r="T307" s="116">
        <f t="shared" ref="T307" si="1187">(1/$T$8)*SIN($B304*$U$8)</f>
        <v>0.10484053303900029</v>
      </c>
      <c r="U307" s="59">
        <f t="shared" ref="U307" si="1188">COS($U$8*$B304)</f>
        <v>0.94925031666514847</v>
      </c>
      <c r="V307" s="73">
        <v>0</v>
      </c>
      <c r="X307" s="55">
        <f t="shared" ref="X307" si="1189">N307*S304+P307*S307-O307*T304-Q307*T307</f>
        <v>0</v>
      </c>
      <c r="Y307" s="58">
        <f t="shared" ref="Y307" si="1190">(N307*T304+O307*S304+P307*T307+Q307*S307)</f>
        <v>0.91075590436885778</v>
      </c>
      <c r="Z307" s="56">
        <f t="shared" ref="Z307" si="1191">N307*U304+P307*U307-O307*V304-Q307*V307</f>
        <v>9.4699053289679647E-2</v>
      </c>
      <c r="AA307" s="57">
        <f t="shared" ref="AA307" si="1192">(N307*V304+O307*U304+P307*V307+Q307*U307)</f>
        <v>0</v>
      </c>
      <c r="AB307" s="9"/>
      <c r="AC307" s="74">
        <f t="shared" ref="AC307" si="1193">(180/PI())*ATAN(-1*(($X$8*Y304+AA304+$X$8*Y307+AA307)/($X$8*X304+Z304+$X$8*X307+Z307)))</f>
        <v>-84.587312783970674</v>
      </c>
      <c r="AE307" s="102">
        <f t="shared" ref="AE307" si="1194">20*LOG(((($X$8*X304+Z304-$X$8*X307-Z307)^2+($X$8*Y304+AA304-$X$8*Y307-AA307)^2)/(($X$8*X304+Z304+$X$8*X307+Z307)^2+($X$8*Y304+AA304+$X$8*Y307+AA307)^2))^0.5)</f>
        <v>-21.076220301856967</v>
      </c>
      <c r="AF307" s="17"/>
      <c r="AG307" s="82">
        <f t="shared" si="1101"/>
        <v>5.5</v>
      </c>
      <c r="AH307" s="83">
        <f t="shared" si="1102"/>
        <v>-13.442644230957775</v>
      </c>
      <c r="AI307" s="81">
        <f t="shared" si="1103"/>
        <v>75.025007917333511</v>
      </c>
      <c r="AJ307" s="85">
        <f t="shared" si="1119"/>
        <v>-13.442644230957775</v>
      </c>
      <c r="AK307" s="22">
        <f t="shared" si="1120"/>
        <v>-30.900979048999435</v>
      </c>
      <c r="AL307" s="84">
        <f t="shared" si="1121"/>
        <v>-0.53932382649482635</v>
      </c>
      <c r="AM307" s="65">
        <f t="shared" si="1104"/>
        <v>-0.20115878591309214</v>
      </c>
    </row>
    <row r="308" spans="2:39" ht="18.649999999999999" customHeight="1">
      <c r="AE308" s="66"/>
      <c r="AG308" s="82">
        <f t="shared" si="1101"/>
        <v>5.52</v>
      </c>
      <c r="AH308" s="83">
        <f t="shared" si="1102"/>
        <v>-13.56510607741429</v>
      </c>
      <c r="AI308" s="81">
        <f t="shared" si="1103"/>
        <v>74.406988336353535</v>
      </c>
      <c r="AJ308" s="85">
        <f t="shared" si="1119"/>
        <v>-13.56510607741429</v>
      </c>
      <c r="AK308" s="22">
        <f t="shared" si="1120"/>
        <v>-30.872947960585858</v>
      </c>
      <c r="AL308" s="84">
        <f t="shared" si="1121"/>
        <v>-0.53883459170909176</v>
      </c>
      <c r="AM308" s="65">
        <f t="shared" si="1104"/>
        <v>-0.19543797645885164</v>
      </c>
    </row>
    <row r="309" spans="2:39" ht="18.649999999999999" customHeight="1" thickBot="1">
      <c r="E309" s="50" t="s">
        <v>8</v>
      </c>
      <c r="J309" s="50" t="s">
        <v>9</v>
      </c>
      <c r="O309" s="50" t="s">
        <v>10</v>
      </c>
      <c r="T309" s="50" t="s">
        <v>11</v>
      </c>
      <c r="Y309" s="50" t="s">
        <v>12</v>
      </c>
      <c r="AG309" s="82">
        <f t="shared" si="1101"/>
        <v>5.54</v>
      </c>
      <c r="AH309" s="83">
        <f t="shared" si="1102"/>
        <v>-13.685830270494844</v>
      </c>
      <c r="AI309" s="81">
        <f t="shared" si="1103"/>
        <v>73.789529377141804</v>
      </c>
      <c r="AJ309" s="85">
        <f t="shared" si="1119"/>
        <v>-13.685830270494844</v>
      </c>
      <c r="AK309" s="22">
        <f t="shared" si="1120"/>
        <v>-30.866485619321029</v>
      </c>
      <c r="AL309" s="84">
        <f t="shared" si="1121"/>
        <v>-0.53872180257663305</v>
      </c>
      <c r="AM309" s="65">
        <f t="shared" si="1104"/>
        <v>-0.18996111944810734</v>
      </c>
    </row>
    <row r="310" spans="2:39" ht="18.649999999999999" customHeight="1" thickBot="1">
      <c r="B310" s="49"/>
      <c r="D310" s="233" t="s">
        <v>37</v>
      </c>
      <c r="E310" s="234"/>
      <c r="F310" s="235" t="s">
        <v>38</v>
      </c>
      <c r="G310" s="236"/>
      <c r="I310" s="228" t="s">
        <v>14</v>
      </c>
      <c r="J310" s="229"/>
      <c r="K310" s="230" t="s">
        <v>15</v>
      </c>
      <c r="L310" s="231"/>
      <c r="N310" s="228" t="s">
        <v>16</v>
      </c>
      <c r="O310" s="229"/>
      <c r="P310" s="230" t="s">
        <v>17</v>
      </c>
      <c r="Q310" s="231"/>
      <c r="S310" s="228" t="s">
        <v>45</v>
      </c>
      <c r="T310" s="229"/>
      <c r="U310" s="230" t="s">
        <v>46</v>
      </c>
      <c r="V310" s="231"/>
      <c r="X310" s="228" t="s">
        <v>49</v>
      </c>
      <c r="Y310" s="229"/>
      <c r="Z310" s="230" t="s">
        <v>50</v>
      </c>
      <c r="AA310" s="231"/>
      <c r="AB310" s="4"/>
      <c r="AC310" s="53" t="s">
        <v>87</v>
      </c>
      <c r="AE310" s="98" t="s">
        <v>88</v>
      </c>
      <c r="AF310" s="17"/>
      <c r="AG310" s="82">
        <f t="shared" si="1101"/>
        <v>5.56</v>
      </c>
      <c r="AH310" s="83">
        <f t="shared" si="1102"/>
        <v>-13.804944337621347</v>
      </c>
      <c r="AI310" s="81">
        <f t="shared" si="1103"/>
        <v>73.172199664755396</v>
      </c>
      <c r="AJ310" s="85">
        <f t="shared" si="1119"/>
        <v>-13.804944337621347</v>
      </c>
      <c r="AK310" s="22">
        <f t="shared" si="1120"/>
        <v>-30.880987490659347</v>
      </c>
      <c r="AL310" s="84">
        <f t="shared" si="1121"/>
        <v>-0.53897490797918723</v>
      </c>
      <c r="AM310" s="65">
        <f t="shared" si="1104"/>
        <v>-0.18471097184107294</v>
      </c>
    </row>
    <row r="311" spans="2:39" ht="18.649999999999999" customHeight="1" thickTop="1" thickBot="1">
      <c r="B311" s="75">
        <v>0.82</v>
      </c>
      <c r="D311" s="132">
        <f t="shared" ref="D311" si="1195">COS($F$8*$B311)</f>
        <v>0.94670417628081482</v>
      </c>
      <c r="E311" s="133">
        <v>0</v>
      </c>
      <c r="F311" s="134">
        <v>0</v>
      </c>
      <c r="G311" s="135">
        <f t="shared" ref="G311" si="1196">$E$8*SIN($B311*$F$8)</f>
        <v>0.96631300493793182</v>
      </c>
      <c r="I311" s="55">
        <v>1</v>
      </c>
      <c r="J311" s="58">
        <v>0</v>
      </c>
      <c r="K311" s="56">
        <v>0</v>
      </c>
      <c r="L311" s="57">
        <v>0</v>
      </c>
      <c r="N311" s="55">
        <f t="shared" ref="N311" si="1197">D311*I311+F311*I314-E311*J311-G311*J314</f>
        <v>0.15952650993288764</v>
      </c>
      <c r="O311" s="58">
        <f t="shared" ref="O311" si="1198">(D311*J311+E311*I311+F311*J314+G311*I314)</f>
        <v>0</v>
      </c>
      <c r="P311" s="56">
        <f t="shared" ref="P311" si="1199">D311*K311+F311*K314-E311*L311-G311*L314</f>
        <v>0</v>
      </c>
      <c r="Q311" s="57">
        <f t="shared" ref="Q311" si="1200">(D311*L311+E311*K311+F311*L314+G311*K314)</f>
        <v>0.96631300493793182</v>
      </c>
      <c r="S311" s="59">
        <f t="shared" ref="S311" si="1201">COS($U$8*$B311)</f>
        <v>0.94670417628081482</v>
      </c>
      <c r="T311" s="60">
        <v>0</v>
      </c>
      <c r="U311" s="22">
        <v>0</v>
      </c>
      <c r="V311" s="116">
        <f t="shared" ref="V311" si="1202">$T$8*SIN($B311*$U$8)</f>
        <v>0.96631300493793182</v>
      </c>
      <c r="X311" s="55">
        <f t="shared" ref="X311" si="1203">N311*S311+P311*S314-O311*T311-Q311*T314</f>
        <v>4.7273210568503685E-2</v>
      </c>
      <c r="Y311" s="58">
        <f t="shared" ref="Y311" si="1204">(N311*T311+O311*S311+P311*T314+Q311*S314)</f>
        <v>0</v>
      </c>
      <c r="Z311" s="56">
        <f t="shared" ref="Z311" si="1205">N311*U311+P311*U314-O311*V311-Q311*V314</f>
        <v>0</v>
      </c>
      <c r="AA311" s="57">
        <f t="shared" ref="AA311" si="1206">(N311*V311+O311*U311+P311*V314+Q311*U314)</f>
        <v>1.0689650985497132</v>
      </c>
      <c r="AB311" s="9"/>
      <c r="AC311" s="61">
        <f t="shared" ref="AC311" si="1207">20*LOG((2*$X$8)/(($X$8*X311+Z311+$X$8*X314+Z314)^2+($X$8*Y311+AA311+$X$8*Y314+AA314)^2)^0.5)</f>
        <v>-1.9909707336709732E-2</v>
      </c>
      <c r="AE311" s="99">
        <f t="shared" ref="AE311" si="1208">((Y311^2+X311^2)/(Y314^2+X314^2))^0.5</f>
        <v>5.0646594998329526E-2</v>
      </c>
      <c r="AF311" s="17"/>
      <c r="AG311" s="82">
        <f t="shared" si="1101"/>
        <v>5.58</v>
      </c>
      <c r="AH311" s="83">
        <f t="shared" si="1102"/>
        <v>-13.922576097435854</v>
      </c>
      <c r="AI311" s="81">
        <f t="shared" si="1103"/>
        <v>72.554579914942195</v>
      </c>
      <c r="AJ311" s="85">
        <f t="shared" si="1119"/>
        <v>-13.922576097435854</v>
      </c>
      <c r="AK311" s="22">
        <f t="shared" si="1120"/>
        <v>-30.915928175438214</v>
      </c>
      <c r="AL311" s="84">
        <f t="shared" si="1121"/>
        <v>-0.53958473797147988</v>
      </c>
      <c r="AM311" s="65">
        <f t="shared" si="1104"/>
        <v>-0.17967154726482748</v>
      </c>
    </row>
    <row r="312" spans="2:39" ht="18.649999999999999" customHeight="1" thickBot="1">
      <c r="D312" s="59"/>
      <c r="E312" s="22"/>
      <c r="F312" s="22"/>
      <c r="G312" s="65"/>
      <c r="I312" s="63"/>
      <c r="L312" s="64"/>
      <c r="N312" s="63"/>
      <c r="Q312" s="64"/>
      <c r="S312" s="63"/>
      <c r="V312" s="64"/>
      <c r="X312" s="63"/>
      <c r="AA312" s="64"/>
      <c r="AE312" s="100"/>
      <c r="AF312" s="17"/>
      <c r="AG312" s="82">
        <f t="shared" si="1101"/>
        <v>5.6</v>
      </c>
      <c r="AH312" s="83">
        <f t="shared" si="1102"/>
        <v>-14.038854101987059</v>
      </c>
      <c r="AI312" s="81">
        <f t="shared" si="1103"/>
        <v>71.936261351433444</v>
      </c>
      <c r="AJ312" s="85">
        <f t="shared" si="1119"/>
        <v>-14.038854101987059</v>
      </c>
      <c r="AK312" s="22">
        <f t="shared" si="1120"/>
        <v>-30.970856100035601</v>
      </c>
      <c r="AL312" s="84">
        <f t="shared" si="1121"/>
        <v>-0.54054341110699156</v>
      </c>
      <c r="AM312" s="65">
        <f t="shared" si="1104"/>
        <v>-0.17482799504270172</v>
      </c>
    </row>
    <row r="313" spans="2:39" ht="18.649999999999999" customHeight="1" thickBot="1">
      <c r="D313" s="237" t="s">
        <v>39</v>
      </c>
      <c r="E313" s="238"/>
      <c r="F313" s="239" t="s">
        <v>40</v>
      </c>
      <c r="G313" s="240"/>
      <c r="I313" s="228" t="s">
        <v>18</v>
      </c>
      <c r="J313" s="229"/>
      <c r="K313" s="230" t="s">
        <v>19</v>
      </c>
      <c r="L313" s="231"/>
      <c r="N313" s="228" t="s">
        <v>20</v>
      </c>
      <c r="O313" s="229"/>
      <c r="P313" s="230" t="s">
        <v>21</v>
      </c>
      <c r="Q313" s="231"/>
      <c r="S313" s="228" t="s">
        <v>47</v>
      </c>
      <c r="T313" s="229"/>
      <c r="U313" s="230" t="s">
        <v>48</v>
      </c>
      <c r="V313" s="231"/>
      <c r="X313" s="228" t="s">
        <v>51</v>
      </c>
      <c r="Y313" s="229"/>
      <c r="Z313" s="230" t="s">
        <v>52</v>
      </c>
      <c r="AA313" s="231"/>
      <c r="AB313" s="4"/>
      <c r="AC313" s="71" t="s">
        <v>89</v>
      </c>
      <c r="AE313" s="101" t="s">
        <v>90</v>
      </c>
      <c r="AF313" s="17"/>
      <c r="AG313" s="82">
        <f t="shared" si="1101"/>
        <v>5.62</v>
      </c>
      <c r="AH313" s="83">
        <f t="shared" si="1102"/>
        <v>-14.153908091692163</v>
      </c>
      <c r="AI313" s="81">
        <f t="shared" si="1103"/>
        <v>71.316844229432718</v>
      </c>
      <c r="AJ313" s="85">
        <f t="shared" si="1119"/>
        <v>-14.153908091692163</v>
      </c>
      <c r="AK313" s="22">
        <f t="shared" si="1120"/>
        <v>-31.045388862286622</v>
      </c>
      <c r="AL313" s="84">
        <f t="shared" si="1121"/>
        <v>-0.54184425320887797</v>
      </c>
      <c r="AM313" s="65">
        <f t="shared" si="1104"/>
        <v>-0.17016649194588557</v>
      </c>
    </row>
    <row r="314" spans="2:39" ht="18.649999999999999" customHeight="1" thickTop="1" thickBot="1">
      <c r="D314" s="43">
        <v>0</v>
      </c>
      <c r="E314" s="116">
        <f t="shared" ref="E314" si="1209">(1/$E$8)*SIN($B311*$F$8)</f>
        <v>0.1073681116597702</v>
      </c>
      <c r="F314" s="59">
        <f t="shared" ref="F314" si="1210">COS($F$8*$B311)</f>
        <v>0.94670417628081482</v>
      </c>
      <c r="G314" s="73">
        <v>0</v>
      </c>
      <c r="I314" s="55">
        <v>0</v>
      </c>
      <c r="J314" s="58">
        <f t="shared" ref="J314" si="1211">(TAN($K$8*B311))/$J$8</f>
        <v>0.81461975811708043</v>
      </c>
      <c r="K314" s="56">
        <v>1</v>
      </c>
      <c r="L314" s="57">
        <v>0</v>
      </c>
      <c r="N314" s="55">
        <f t="shared" ref="N314" si="1212">D314*I311+F314*I314-E314*J311-G314*J314</f>
        <v>0</v>
      </c>
      <c r="O314" s="58">
        <f t="shared" ref="O314" si="1213">(D314*J311+E314*I311+F314*J314+G314*I314)</f>
        <v>0.8785720387500775</v>
      </c>
      <c r="P314" s="56">
        <f t="shared" ref="P314" si="1214">D314*K311+F314*K314-E314*L311-G314*L314</f>
        <v>0.94670417628081482</v>
      </c>
      <c r="Q314" s="57">
        <f t="shared" ref="Q314" si="1215">(D314*L311+E314*K311+F314*L314+G314*K314)</f>
        <v>0</v>
      </c>
      <c r="S314" s="43">
        <v>0</v>
      </c>
      <c r="T314" s="116">
        <f t="shared" ref="T314" si="1216">(1/$T$8)*SIN($B311*$U$8)</f>
        <v>0.1073681116597702</v>
      </c>
      <c r="U314" s="59">
        <f t="shared" ref="U314" si="1217">COS($U$8*$B311)</f>
        <v>0.94670417628081482</v>
      </c>
      <c r="V314" s="73">
        <v>0</v>
      </c>
      <c r="X314" s="55">
        <f t="shared" ref="X314" si="1218">N314*S311+P314*S314-O314*T311-Q314*T314</f>
        <v>0</v>
      </c>
      <c r="Y314" s="58">
        <f t="shared" ref="Y314" si="1219">(N314*T311+O314*S311+P314*T314+Q314*S314)</f>
        <v>0.93339365795593754</v>
      </c>
      <c r="Z314" s="56">
        <f t="shared" ref="Z314" si="1220">N314*U311+P314*U314-O314*V311-Q314*V314</f>
        <v>4.7273210568503643E-2</v>
      </c>
      <c r="AA314" s="57">
        <f t="shared" ref="AA314" si="1221">(N314*V311+O314*U311+P314*V314+Q314*U314)</f>
        <v>0</v>
      </c>
      <c r="AB314" s="9"/>
      <c r="AC314" s="74">
        <f t="shared" ref="AC314" si="1222">(180/PI())*ATAN(-1*(($X$8*Y311+AA311+$X$8*Y314+AA314)/($X$8*X311+Z311+$X$8*X314+Z314)))</f>
        <v>-87.296643045580709</v>
      </c>
      <c r="AE314" s="102">
        <f t="shared" ref="AE314" si="1223">20*LOG(((($X$8*X311+Z311-$X$8*X314-Z314)^2+($X$8*Y311+AA311-$X$8*Y314-AA314)^2)/(($X$8*X311+Z311+$X$8*X314+Z314)^2+($X$8*Y311+AA311+$X$8*Y314+AA314)^2))^0.5)</f>
        <v>-23.397145402099106</v>
      </c>
      <c r="AF314" s="17"/>
      <c r="AG314" s="82">
        <f t="shared" si="1101"/>
        <v>5.64</v>
      </c>
      <c r="AH314" s="83">
        <f t="shared" si="1102"/>
        <v>-14.267869466508794</v>
      </c>
      <c r="AI314" s="81">
        <f t="shared" si="1103"/>
        <v>70.695936452186999</v>
      </c>
      <c r="AJ314" s="85">
        <f t="shared" si="1119"/>
        <v>-14.267869466508794</v>
      </c>
      <c r="AK314" s="22">
        <f t="shared" si="1120"/>
        <v>-31.139209166652641</v>
      </c>
      <c r="AL314" s="84">
        <f t="shared" si="1121"/>
        <v>-0.54348172642528825</v>
      </c>
      <c r="AM314" s="65">
        <f t="shared" si="1104"/>
        <v>-0.1656741451571826</v>
      </c>
    </row>
    <row r="315" spans="2:39" ht="18.649999999999999" customHeight="1">
      <c r="AE315" s="66"/>
      <c r="AG315" s="82">
        <f t="shared" si="1101"/>
        <v>5.66</v>
      </c>
      <c r="AH315" s="83">
        <f t="shared" si="1102"/>
        <v>-14.380871777037827</v>
      </c>
      <c r="AI315" s="81">
        <f t="shared" si="1103"/>
        <v>70.073152268853931</v>
      </c>
      <c r="AJ315" s="85">
        <f t="shared" si="1119"/>
        <v>-14.380871777037827</v>
      </c>
      <c r="AK315" s="22">
        <f t="shared" si="1120"/>
        <v>-31.252061291206658</v>
      </c>
      <c r="AL315" s="84">
        <f t="shared" si="1121"/>
        <v>-0.54545136756662649</v>
      </c>
      <c r="AM315" s="65">
        <f t="shared" si="1104"/>
        <v>-0.16133890513921997</v>
      </c>
    </row>
    <row r="316" spans="2:39" ht="18.649999999999999" customHeight="1" thickBot="1">
      <c r="E316" s="50" t="s">
        <v>8</v>
      </c>
      <c r="J316" s="50" t="s">
        <v>9</v>
      </c>
      <c r="O316" s="50" t="s">
        <v>10</v>
      </c>
      <c r="T316" s="50" t="s">
        <v>11</v>
      </c>
      <c r="Y316" s="50" t="s">
        <v>12</v>
      </c>
      <c r="AG316" s="82">
        <f t="shared" si="1101"/>
        <v>5.68</v>
      </c>
      <c r="AH316" s="83">
        <f t="shared" si="1102"/>
        <v>-14.493051239616747</v>
      </c>
      <c r="AI316" s="81">
        <f t="shared" si="1103"/>
        <v>69.448111043029812</v>
      </c>
      <c r="AJ316" s="85">
        <f t="shared" si="1119"/>
        <v>-14.493051239616747</v>
      </c>
      <c r="AK316" s="22">
        <f t="shared" si="1120"/>
        <v>-31.383748036689227</v>
      </c>
      <c r="AL316" s="84">
        <f t="shared" si="1121"/>
        <v>-0.54774973485653311</v>
      </c>
      <c r="AM316" s="65">
        <f t="shared" si="1104"/>
        <v>-0.15714948727351674</v>
      </c>
    </row>
    <row r="317" spans="2:39" ht="18.649999999999999" customHeight="1" thickBot="1">
      <c r="B317" s="49"/>
      <c r="D317" s="233" t="s">
        <v>37</v>
      </c>
      <c r="E317" s="234"/>
      <c r="F317" s="235" t="s">
        <v>38</v>
      </c>
      <c r="G317" s="236"/>
      <c r="I317" s="228" t="s">
        <v>14</v>
      </c>
      <c r="J317" s="229"/>
      <c r="K317" s="230" t="s">
        <v>15</v>
      </c>
      <c r="L317" s="231"/>
      <c r="N317" s="228" t="s">
        <v>16</v>
      </c>
      <c r="O317" s="229"/>
      <c r="P317" s="230" t="s">
        <v>17</v>
      </c>
      <c r="Q317" s="231"/>
      <c r="S317" s="228" t="s">
        <v>45</v>
      </c>
      <c r="T317" s="229"/>
      <c r="U317" s="230" t="s">
        <v>46</v>
      </c>
      <c r="V317" s="231"/>
      <c r="X317" s="228" t="s">
        <v>49</v>
      </c>
      <c r="Y317" s="229"/>
      <c r="Z317" s="230" t="s">
        <v>50</v>
      </c>
      <c r="AA317" s="231"/>
      <c r="AB317" s="4"/>
      <c r="AC317" s="53" t="s">
        <v>87</v>
      </c>
      <c r="AE317" s="98" t="s">
        <v>88</v>
      </c>
      <c r="AF317" s="17"/>
      <c r="AG317" s="82">
        <f t="shared" si="1101"/>
        <v>5.7</v>
      </c>
      <c r="AH317" s="83">
        <f t="shared" si="1102"/>
        <v>-14.604547279864269</v>
      </c>
      <c r="AI317" s="81">
        <f t="shared" si="1103"/>
        <v>68.820436082296013</v>
      </c>
      <c r="AJ317" s="85">
        <f t="shared" si="1119"/>
        <v>-14.604547279864269</v>
      </c>
      <c r="AK317" s="22">
        <f t="shared" si="1120"/>
        <v>-31.534128114704846</v>
      </c>
      <c r="AL317" s="84">
        <f t="shared" si="1121"/>
        <v>-0.55037436234731163</v>
      </c>
      <c r="AM317" s="65">
        <f t="shared" si="1104"/>
        <v>-0.15309530128649179</v>
      </c>
    </row>
    <row r="318" spans="2:39" ht="18.649999999999999" customHeight="1" thickTop="1" thickBot="1">
      <c r="B318" s="75">
        <v>0.84</v>
      </c>
      <c r="D318" s="132">
        <f t="shared" ref="D318" si="1224">COS($F$8*$B318)</f>
        <v>0.9440974650873224</v>
      </c>
      <c r="E318" s="133">
        <v>0</v>
      </c>
      <c r="F318" s="134">
        <v>0</v>
      </c>
      <c r="G318" s="135">
        <f t="shared" ref="G318" si="1225">$E$8*SIN($B318*$F$8)</f>
        <v>0.98899938712884383</v>
      </c>
      <c r="I318" s="55">
        <v>1</v>
      </c>
      <c r="J318" s="58">
        <v>0</v>
      </c>
      <c r="K318" s="56">
        <v>0</v>
      </c>
      <c r="L318" s="57">
        <v>0</v>
      </c>
      <c r="N318" s="55">
        <f t="shared" ref="N318" si="1226">D318*I318+F318*I321-E318*J318-G318*J321</f>
        <v>0.11349714827097312</v>
      </c>
      <c r="O318" s="58">
        <f t="shared" ref="O318" si="1227">(D318*J318+E318*I318+F318*J321+G318*I321)</f>
        <v>0</v>
      </c>
      <c r="P318" s="56">
        <f t="shared" ref="P318" si="1228">D318*K318+F318*K321-E318*L318-G318*L321</f>
        <v>0</v>
      </c>
      <c r="Q318" s="57">
        <f t="shared" ref="Q318" si="1229">(D318*L318+E318*K318+F318*L321+G318*K321)</f>
        <v>0.98899938712884383</v>
      </c>
      <c r="S318" s="59">
        <f t="shared" ref="S318" si="1230">COS($U$8*$B318)</f>
        <v>0.9440974650873224</v>
      </c>
      <c r="T318" s="60">
        <v>0</v>
      </c>
      <c r="U318" s="22">
        <v>0</v>
      </c>
      <c r="V318" s="116">
        <f t="shared" ref="V318" si="1231">$T$8*SIN($B318*$U$8)</f>
        <v>0.98899938712884383</v>
      </c>
      <c r="X318" s="55">
        <f t="shared" ref="X318" si="1232">N318*S318+P318*S321-O318*T318-Q318*T321</f>
        <v>-1.5276064384263655E-3</v>
      </c>
      <c r="Y318" s="58">
        <f t="shared" ref="Y318" si="1233">(N318*T318+O318*S318+P318*T321+Q318*S321)</f>
        <v>0</v>
      </c>
      <c r="Z318" s="56">
        <f t="shared" ref="Z318" si="1234">N318*U318+P318*U321-O318*V318-Q318*V321</f>
        <v>0</v>
      </c>
      <c r="AA318" s="57">
        <f t="shared" ref="AA318" si="1235">(N318*V318+O318*U318+P318*V321+Q318*U321)</f>
        <v>1.0459604244421208</v>
      </c>
      <c r="AB318" s="9"/>
      <c r="AC318" s="61">
        <f t="shared" ref="AC318" si="1236">20*LOG((2*$X$8)/(($X$8*X318+Z318+$X$8*X321+Z321)^2+($X$8*Y318+AA318+$X$8*Y321+AA321)^2)^0.5)</f>
        <v>-8.7667672538073692E-3</v>
      </c>
      <c r="AE318" s="99">
        <f t="shared" ref="AE318" si="1237">((Y318^2+X318^2)/(Y321^2+X321^2))^0.5</f>
        <v>1.597819607359123E-3</v>
      </c>
      <c r="AF318" s="17"/>
      <c r="AG318" s="82">
        <f t="shared" si="1101"/>
        <v>5.72</v>
      </c>
      <c r="AH318" s="83">
        <f t="shared" si="1102"/>
        <v>-14.715503109609507</v>
      </c>
      <c r="AI318" s="81">
        <f t="shared" si="1103"/>
        <v>68.189753520001929</v>
      </c>
      <c r="AJ318" s="85">
        <f t="shared" si="1119"/>
        <v>-14.715503109609507</v>
      </c>
      <c r="AK318" s="22">
        <f t="shared" si="1120"/>
        <v>-31.703113938186767</v>
      </c>
      <c r="AL318" s="84">
        <f t="shared" si="1121"/>
        <v>-0.55332372135626517</v>
      </c>
      <c r="AM318" s="65">
        <f t="shared" si="1104"/>
        <v>-0.14916638760822579</v>
      </c>
    </row>
    <row r="319" spans="2:39" ht="18.649999999999999" customHeight="1" thickBot="1">
      <c r="D319" s="59"/>
      <c r="E319" s="22"/>
      <c r="F319" s="22"/>
      <c r="G319" s="65"/>
      <c r="I319" s="63"/>
      <c r="L319" s="64"/>
      <c r="N319" s="63"/>
      <c r="Q319" s="64"/>
      <c r="S319" s="63"/>
      <c r="V319" s="64"/>
      <c r="X319" s="63"/>
      <c r="AA319" s="64"/>
      <c r="AE319" s="100"/>
      <c r="AF319" s="17"/>
      <c r="AG319" s="82">
        <f t="shared" si="1101"/>
        <v>5.74</v>
      </c>
      <c r="AH319" s="83">
        <f t="shared" si="1102"/>
        <v>-14.82606634269699</v>
      </c>
      <c r="AI319" s="81">
        <f t="shared" si="1103"/>
        <v>67.555691241238179</v>
      </c>
      <c r="AJ319" s="85">
        <f t="shared" si="1119"/>
        <v>-14.82606634269699</v>
      </c>
      <c r="AK319" s="22">
        <f t="shared" si="1120"/>
        <v>-31.890669782361382</v>
      </c>
      <c r="AL319" s="84">
        <f t="shared" si="1121"/>
        <v>-0.5565971883684695</v>
      </c>
      <c r="AM319" s="65">
        <f t="shared" si="1104"/>
        <v>-0.14535335992227863</v>
      </c>
    </row>
    <row r="320" spans="2:39" ht="18.649999999999999" customHeight="1" thickBot="1">
      <c r="D320" s="237" t="s">
        <v>39</v>
      </c>
      <c r="E320" s="238"/>
      <c r="F320" s="239" t="s">
        <v>40</v>
      </c>
      <c r="G320" s="240"/>
      <c r="I320" s="228" t="s">
        <v>18</v>
      </c>
      <c r="J320" s="229"/>
      <c r="K320" s="230" t="s">
        <v>19</v>
      </c>
      <c r="L320" s="231"/>
      <c r="N320" s="228" t="s">
        <v>20</v>
      </c>
      <c r="O320" s="229"/>
      <c r="P320" s="230" t="s">
        <v>21</v>
      </c>
      <c r="Q320" s="231"/>
      <c r="S320" s="228" t="s">
        <v>47</v>
      </c>
      <c r="T320" s="229"/>
      <c r="U320" s="230" t="s">
        <v>48</v>
      </c>
      <c r="V320" s="231"/>
      <c r="X320" s="228" t="s">
        <v>51</v>
      </c>
      <c r="Y320" s="229"/>
      <c r="Z320" s="230" t="s">
        <v>52</v>
      </c>
      <c r="AA320" s="231"/>
      <c r="AB320" s="4"/>
      <c r="AC320" s="71" t="s">
        <v>89</v>
      </c>
      <c r="AE320" s="101" t="s">
        <v>90</v>
      </c>
      <c r="AF320" s="17"/>
      <c r="AG320" s="82">
        <f t="shared" si="1101"/>
        <v>5.76</v>
      </c>
      <c r="AH320" s="83">
        <f t="shared" si="1102"/>
        <v>-14.936389655814772</v>
      </c>
      <c r="AI320" s="81">
        <f t="shared" si="1103"/>
        <v>66.917877845590965</v>
      </c>
      <c r="AJ320" s="85">
        <f t="shared" si="1119"/>
        <v>-14.936389655814772</v>
      </c>
      <c r="AK320" s="22">
        <f t="shared" si="1120"/>
        <v>-32.096810289244331</v>
      </c>
      <c r="AL320" s="84">
        <f t="shared" si="1121"/>
        <v>-0.5601950189353071</v>
      </c>
      <c r="AM320" s="65">
        <f t="shared" si="1104"/>
        <v>-0.1416473532630414</v>
      </c>
    </row>
    <row r="321" spans="2:39" ht="18.649999999999999" customHeight="1" thickTop="1" thickBot="1">
      <c r="D321" s="43">
        <v>0</v>
      </c>
      <c r="E321" s="116">
        <f t="shared" ref="E321" si="1238">(1/$E$8)*SIN($B318*$F$8)</f>
        <v>0.10988882079209375</v>
      </c>
      <c r="F321" s="59">
        <f t="shared" ref="F321" si="1239">COS($F$8*$B318)</f>
        <v>0.9440974650873224</v>
      </c>
      <c r="G321" s="73">
        <v>0</v>
      </c>
      <c r="I321" s="55">
        <v>0</v>
      </c>
      <c r="J321" s="58">
        <f t="shared" ref="J321" si="1240">(TAN($K$8*B318))/$J$8</f>
        <v>0.83983906120271556</v>
      </c>
      <c r="K321" s="56">
        <v>1</v>
      </c>
      <c r="L321" s="57">
        <v>0</v>
      </c>
      <c r="N321" s="55">
        <f t="shared" ref="N321" si="1241">D321*I318+F321*I321-E321*J318-G321*J321</f>
        <v>0</v>
      </c>
      <c r="O321" s="58">
        <f t="shared" ref="O321" si="1242">(D321*J318+E321*I318+F321*J321+G321*I321)</f>
        <v>0.90277874955489412</v>
      </c>
      <c r="P321" s="56">
        <f t="shared" ref="P321" si="1243">D321*K318+F321*K321-E321*L318-G321*L321</f>
        <v>0.9440974650873224</v>
      </c>
      <c r="Q321" s="57">
        <f t="shared" ref="Q321" si="1244">(D321*L318+E321*K318+F321*L321+G321*K321)</f>
        <v>0</v>
      </c>
      <c r="S321" s="43">
        <v>0</v>
      </c>
      <c r="T321" s="116">
        <f t="shared" ref="T321" si="1245">(1/$T$8)*SIN($B318*$U$8)</f>
        <v>0.10988882079209375</v>
      </c>
      <c r="U321" s="59">
        <f t="shared" ref="U321" si="1246">COS($U$8*$B318)</f>
        <v>0.9440974650873224</v>
      </c>
      <c r="V321" s="73">
        <v>0</v>
      </c>
      <c r="X321" s="55">
        <f t="shared" ref="X321" si="1247">N321*S318+P321*S321-O321*T318-Q321*T321</f>
        <v>0</v>
      </c>
      <c r="Y321" s="58">
        <f t="shared" ref="Y321" si="1248">(N321*T318+O321*S318+P321*T321+Q321*S321)</f>
        <v>0.95605688614072903</v>
      </c>
      <c r="Z321" s="56">
        <f t="shared" ref="Z321" si="1249">N321*U318+P321*U321-O321*V318-Q321*V321</f>
        <v>-1.5276064384263099E-3</v>
      </c>
      <c r="AA321" s="57">
        <f t="shared" ref="AA321" si="1250">(N321*V318+O321*U318+P321*V321+Q321*U321)</f>
        <v>0</v>
      </c>
      <c r="AB321" s="9"/>
      <c r="AC321" s="74">
        <f t="shared" ref="AC321" si="1251">(180/PI())*ATAN(-1*(($X$8*Y318+AA318+$X$8*Y321+AA321)/($X$8*X318+Z318+$X$8*X321+Z321)))</f>
        <v>89.912562860200211</v>
      </c>
      <c r="AE321" s="102">
        <f t="shared" ref="AE321" si="1252">20*LOG(((($X$8*X318+Z318-$X$8*X321-Z321)^2+($X$8*Y318+AA318-$X$8*Y321-AA321)^2)/(($X$8*X318+Z318+$X$8*X321+Z321)^2+($X$8*Y318+AA318+$X$8*Y321+AA321)^2))^0.5)</f>
        <v>-26.953830991690797</v>
      </c>
      <c r="AF321" s="17"/>
      <c r="AG321" s="82">
        <f t="shared" si="1101"/>
        <v>5.78</v>
      </c>
      <c r="AH321" s="83">
        <f t="shared" si="1102"/>
        <v>-15.046631501267161</v>
      </c>
      <c r="AI321" s="81">
        <f t="shared" si="1103"/>
        <v>66.275941639806064</v>
      </c>
      <c r="AJ321" s="85">
        <f t="shared" si="1119"/>
        <v>-15.046631501267161</v>
      </c>
      <c r="AK321" s="22">
        <f t="shared" si="1120"/>
        <v>-32.321599292725956</v>
      </c>
      <c r="AL321" s="84">
        <f t="shared" si="1121"/>
        <v>-0.56411832716833843</v>
      </c>
      <c r="AM321" s="65">
        <f t="shared" si="1104"/>
        <v>-0.13803997710324001</v>
      </c>
    </row>
    <row r="322" spans="2:39" ht="18.649999999999999" customHeight="1">
      <c r="AE322" s="66"/>
      <c r="AG322" s="82">
        <f t="shared" si="1101"/>
        <v>5.8</v>
      </c>
      <c r="AH322" s="83">
        <f t="shared" si="1102"/>
        <v>-15.156956879524834</v>
      </c>
      <c r="AI322" s="81">
        <f t="shared" si="1103"/>
        <v>65.629509653951558</v>
      </c>
      <c r="AJ322" s="85">
        <f t="shared" si="1119"/>
        <v>-15.156956879524834</v>
      </c>
      <c r="AK322" s="22">
        <f t="shared" si="1120"/>
        <v>-32.565148945008772</v>
      </c>
      <c r="AL322" s="84">
        <f t="shared" si="1121"/>
        <v>-0.56836907049276086</v>
      </c>
      <c r="AM322" s="65">
        <f t="shared" si="1104"/>
        <v>-0.13452327295019967</v>
      </c>
    </row>
    <row r="323" spans="2:39" ht="18.649999999999999" customHeight="1" thickBot="1">
      <c r="E323" s="50" t="s">
        <v>8</v>
      </c>
      <c r="J323" s="50" t="s">
        <v>9</v>
      </c>
      <c r="O323" s="50" t="s">
        <v>10</v>
      </c>
      <c r="T323" s="50" t="s">
        <v>11</v>
      </c>
      <c r="Y323" s="50" t="s">
        <v>12</v>
      </c>
      <c r="AG323" s="82">
        <f t="shared" si="1101"/>
        <v>5.82</v>
      </c>
      <c r="AH323" s="83">
        <f t="shared" si="1102"/>
        <v>-15.267538180461601</v>
      </c>
      <c r="AI323" s="81">
        <f t="shared" si="1103"/>
        <v>64.978206675051368</v>
      </c>
      <c r="AJ323" s="85">
        <f t="shared" si="1119"/>
        <v>-15.267538180461601</v>
      </c>
      <c r="AK323" s="22">
        <f t="shared" si="1120"/>
        <v>-32.827619128551774</v>
      </c>
      <c r="AL323" s="84">
        <f t="shared" si="1121"/>
        <v>-0.5729500393839001</v>
      </c>
      <c r="AM323" s="65">
        <f t="shared" si="1104"/>
        <v>-0.131089676036933</v>
      </c>
    </row>
    <row r="324" spans="2:39" ht="18.649999999999999" customHeight="1" thickBot="1">
      <c r="B324" s="49"/>
      <c r="D324" s="233" t="s">
        <v>37</v>
      </c>
      <c r="E324" s="234"/>
      <c r="F324" s="235" t="s">
        <v>38</v>
      </c>
      <c r="G324" s="236"/>
      <c r="I324" s="228" t="s">
        <v>14</v>
      </c>
      <c r="J324" s="229"/>
      <c r="K324" s="230" t="s">
        <v>15</v>
      </c>
      <c r="L324" s="231"/>
      <c r="N324" s="228" t="s">
        <v>16</v>
      </c>
      <c r="O324" s="229"/>
      <c r="P324" s="230" t="s">
        <v>17</v>
      </c>
      <c r="Q324" s="231"/>
      <c r="S324" s="228" t="s">
        <v>45</v>
      </c>
      <c r="T324" s="229"/>
      <c r="U324" s="230" t="s">
        <v>46</v>
      </c>
      <c r="V324" s="231"/>
      <c r="X324" s="228" t="s">
        <v>49</v>
      </c>
      <c r="Y324" s="229"/>
      <c r="Z324" s="230" t="s">
        <v>50</v>
      </c>
      <c r="AA324" s="231"/>
      <c r="AB324" s="4"/>
      <c r="AC324" s="53" t="s">
        <v>87</v>
      </c>
      <c r="AE324" s="98" t="s">
        <v>88</v>
      </c>
      <c r="AF324" s="17"/>
      <c r="AG324" s="82">
        <f t="shared" si="1101"/>
        <v>5.84</v>
      </c>
      <c r="AH324" s="83">
        <f t="shared" si="1102"/>
        <v>-15.378556103458811</v>
      </c>
      <c r="AI324" s="81">
        <f t="shared" si="1103"/>
        <v>64.321654292480346</v>
      </c>
      <c r="AJ324" s="85">
        <f t="shared" si="1119"/>
        <v>-15.378556103458811</v>
      </c>
      <c r="AK324" s="22">
        <f t="shared" si="1120"/>
        <v>-33.109217140569257</v>
      </c>
      <c r="AL324" s="84">
        <f t="shared" si="1121"/>
        <v>-0.57786485186067571</v>
      </c>
      <c r="AM324" s="65">
        <f t="shared" si="1104"/>
        <v>-0.1277319807548154</v>
      </c>
    </row>
    <row r="325" spans="2:39" ht="18.649999999999999" customHeight="1" thickTop="1" thickBot="1">
      <c r="B325" s="75">
        <v>0.86</v>
      </c>
      <c r="D325" s="132">
        <f t="shared" ref="D325" si="1253">COS($F$8*$B325)</f>
        <v>0.94143034986391461</v>
      </c>
      <c r="E325" s="133">
        <v>0</v>
      </c>
      <c r="F325" s="134">
        <v>0</v>
      </c>
      <c r="G325" s="135">
        <f t="shared" ref="G325" si="1254">$E$8*SIN($B325*$F$8)</f>
        <v>1.0116224924328077</v>
      </c>
      <c r="I325" s="55">
        <v>1</v>
      </c>
      <c r="J325" s="58">
        <v>0</v>
      </c>
      <c r="K325" s="56">
        <v>0</v>
      </c>
      <c r="L325" s="57">
        <v>0</v>
      </c>
      <c r="N325" s="55">
        <f t="shared" ref="N325" si="1255">D325*I325+F325*I328-E325*J325-G325*J328</f>
        <v>6.5839064958049698E-2</v>
      </c>
      <c r="O325" s="58">
        <f t="shared" ref="O325" si="1256">(D325*J325+E325*I325+F325*J328+G325*I328)</f>
        <v>0</v>
      </c>
      <c r="P325" s="56">
        <f t="shared" ref="P325" si="1257">D325*K325+F325*K328-E325*L325-G325*L328</f>
        <v>0</v>
      </c>
      <c r="Q325" s="57">
        <f t="shared" ref="Q325" si="1258">(D325*L325+E325*K325+F325*L328+G325*K328)</f>
        <v>1.0116224924328077</v>
      </c>
      <c r="S325" s="59">
        <f t="shared" ref="S325" si="1259">COS($U$8*$B325)</f>
        <v>0.94143034986391461</v>
      </c>
      <c r="T325" s="60">
        <v>0</v>
      </c>
      <c r="U325" s="22">
        <v>0</v>
      </c>
      <c r="V325" s="116">
        <f t="shared" ref="V325" si="1260">$T$8*SIN($B325*$U$8)</f>
        <v>1.0116224924328077</v>
      </c>
      <c r="X325" s="55">
        <f t="shared" ref="X325" si="1261">N325*S325+P325*S328-O325*T325-Q325*T328</f>
        <v>-5.1726002396937594E-2</v>
      </c>
      <c r="Y325" s="58">
        <f t="shared" ref="Y325" si="1262">(N325*T325+O325*S325+P325*T328+Q325*S328)</f>
        <v>0</v>
      </c>
      <c r="Z325" s="56">
        <f t="shared" ref="Z325" si="1263">N325*U325+P325*U328-O325*V325-Q325*V328</f>
        <v>0</v>
      </c>
      <c r="AA325" s="57">
        <f t="shared" ref="AA325" si="1264">(N325*V325+O325*U325+P325*V328+Q325*U328)</f>
        <v>1.0189763959735312</v>
      </c>
      <c r="AB325" s="9"/>
      <c r="AC325" s="61">
        <f t="shared" ref="AC325" si="1265">20*LOG((2*$X$8)/(($X$8*X325+Z325+$X$8*X328+Z328)^2+($X$8*Y325+AA325+$X$8*Y328+AA328)^2)^0.5)</f>
        <v>-1.756433718396989E-3</v>
      </c>
      <c r="AE325" s="99">
        <f t="shared" ref="AE325" si="1266">((Y325^2+X325^2)/(Y328^2+X328^2))^0.5</f>
        <v>5.2848977131054416E-2</v>
      </c>
      <c r="AF325" s="17"/>
      <c r="AG325" s="82">
        <f t="shared" si="1101"/>
        <v>5.86</v>
      </c>
      <c r="AH325" s="83">
        <f t="shared" si="1102"/>
        <v>-15.490200668065395</v>
      </c>
      <c r="AI325" s="81">
        <f t="shared" si="1103"/>
        <v>63.659469949668946</v>
      </c>
      <c r="AJ325" s="85">
        <f t="shared" si="1119"/>
        <v>-15.490200668065395</v>
      </c>
      <c r="AK325" s="22">
        <f t="shared" si="1120"/>
        <v>-33.410197639893369</v>
      </c>
      <c r="AL325" s="84">
        <f t="shared" si="1121"/>
        <v>-0.583117952558178</v>
      </c>
      <c r="AM325" s="65">
        <f t="shared" si="1104"/>
        <v>-0.12444330952915396</v>
      </c>
    </row>
    <row r="326" spans="2:39" ht="18.649999999999999" customHeight="1" thickBot="1">
      <c r="D326" s="59"/>
      <c r="E326" s="22"/>
      <c r="F326" s="22"/>
      <c r="G326" s="65"/>
      <c r="I326" s="63"/>
      <c r="L326" s="64"/>
      <c r="N326" s="63"/>
      <c r="Q326" s="64"/>
      <c r="S326" s="63"/>
      <c r="V326" s="64"/>
      <c r="X326" s="63"/>
      <c r="AA326" s="64"/>
      <c r="AE326" s="100"/>
      <c r="AF326" s="17"/>
      <c r="AG326" s="82">
        <f t="shared" si="1101"/>
        <v>5.88</v>
      </c>
      <c r="AH326" s="83">
        <f t="shared" si="1102"/>
        <v>-15.602672328689964</v>
      </c>
      <c r="AI326" s="81">
        <f t="shared" si="1103"/>
        <v>62.991265996871093</v>
      </c>
      <c r="AJ326" s="85">
        <f t="shared" si="1119"/>
        <v>-15.602672328689964</v>
      </c>
      <c r="AK326" s="22">
        <f t="shared" si="1120"/>
        <v>-33.730862848548</v>
      </c>
      <c r="AL326" s="84">
        <f t="shared" si="1121"/>
        <v>-0.58871461624579602</v>
      </c>
      <c r="AM326" s="65">
        <f t="shared" si="1104"/>
        <v>-0.12121708488942068</v>
      </c>
    </row>
    <row r="327" spans="2:39" ht="18.649999999999999" customHeight="1" thickBot="1">
      <c r="D327" s="237" t="s">
        <v>39</v>
      </c>
      <c r="E327" s="238"/>
      <c r="F327" s="239" t="s">
        <v>40</v>
      </c>
      <c r="G327" s="240"/>
      <c r="I327" s="228" t="s">
        <v>18</v>
      </c>
      <c r="J327" s="229"/>
      <c r="K327" s="230" t="s">
        <v>19</v>
      </c>
      <c r="L327" s="231"/>
      <c r="N327" s="228" t="s">
        <v>20</v>
      </c>
      <c r="O327" s="229"/>
      <c r="P327" s="230" t="s">
        <v>21</v>
      </c>
      <c r="Q327" s="231"/>
      <c r="S327" s="228" t="s">
        <v>47</v>
      </c>
      <c r="T327" s="229"/>
      <c r="U327" s="230" t="s">
        <v>48</v>
      </c>
      <c r="V327" s="231"/>
      <c r="X327" s="228" t="s">
        <v>51</v>
      </c>
      <c r="Y327" s="229"/>
      <c r="Z327" s="230" t="s">
        <v>52</v>
      </c>
      <c r="AA327" s="231"/>
      <c r="AB327" s="4"/>
      <c r="AC327" s="71" t="s">
        <v>89</v>
      </c>
      <c r="AE327" s="101" t="s">
        <v>90</v>
      </c>
      <c r="AF327" s="17"/>
      <c r="AG327" s="82">
        <f t="shared" si="1101"/>
        <v>5.9</v>
      </c>
      <c r="AH327" s="83">
        <f t="shared" si="1102"/>
        <v>-15.716183208932256</v>
      </c>
      <c r="AI327" s="81">
        <f t="shared" si="1103"/>
        <v>62.316648739900117</v>
      </c>
      <c r="AJ327" s="85">
        <f t="shared" si="1119"/>
        <v>-15.716183208932256</v>
      </c>
      <c r="AK327" s="22">
        <f t="shared" si="1120"/>
        <v>-34.071563002668995</v>
      </c>
      <c r="AL327" s="84">
        <f t="shared" si="1121"/>
        <v>-0.59466095569725952</v>
      </c>
      <c r="AM327" s="65">
        <f t="shared" si="1104"/>
        <v>-0.1180470045322638</v>
      </c>
    </row>
    <row r="328" spans="2:39" ht="18.649999999999999" customHeight="1" thickTop="1" thickBot="1">
      <c r="D328" s="43">
        <v>0</v>
      </c>
      <c r="E328" s="116">
        <f t="shared" ref="E328" si="1267">(1/$E$8)*SIN($B325*$F$8)</f>
        <v>0.11240249915920084</v>
      </c>
      <c r="F328" s="59">
        <f t="shared" ref="F328" si="1268">COS($F$8*$B325)</f>
        <v>0.94143034986391461</v>
      </c>
      <c r="G328" s="73">
        <v>0</v>
      </c>
      <c r="I328" s="55">
        <v>0</v>
      </c>
      <c r="J328" s="58">
        <f t="shared" ref="J328" si="1269">(TAN($K$8*B325))/$J$8</f>
        <v>0.86553164985506881</v>
      </c>
      <c r="K328" s="56">
        <v>1</v>
      </c>
      <c r="L328" s="57">
        <v>0</v>
      </c>
      <c r="N328" s="55">
        <f t="shared" ref="N328" si="1270">D328*I325+F328*I328-E328*J325-G328*J328</f>
        <v>0</v>
      </c>
      <c r="O328" s="58">
        <f t="shared" ref="O328" si="1271">(D328*J325+E328*I325+F328*J328+G328*I328)</f>
        <v>0.92724026310054952</v>
      </c>
      <c r="P328" s="56">
        <f t="shared" ref="P328" si="1272">D328*K325+F328*K328-E328*L325-G328*L328</f>
        <v>0.94143034986391461</v>
      </c>
      <c r="Q328" s="57">
        <f t="shared" ref="Q328" si="1273">(D328*L325+E328*K325+F328*L328+G328*K328)</f>
        <v>0</v>
      </c>
      <c r="S328" s="43">
        <v>0</v>
      </c>
      <c r="T328" s="116">
        <f t="shared" ref="T328" si="1274">(1/$T$8)*SIN($B325*$U$8)</f>
        <v>0.11240249915920084</v>
      </c>
      <c r="U328" s="59">
        <f t="shared" ref="U328" si="1275">COS($U$8*$B325)</f>
        <v>0.94143034986391461</v>
      </c>
      <c r="V328" s="73">
        <v>0</v>
      </c>
      <c r="X328" s="55">
        <f t="shared" ref="X328" si="1276">N328*S325+P328*S328-O328*T325-Q328*T328</f>
        <v>0</v>
      </c>
      <c r="Y328" s="58">
        <f t="shared" ref="Y328" si="1277">(N328*T325+O328*S325+P328*T328+Q328*S328)</f>
        <v>0.97875124940768343</v>
      </c>
      <c r="Z328" s="56">
        <f t="shared" ref="Z328" si="1278">N328*U325+P328*U328-O328*V325-Q328*V328</f>
        <v>-5.1726002396937587E-2</v>
      </c>
      <c r="AA328" s="57">
        <f t="shared" ref="AA328" si="1279">(N328*V325+O328*U325+P328*V328+Q328*U328)</f>
        <v>0</v>
      </c>
      <c r="AB328" s="9"/>
      <c r="AC328" s="74">
        <f t="shared" ref="AC328" si="1280">(180/PI())*ATAN(-1*(($X$8*Y325+AA325+$X$8*Y328+AA328)/($X$8*X325+Z325+$X$8*X328+Z328)))</f>
        <v>87.035595232654416</v>
      </c>
      <c r="AE328" s="102">
        <f t="shared" ref="AE328" si="1281">20*LOG(((($X$8*X325+Z325-$X$8*X328-Z328)^2+($X$8*Y325+AA325-$X$8*Y328-AA328)^2)/(($X$8*X325+Z325+$X$8*X328+Z328)^2+($X$8*Y325+AA325+$X$8*Y328+AA328)^2))^0.5)</f>
        <v>-33.932403643286833</v>
      </c>
      <c r="AF328" s="17"/>
      <c r="AG328" s="82">
        <f t="shared" si="1101"/>
        <v>5.92</v>
      </c>
      <c r="AH328" s="83">
        <f t="shared" si="1102"/>
        <v>-15.830958473704408</v>
      </c>
      <c r="AI328" s="81">
        <f t="shared" si="1103"/>
        <v>61.635217479846752</v>
      </c>
      <c r="AJ328" s="85">
        <f t="shared" si="1119"/>
        <v>-15.830958473704408</v>
      </c>
      <c r="AK328" s="22">
        <f t="shared" si="1120"/>
        <v>-34.432697049465148</v>
      </c>
      <c r="AL328" s="84">
        <f t="shared" si="1121"/>
        <v>-0.60096393385490365</v>
      </c>
      <c r="AM328" s="65">
        <f t="shared" si="1104"/>
        <v>-0.11492701921942336</v>
      </c>
    </row>
    <row r="329" spans="2:39" ht="18.649999999999999" customHeight="1">
      <c r="AE329" s="66"/>
      <c r="AG329" s="82">
        <f t="shared" si="1101"/>
        <v>5.94</v>
      </c>
      <c r="AH329" s="83">
        <f t="shared" si="1102"/>
        <v>-15.947237860342149</v>
      </c>
      <c r="AI329" s="81">
        <f t="shared" si="1103"/>
        <v>60.946563538857433</v>
      </c>
      <c r="AJ329" s="85">
        <f t="shared" si="1119"/>
        <v>-15.947237860342149</v>
      </c>
      <c r="AK329" s="22">
        <f t="shared" si="1120"/>
        <v>-34.814713589095831</v>
      </c>
      <c r="AL329" s="84">
        <f t="shared" si="1121"/>
        <v>-0.60763138026853447</v>
      </c>
      <c r="AM329" s="65">
        <f t="shared" si="1104"/>
        <v>-0.1118513133946861</v>
      </c>
    </row>
    <row r="330" spans="2:39" ht="18.649999999999999" customHeight="1" thickBot="1">
      <c r="E330" s="50" t="s">
        <v>8</v>
      </c>
      <c r="J330" s="50" t="s">
        <v>9</v>
      </c>
      <c r="O330" s="50" t="s">
        <v>10</v>
      </c>
      <c r="T330" s="50" t="s">
        <v>11</v>
      </c>
      <c r="Y330" s="50" t="s">
        <v>12</v>
      </c>
      <c r="AG330" s="82">
        <f t="shared" si="1101"/>
        <v>5.96</v>
      </c>
      <c r="AH330" s="83">
        <f t="shared" si="1102"/>
        <v>-16.065277393573123</v>
      </c>
      <c r="AI330" s="81">
        <f t="shared" si="1103"/>
        <v>60.250269267075531</v>
      </c>
      <c r="AJ330" s="85">
        <f t="shared" si="1119"/>
        <v>-16.065277393573123</v>
      </c>
      <c r="AK330" s="22">
        <f t="shared" si="1120"/>
        <v>-35.218112062051333</v>
      </c>
      <c r="AL330" s="84">
        <f t="shared" si="1121"/>
        <v>-0.61467201181912523</v>
      </c>
      <c r="AM330" s="65">
        <f t="shared" si="1104"/>
        <v>-0.1088142884450535</v>
      </c>
    </row>
    <row r="331" spans="2:39" ht="18.649999999999999" customHeight="1" thickBot="1">
      <c r="B331" s="49"/>
      <c r="D331" s="233" t="s">
        <v>37</v>
      </c>
      <c r="E331" s="234"/>
      <c r="F331" s="235" t="s">
        <v>38</v>
      </c>
      <c r="G331" s="236"/>
      <c r="I331" s="228" t="s">
        <v>14</v>
      </c>
      <c r="J331" s="229"/>
      <c r="K331" s="230" t="s">
        <v>15</v>
      </c>
      <c r="L331" s="231"/>
      <c r="N331" s="228" t="s">
        <v>16</v>
      </c>
      <c r="O331" s="229"/>
      <c r="P331" s="230" t="s">
        <v>17</v>
      </c>
      <c r="Q331" s="231"/>
      <c r="S331" s="228" t="s">
        <v>45</v>
      </c>
      <c r="T331" s="229"/>
      <c r="U331" s="230" t="s">
        <v>46</v>
      </c>
      <c r="V331" s="231"/>
      <c r="X331" s="228" t="s">
        <v>49</v>
      </c>
      <c r="Y331" s="229"/>
      <c r="Z331" s="230" t="s">
        <v>50</v>
      </c>
      <c r="AA331" s="231"/>
      <c r="AB331" s="4"/>
      <c r="AC331" s="53" t="s">
        <v>87</v>
      </c>
      <c r="AE331" s="98" t="s">
        <v>88</v>
      </c>
      <c r="AF331" s="17"/>
      <c r="AG331" s="82">
        <f t="shared" si="1101"/>
        <v>5.98</v>
      </c>
      <c r="AH331" s="83">
        <f t="shared" si="1102"/>
        <v>-16.185351313639188</v>
      </c>
      <c r="AI331" s="81">
        <f t="shared" si="1103"/>
        <v>59.545907025834488</v>
      </c>
      <c r="AJ331" s="85">
        <f t="shared" si="1119"/>
        <v>-16.185351313639188</v>
      </c>
      <c r="AK331" s="22">
        <f t="shared" si="1120"/>
        <v>-35.643444184550837</v>
      </c>
      <c r="AL331" s="84">
        <f t="shared" si="1121"/>
        <v>-0.62209545777123754</v>
      </c>
      <c r="AM331" s="65">
        <f t="shared" si="1104"/>
        <v>-0.10581054857205688</v>
      </c>
    </row>
    <row r="332" spans="2:39" ht="18.649999999999999" customHeight="1" thickTop="1" thickBot="1">
      <c r="B332" s="75">
        <v>0.88</v>
      </c>
      <c r="D332" s="132">
        <f t="shared" ref="D332" si="1282">COS($F$8*$B332)</f>
        <v>0.93870300125452777</v>
      </c>
      <c r="E332" s="133">
        <v>0</v>
      </c>
      <c r="F332" s="134">
        <v>0</v>
      </c>
      <c r="G332" s="135">
        <f t="shared" ref="G332" si="1283">$E$8*SIN($B332*$F$8)</f>
        <v>1.0341808734073927</v>
      </c>
      <c r="I332" s="55">
        <v>1</v>
      </c>
      <c r="J332" s="58">
        <v>0</v>
      </c>
      <c r="K332" s="56">
        <v>0</v>
      </c>
      <c r="L332" s="57">
        <v>0</v>
      </c>
      <c r="N332" s="55">
        <f t="shared" ref="N332" si="1284">D332*I332+F332*I335-E332*J332-G332*J335</f>
        <v>1.6501888984415847E-2</v>
      </c>
      <c r="O332" s="58">
        <f t="shared" ref="O332" si="1285">(D332*J332+E332*I332+F332*J335+G332*I335)</f>
        <v>0</v>
      </c>
      <c r="P332" s="56">
        <f t="shared" ref="P332" si="1286">D332*K332+F332*K335-E332*L332-G332*L335</f>
        <v>0</v>
      </c>
      <c r="Q332" s="57">
        <f t="shared" ref="Q332" si="1287">(D332*L332+E332*K332+F332*L335+G332*K335)</f>
        <v>1.0341808734073927</v>
      </c>
      <c r="S332" s="59">
        <f t="shared" ref="S332" si="1288">COS($U$8*$B332)</f>
        <v>0.93870300125452777</v>
      </c>
      <c r="T332" s="60">
        <v>0</v>
      </c>
      <c r="U332" s="22">
        <v>0</v>
      </c>
      <c r="V332" s="116">
        <f t="shared" ref="V332" si="1289">$T$8*SIN($B332*$U$8)</f>
        <v>1.0341808734073927</v>
      </c>
      <c r="X332" s="55">
        <f t="shared" ref="X332" si="1290">N332*S332+P332*S335-O332*T332-Q332*T335</f>
        <v>-0.10334630271970176</v>
      </c>
      <c r="Y332" s="58">
        <f t="shared" ref="Y332" si="1291">(N332*T332+O332*S332+P332*T335+Q332*S335)</f>
        <v>0</v>
      </c>
      <c r="Z332" s="56">
        <f t="shared" ref="Z332" si="1292">N332*U332+P332*U335-O332*V332-Q332*V335</f>
        <v>0</v>
      </c>
      <c r="AA332" s="57">
        <f t="shared" ref="AA332" si="1293">(N332*V332+O332*U332+P332*V335+Q332*U335)</f>
        <v>0.98785462767032339</v>
      </c>
      <c r="AB332" s="9"/>
      <c r="AC332" s="61">
        <f t="shared" ref="AC332" si="1294">20*LOG((2*$X$8)/(($X$8*X332+Z332+$X$8*X335+Z335)^2+($X$8*Y332+AA332+$X$8*Y335+AA335)^2)^0.5)</f>
        <v>-2.0164962535489724E-4</v>
      </c>
      <c r="AE332" s="99">
        <f t="shared" ref="AE332" si="1295">((Y332^2+X332^2)/(Y335^2+X335^2))^0.5</f>
        <v>0.10319327486181556</v>
      </c>
      <c r="AF332" s="17"/>
      <c r="AG332" s="82">
        <f t="shared" si="1101"/>
        <v>6</v>
      </c>
      <c r="AH332" s="83">
        <f t="shared" si="1102"/>
        <v>-16.307754252241114</v>
      </c>
      <c r="AI332" s="81">
        <f t="shared" si="1103"/>
        <v>58.833038142143486</v>
      </c>
      <c r="AJ332" s="85">
        <f t="shared" si="1119"/>
        <v>-16.307754252241114</v>
      </c>
      <c r="AK332" s="22">
        <f t="shared" si="1120"/>
        <v>-36.091315636122857</v>
      </c>
      <c r="AL332" s="84">
        <f t="shared" si="1121"/>
        <v>-0.6299122892268556</v>
      </c>
      <c r="AM332" s="65">
        <f t="shared" si="1104"/>
        <v>-0.10283488928052265</v>
      </c>
    </row>
    <row r="333" spans="2:39" ht="18.649999999999999" customHeight="1" thickBot="1">
      <c r="D333" s="59"/>
      <c r="E333" s="22"/>
      <c r="F333" s="22"/>
      <c r="G333" s="65"/>
      <c r="I333" s="63"/>
      <c r="L333" s="64"/>
      <c r="N333" s="63"/>
      <c r="Q333" s="64"/>
      <c r="S333" s="63"/>
      <c r="V333" s="64"/>
      <c r="X333" s="63"/>
      <c r="AA333" s="64"/>
      <c r="AE333" s="100"/>
      <c r="AF333" s="17"/>
      <c r="AG333" s="82">
        <f t="shared" si="1101"/>
        <v>6.02</v>
      </c>
      <c r="AH333" s="83">
        <f t="shared" si="1102"/>
        <v>-16.43280369751982</v>
      </c>
      <c r="AI333" s="81">
        <f t="shared" si="1103"/>
        <v>58.111211829421045</v>
      </c>
      <c r="AJ333" s="85">
        <f t="shared" si="1119"/>
        <v>-16.43280369751982</v>
      </c>
      <c r="AK333" s="22">
        <f t="shared" si="1120"/>
        <v>-36.562388005184097</v>
      </c>
      <c r="AL333" s="84">
        <f t="shared" si="1121"/>
        <v>-0.6381340530821441</v>
      </c>
      <c r="AM333" s="65">
        <f t="shared" si="1104"/>
        <v>-9.9882288534705072E-2</v>
      </c>
    </row>
    <row r="334" spans="2:39" ht="18.649999999999999" customHeight="1" thickBot="1">
      <c r="D334" s="237" t="s">
        <v>39</v>
      </c>
      <c r="E334" s="238"/>
      <c r="F334" s="239" t="s">
        <v>40</v>
      </c>
      <c r="G334" s="240"/>
      <c r="I334" s="228" t="s">
        <v>18</v>
      </c>
      <c r="J334" s="229"/>
      <c r="K334" s="230" t="s">
        <v>19</v>
      </c>
      <c r="L334" s="231"/>
      <c r="N334" s="228" t="s">
        <v>20</v>
      </c>
      <c r="O334" s="229"/>
      <c r="P334" s="230" t="s">
        <v>21</v>
      </c>
      <c r="Q334" s="231"/>
      <c r="S334" s="228" t="s">
        <v>47</v>
      </c>
      <c r="T334" s="229"/>
      <c r="U334" s="230" t="s">
        <v>48</v>
      </c>
      <c r="V334" s="231"/>
      <c r="X334" s="228" t="s">
        <v>51</v>
      </c>
      <c r="Y334" s="229"/>
      <c r="Z334" s="230" t="s">
        <v>52</v>
      </c>
      <c r="AA334" s="231"/>
      <c r="AB334" s="4"/>
      <c r="AC334" s="71" t="s">
        <v>89</v>
      </c>
      <c r="AE334" s="101" t="s">
        <v>90</v>
      </c>
      <c r="AF334" s="17"/>
      <c r="AG334" s="82">
        <f t="shared" si="1101"/>
        <v>6.04</v>
      </c>
      <c r="AH334" s="83">
        <f t="shared" si="1102"/>
        <v>-16.560842797301653</v>
      </c>
      <c r="AI334" s="81">
        <f t="shared" si="1103"/>
        <v>57.379964069317346</v>
      </c>
      <c r="AJ334" s="85">
        <f t="shared" si="1119"/>
        <v>-16.560842797301653</v>
      </c>
      <c r="AK334" s="22">
        <f t="shared" si="1120"/>
        <v>-37.057381000001122</v>
      </c>
      <c r="AL334" s="84">
        <f t="shared" si="1121"/>
        <v>-0.6467733106160084</v>
      </c>
      <c r="AM334" s="65">
        <f t="shared" si="1104"/>
        <v>-9.6947900676598087E-2</v>
      </c>
    </row>
    <row r="335" spans="2:39" ht="18.649999999999999" customHeight="1" thickTop="1" thickBot="1">
      <c r="D335" s="43">
        <v>0</v>
      </c>
      <c r="E335" s="116">
        <f t="shared" ref="E335" si="1296">(1/$E$8)*SIN($B332*$F$8)</f>
        <v>0.11490898593415473</v>
      </c>
      <c r="F335" s="59">
        <f t="shared" ref="F335" si="1297">COS($F$8*$B332)</f>
        <v>0.93870300125452777</v>
      </c>
      <c r="G335" s="73">
        <v>0</v>
      </c>
      <c r="I335" s="55">
        <v>0</v>
      </c>
      <c r="J335" s="58">
        <f t="shared" ref="J335" si="1298">(TAN($K$8*B332))/$J$8</f>
        <v>0.89172129941996248</v>
      </c>
      <c r="K335" s="56">
        <v>1</v>
      </c>
      <c r="L335" s="57">
        <v>0</v>
      </c>
      <c r="N335" s="55">
        <f t="shared" ref="N335" si="1299">D335*I332+F335*I335-E335*J332-G335*J335</f>
        <v>0</v>
      </c>
      <c r="O335" s="58">
        <f t="shared" ref="O335" si="1300">(D335*J332+E335*I332+F335*J335+G335*I335)</f>
        <v>0.95197044598226099</v>
      </c>
      <c r="P335" s="56">
        <f t="shared" ref="P335" si="1301">D335*K332+F335*K335-E335*L332-G335*L335</f>
        <v>0.93870300125452777</v>
      </c>
      <c r="Q335" s="57">
        <f t="shared" ref="Q335" si="1302">(D335*L332+E335*K332+F335*L335+G335*K335)</f>
        <v>0</v>
      </c>
      <c r="S335" s="43">
        <v>0</v>
      </c>
      <c r="T335" s="116">
        <f t="shared" ref="T335" si="1303">(1/$T$8)*SIN($B332*$U$8)</f>
        <v>0.11490898593415473</v>
      </c>
      <c r="U335" s="59">
        <f t="shared" ref="U335" si="1304">COS($U$8*$B332)</f>
        <v>0.93870300125452777</v>
      </c>
      <c r="V335" s="73">
        <v>0</v>
      </c>
      <c r="X335" s="55">
        <f t="shared" ref="X335" si="1305">N335*S332+P335*S335-O335*T332-Q335*T335</f>
        <v>0</v>
      </c>
      <c r="Y335" s="58">
        <f t="shared" ref="Y335" si="1306">(N335*T332+O335*S332+P335*T335+Q335*S335)</f>
        <v>1.001482924716665</v>
      </c>
      <c r="Z335" s="56">
        <f t="shared" ref="Z335" si="1307">N335*U332+P335*U335-O335*V332-Q335*V335</f>
        <v>-0.10334630271970191</v>
      </c>
      <c r="AA335" s="57">
        <f t="shared" ref="AA335" si="1308">(N335*V332+O335*U332+P335*V335+Q335*U335)</f>
        <v>0</v>
      </c>
      <c r="AB335" s="9"/>
      <c r="AC335" s="74">
        <f t="shared" ref="AC335" si="1309">(180/PI())*ATAN(-1*(($X$8*Y332+AA332+$X$8*Y335+AA335)/($X$8*X332+Z332+$X$8*X335+Z335)))</f>
        <v>84.068239869663444</v>
      </c>
      <c r="AE335" s="102">
        <f t="shared" ref="AE335" si="1310">20*LOG(((($X$8*X332+Z332-$X$8*X335-Z335)^2+($X$8*Y332+AA332-$X$8*Y335-AA335)^2)/(($X$8*X332+Z332+$X$8*X335+Z335)^2+($X$8*Y332+AA332+$X$8*Y335+AA335)^2))^0.5)</f>
        <v>-43.331969742738259</v>
      </c>
      <c r="AF335" s="17"/>
      <c r="AG335" s="82">
        <f t="shared" si="1101"/>
        <v>6.06</v>
      </c>
      <c r="AH335" s="83">
        <f t="shared" si="1102"/>
        <v>-16.692243559696941</v>
      </c>
      <c r="AI335" s="81">
        <f t="shared" si="1103"/>
        <v>56.638816449317339</v>
      </c>
      <c r="AJ335" s="85">
        <f t="shared" si="1119"/>
        <v>-16.692243559696941</v>
      </c>
      <c r="AK335" s="22">
        <f t="shared" si="1120"/>
        <v>-37.577074933916975</v>
      </c>
      <c r="AL335" s="84">
        <f t="shared" si="1121"/>
        <v>-0.65584368086548184</v>
      </c>
      <c r="AM335" s="65">
        <f t="shared" si="1104"/>
        <v>-9.402705324901231E-2</v>
      </c>
    </row>
    <row r="336" spans="2:39" ht="18.649999999999999" customHeight="1">
      <c r="AE336" s="66"/>
      <c r="AG336" s="82">
        <f t="shared" si="1101"/>
        <v>6.08</v>
      </c>
      <c r="AH336" s="83">
        <f t="shared" si="1102"/>
        <v>-16.827410522343303</v>
      </c>
      <c r="AI336" s="81">
        <f t="shared" si="1103"/>
        <v>55.887274950638982</v>
      </c>
      <c r="AJ336" s="85">
        <f t="shared" si="1119"/>
        <v>-16.827410522343303</v>
      </c>
      <c r="AK336" s="22">
        <f t="shared" si="1120"/>
        <v>-38.122313495169379</v>
      </c>
      <c r="AL336" s="84">
        <f t="shared" si="1121"/>
        <v>-0.66535988896817311</v>
      </c>
      <c r="AM336" s="65">
        <f t="shared" si="1104"/>
        <v>-9.1115246917909329E-2</v>
      </c>
    </row>
    <row r="337" spans="2:39" ht="18.649999999999999" customHeight="1" thickBot="1">
      <c r="E337" s="50" t="s">
        <v>8</v>
      </c>
      <c r="J337" s="50" t="s">
        <v>9</v>
      </c>
      <c r="O337" s="50" t="s">
        <v>10</v>
      </c>
      <c r="T337" s="50" t="s">
        <v>11</v>
      </c>
      <c r="Y337" s="50" t="s">
        <v>12</v>
      </c>
      <c r="AG337" s="82">
        <f t="shared" si="1101"/>
        <v>6.1</v>
      </c>
      <c r="AH337" s="83">
        <f t="shared" si="1102"/>
        <v>-16.966784976772256</v>
      </c>
      <c r="AI337" s="81">
        <f t="shared" si="1103"/>
        <v>55.124828680735611</v>
      </c>
      <c r="AJ337" s="85">
        <f t="shared" si="1119"/>
        <v>-16.966784976772256</v>
      </c>
      <c r="AK337" s="22">
        <f t="shared" si="1120"/>
        <v>-38.694006812892383</v>
      </c>
      <c r="AL337" s="84">
        <f t="shared" si="1121"/>
        <v>-0.67533781967408957</v>
      </c>
      <c r="AM337" s="65">
        <f t="shared" si="1104"/>
        <v>-8.8208158745282719E-2</v>
      </c>
    </row>
    <row r="338" spans="2:39" ht="18.649999999999999" customHeight="1" thickBot="1">
      <c r="B338" s="49"/>
      <c r="D338" s="233" t="s">
        <v>37</v>
      </c>
      <c r="E338" s="234"/>
      <c r="F338" s="235" t="s">
        <v>38</v>
      </c>
      <c r="G338" s="236"/>
      <c r="I338" s="228" t="s">
        <v>14</v>
      </c>
      <c r="J338" s="229"/>
      <c r="K338" s="230" t="s">
        <v>15</v>
      </c>
      <c r="L338" s="231"/>
      <c r="N338" s="228" t="s">
        <v>16</v>
      </c>
      <c r="O338" s="229"/>
      <c r="P338" s="230" t="s">
        <v>17</v>
      </c>
      <c r="Q338" s="231"/>
      <c r="S338" s="228" t="s">
        <v>45</v>
      </c>
      <c r="T338" s="229"/>
      <c r="U338" s="230" t="s">
        <v>46</v>
      </c>
      <c r="V338" s="231"/>
      <c r="X338" s="228" t="s">
        <v>49</v>
      </c>
      <c r="Y338" s="229"/>
      <c r="Z338" s="230" t="s">
        <v>50</v>
      </c>
      <c r="AA338" s="231"/>
      <c r="AB338" s="4"/>
      <c r="AC338" s="53" t="s">
        <v>87</v>
      </c>
      <c r="AE338" s="98" t="s">
        <v>88</v>
      </c>
      <c r="AF338" s="17"/>
      <c r="AG338" s="82">
        <f t="shared" si="1101"/>
        <v>6.12</v>
      </c>
      <c r="AH338" s="83">
        <f t="shared" si="1102"/>
        <v>-17.110849853394399</v>
      </c>
      <c r="AI338" s="81">
        <f t="shared" si="1103"/>
        <v>54.350948544477745</v>
      </c>
      <c r="AJ338" s="85">
        <f t="shared" si="1119"/>
        <v>-17.110849853394399</v>
      </c>
      <c r="AK338" s="22">
        <f t="shared" si="1120"/>
        <v>-39.293134832242899</v>
      </c>
      <c r="AL338" s="84">
        <f t="shared" si="1121"/>
        <v>-0.68579457625270834</v>
      </c>
      <c r="AM338" s="65">
        <f t="shared" si="1104"/>
        <v>-8.5301649126811485E-2</v>
      </c>
    </row>
    <row r="339" spans="2:39" ht="18.649999999999999" customHeight="1" thickTop="1" thickBot="1">
      <c r="B339" s="75">
        <v>0.9</v>
      </c>
      <c r="D339" s="132">
        <f t="shared" ref="D339" si="1311">COS($F$8*$B339)</f>
        <v>0.93591559375687339</v>
      </c>
      <c r="E339" s="133">
        <v>0</v>
      </c>
      <c r="F339" s="134">
        <v>0</v>
      </c>
      <c r="G339" s="135">
        <f t="shared" ref="G339" si="1312">$E$8*SIN($B339*$F$8)</f>
        <v>1.0566730867512772</v>
      </c>
      <c r="I339" s="55">
        <v>1</v>
      </c>
      <c r="J339" s="58">
        <v>0</v>
      </c>
      <c r="K339" s="56">
        <v>0</v>
      </c>
      <c r="L339" s="57">
        <v>0</v>
      </c>
      <c r="N339" s="55">
        <f t="shared" ref="N339" si="1313">D339*I339+F339*I342-E339*J339-G339*J342</f>
        <v>-3.4567955961096297E-2</v>
      </c>
      <c r="O339" s="58">
        <f t="shared" ref="O339" si="1314">(D339*J339+E339*I339+F339*J342+G339*I342)</f>
        <v>0</v>
      </c>
      <c r="P339" s="56">
        <f t="shared" ref="P339" si="1315">D339*K339+F339*K342-E339*L339-G339*L342</f>
        <v>0</v>
      </c>
      <c r="Q339" s="57">
        <f t="shared" ref="Q339" si="1316">(D339*L339+E339*K339+F339*L342+G339*K342)</f>
        <v>1.0566730867512772</v>
      </c>
      <c r="S339" s="59">
        <f t="shared" ref="S339" si="1317">COS($U$8*$B339)</f>
        <v>0.93591559375687339</v>
      </c>
      <c r="T339" s="60">
        <v>0</v>
      </c>
      <c r="U339" s="22">
        <v>0</v>
      </c>
      <c r="V339" s="116">
        <f t="shared" ref="V339" si="1318">$T$8*SIN($B339*$U$8)</f>
        <v>1.0566730867512772</v>
      </c>
      <c r="X339" s="55">
        <f t="shared" ref="X339" si="1319">N339*S339+P339*S342-O339*T339-Q339*T342</f>
        <v>-0.15641469039101003</v>
      </c>
      <c r="Y339" s="58">
        <f t="shared" ref="Y339" si="1320">(N339*T339+O339*S339+P339*T342+Q339*S342)</f>
        <v>0</v>
      </c>
      <c r="Z339" s="56">
        <f t="shared" ref="Z339" si="1321">N339*U339+P339*U342-O339*V339-Q339*V342</f>
        <v>0</v>
      </c>
      <c r="AA339" s="57">
        <f t="shared" ref="AA339" si="1322">(N339*V339+O339*U339+P339*V342+Q339*U342)</f>
        <v>0.95242979066563593</v>
      </c>
      <c r="AB339" s="9"/>
      <c r="AC339" s="61">
        <f t="shared" ref="AC339" si="1323">20*LOG((2*$X$8)/(($X$8*X339+Z339+$X$8*X342+Z342)^2+($X$8*Y339+AA339+$X$8*Y342+AA342)^2)^0.5)</f>
        <v>-5.5981204013595409E-3</v>
      </c>
      <c r="AE339" s="99">
        <f t="shared" ref="AE339" si="1324">((Y339^2+X339^2)/(Y342^2+X342^2))^0.5</f>
        <v>0.15271014944291414</v>
      </c>
      <c r="AF339" s="17"/>
      <c r="AG339" s="82">
        <f t="shared" si="1101"/>
        <v>6.14</v>
      </c>
      <c r="AH339" s="83">
        <f t="shared" si="1102"/>
        <v>-17.260135396567886</v>
      </c>
      <c r="AI339" s="81">
        <f t="shared" si="1103"/>
        <v>53.565085847832904</v>
      </c>
      <c r="AJ339" s="85">
        <f t="shared" si="1119"/>
        <v>-17.260135396567886</v>
      </c>
      <c r="AK339" s="22">
        <f t="shared" si="1120"/>
        <v>-39.920751012555442</v>
      </c>
      <c r="AL339" s="84">
        <f t="shared" si="1121"/>
        <v>-0.69674854503795269</v>
      </c>
      <c r="AM339" s="65">
        <f t="shared" si="1104"/>
        <v>-8.2391772778937999E-2</v>
      </c>
    </row>
    <row r="340" spans="2:39" ht="18.649999999999999" customHeight="1" thickBot="1">
      <c r="D340" s="59"/>
      <c r="E340" s="22"/>
      <c r="F340" s="22"/>
      <c r="G340" s="65"/>
      <c r="I340" s="63"/>
      <c r="L340" s="64"/>
      <c r="N340" s="63"/>
      <c r="Q340" s="64"/>
      <c r="S340" s="63"/>
      <c r="V340" s="64"/>
      <c r="X340" s="63"/>
      <c r="AA340" s="64"/>
      <c r="AE340" s="100"/>
      <c r="AF340" s="17"/>
      <c r="AG340" s="82">
        <f t="shared" si="1101"/>
        <v>6.16</v>
      </c>
      <c r="AH340" s="83">
        <f t="shared" si="1102"/>
        <v>-17.415225789636587</v>
      </c>
      <c r="AI340" s="81">
        <f t="shared" si="1103"/>
        <v>52.766670827581777</v>
      </c>
      <c r="AJ340" s="85">
        <f t="shared" si="1119"/>
        <v>-17.415225789636587</v>
      </c>
      <c r="AK340" s="22">
        <f t="shared" si="1120"/>
        <v>-40.577986363481756</v>
      </c>
      <c r="AL340" s="84">
        <f t="shared" si="1121"/>
        <v>-0.70821946587211715</v>
      </c>
      <c r="AM340" s="65">
        <f t="shared" si="1104"/>
        <v>-7.9474794239097188E-2</v>
      </c>
    </row>
    <row r="341" spans="2:39" ht="18.649999999999999" customHeight="1" thickBot="1">
      <c r="D341" s="237" t="s">
        <v>39</v>
      </c>
      <c r="E341" s="238"/>
      <c r="F341" s="239" t="s">
        <v>40</v>
      </c>
      <c r="G341" s="240"/>
      <c r="I341" s="228" t="s">
        <v>18</v>
      </c>
      <c r="J341" s="229"/>
      <c r="K341" s="230" t="s">
        <v>19</v>
      </c>
      <c r="L341" s="231"/>
      <c r="N341" s="228" t="s">
        <v>20</v>
      </c>
      <c r="O341" s="229"/>
      <c r="P341" s="230" t="s">
        <v>21</v>
      </c>
      <c r="Q341" s="231"/>
      <c r="S341" s="228" t="s">
        <v>47</v>
      </c>
      <c r="T341" s="229"/>
      <c r="U341" s="230" t="s">
        <v>48</v>
      </c>
      <c r="V341" s="231"/>
      <c r="X341" s="228" t="s">
        <v>51</v>
      </c>
      <c r="Y341" s="229"/>
      <c r="Z341" s="230" t="s">
        <v>52</v>
      </c>
      <c r="AA341" s="231"/>
      <c r="AB341" s="4"/>
      <c r="AC341" s="71" t="s">
        <v>89</v>
      </c>
      <c r="AE341" s="101" t="s">
        <v>90</v>
      </c>
      <c r="AF341" s="17"/>
      <c r="AG341" s="82">
        <f t="shared" si="1101"/>
        <v>6.18</v>
      </c>
      <c r="AH341" s="83">
        <f t="shared" si="1102"/>
        <v>-17.576766928720435</v>
      </c>
      <c r="AI341" s="81">
        <f t="shared" si="1103"/>
        <v>51.955111100312159</v>
      </c>
      <c r="AJ341" s="85">
        <f t="shared" si="1119"/>
        <v>-17.576766928720435</v>
      </c>
      <c r="AK341" s="22">
        <f t="shared" si="1120"/>
        <v>-41.266053834657626</v>
      </c>
      <c r="AL341" s="84">
        <f t="shared" si="1121"/>
        <v>-0.72022850872000721</v>
      </c>
      <c r="AM341" s="65">
        <f t="shared" si="1104"/>
        <v>-7.6547208432528824E-2</v>
      </c>
    </row>
    <row r="342" spans="2:39" ht="18.649999999999999" customHeight="1" thickTop="1" thickBot="1">
      <c r="D342" s="43">
        <v>0</v>
      </c>
      <c r="E342" s="116">
        <f t="shared" ref="E342" si="1325">(1/$E$8)*SIN($B339*$F$8)</f>
        <v>0.11740812075014191</v>
      </c>
      <c r="F342" s="59">
        <f t="shared" ref="F342" si="1326">COS($F$8*$B339)</f>
        <v>0.93591559375687339</v>
      </c>
      <c r="G342" s="73">
        <v>0</v>
      </c>
      <c r="I342" s="55">
        <v>0</v>
      </c>
      <c r="J342" s="58">
        <f t="shared" ref="J342" si="1327">(TAN($K$8*B339))/$J$8</f>
        <v>0.91843311037825737</v>
      </c>
      <c r="K342" s="56">
        <v>1</v>
      </c>
      <c r="L342" s="57">
        <v>0</v>
      </c>
      <c r="N342" s="55">
        <f t="shared" ref="N342" si="1328">D342*I339+F342*I342-E342*J339-G342*J342</f>
        <v>0</v>
      </c>
      <c r="O342" s="58">
        <f t="shared" ref="O342" si="1329">(D342*J339+E342*I339+F342*J342+G342*I342)</f>
        <v>0.97698399057578078</v>
      </c>
      <c r="P342" s="56">
        <f t="shared" ref="P342" si="1330">D342*K339+F342*K342-E342*L339-G342*L342</f>
        <v>0.93591559375687339</v>
      </c>
      <c r="Q342" s="57">
        <f t="shared" ref="Q342" si="1331">(D342*L339+E342*K339+F342*L342+G342*K342)</f>
        <v>0</v>
      </c>
      <c r="S342" s="43">
        <v>0</v>
      </c>
      <c r="T342" s="116">
        <f t="shared" ref="T342" si="1332">(1/$T$8)*SIN($B339*$U$8)</f>
        <v>0.11740812075014191</v>
      </c>
      <c r="U342" s="59">
        <f t="shared" ref="U342" si="1333">COS($U$8*$B339)</f>
        <v>0.93591559375687339</v>
      </c>
      <c r="V342" s="73">
        <v>0</v>
      </c>
      <c r="X342" s="55">
        <f t="shared" ref="X342" si="1334">N342*S339+P342*S342-O342*T339-Q342*T342</f>
        <v>0</v>
      </c>
      <c r="Y342" s="58">
        <f t="shared" ref="Y342" si="1335">(N342*T339+O342*S339+P342*T342+Q342*S342)</f>
        <v>1.0242586426744393</v>
      </c>
      <c r="Z342" s="56">
        <f t="shared" ref="Z342" si="1336">N342*U339+P342*U342-O342*V339-Q342*V342</f>
        <v>-0.15641469039101019</v>
      </c>
      <c r="AA342" s="57">
        <f t="shared" ref="AA342" si="1337">(N342*V339+O342*U339+P342*V342+Q342*U342)</f>
        <v>0</v>
      </c>
      <c r="AB342" s="9"/>
      <c r="AC342" s="74">
        <f t="shared" ref="AC342" si="1338">(180/PI())*ATAN(-1*(($X$8*Y339+AA339+$X$8*Y342+AA342)/($X$8*X339+Z339+$X$8*X342+Z342)))</f>
        <v>81.006993186151163</v>
      </c>
      <c r="AE342" s="102">
        <f t="shared" ref="AE342" si="1339">20*LOG(((($X$8*X339+Z339-$X$8*X342-Z342)^2+($X$8*Y339+AA339-$X$8*Y342-AA342)^2)/(($X$8*X339+Z339+$X$8*X342+Z342)^2+($X$8*Y339+AA339+$X$8*Y342+AA342)^2))^0.5)</f>
        <v>-28.900219524512725</v>
      </c>
      <c r="AF342" s="17"/>
      <c r="AG342" s="82">
        <f t="shared" si="1101"/>
        <v>6.2</v>
      </c>
      <c r="AH342" s="83">
        <f t="shared" si="1102"/>
        <v>-17.745475594164866</v>
      </c>
      <c r="AI342" s="81">
        <f t="shared" si="1103"/>
        <v>51.129790023618988</v>
      </c>
      <c r="AJ342" s="85">
        <f t="shared" si="1119"/>
        <v>-17.745475594164866</v>
      </c>
      <c r="AK342" s="22">
        <f t="shared" si="1120"/>
        <v>-41.986253074953524</v>
      </c>
      <c r="AL342" s="84">
        <f t="shared" si="1121"/>
        <v>-0.73279835673353244</v>
      </c>
      <c r="AM342" s="65">
        <f t="shared" si="1104"/>
        <v>-7.3605766960791047E-2</v>
      </c>
    </row>
    <row r="343" spans="2:39" ht="18.649999999999999" customHeight="1">
      <c r="AE343" s="66"/>
      <c r="AG343" s="82">
        <f t="shared" si="1101"/>
        <v>6.22</v>
      </c>
      <c r="AH343" s="83">
        <f t="shared" si="1102"/>
        <v>-17.922150333691903</v>
      </c>
      <c r="AI343" s="81">
        <f t="shared" si="1103"/>
        <v>50.290064962119935</v>
      </c>
      <c r="AJ343" s="85">
        <f t="shared" si="1119"/>
        <v>-17.922150333691903</v>
      </c>
      <c r="AK343" s="22">
        <f t="shared" si="1120"/>
        <v>-42.739975577324152</v>
      </c>
      <c r="AL343" s="84">
        <f t="shared" si="1121"/>
        <v>-0.74595329604627081</v>
      </c>
      <c r="AM343" s="65">
        <f t="shared" si="1104"/>
        <v>-7.0647510883394188E-2</v>
      </c>
    </row>
    <row r="344" spans="2:39" ht="18.649999999999999" customHeight="1" thickBot="1">
      <c r="E344" s="50" t="s">
        <v>8</v>
      </c>
      <c r="J344" s="50" t="s">
        <v>9</v>
      </c>
      <c r="O344" s="50" t="s">
        <v>10</v>
      </c>
      <c r="T344" s="50" t="s">
        <v>11</v>
      </c>
      <c r="Y344" s="50" t="s">
        <v>12</v>
      </c>
      <c r="AG344" s="82">
        <f t="shared" si="1101"/>
        <v>6.24</v>
      </c>
      <c r="AH344" s="83">
        <f t="shared" si="1102"/>
        <v>-18.107684456704821</v>
      </c>
      <c r="AI344" s="81">
        <f t="shared" si="1103"/>
        <v>49.435265450573432</v>
      </c>
      <c r="AJ344" s="85">
        <f t="shared" si="1119"/>
        <v>-18.107684456704821</v>
      </c>
      <c r="AK344" s="22">
        <f t="shared" si="1120"/>
        <v>-43.528710224845433</v>
      </c>
      <c r="AL344" s="84">
        <f t="shared" si="1121"/>
        <v>-0.75971931257007397</v>
      </c>
      <c r="AM344" s="65">
        <f t="shared" si="1104"/>
        <v>-6.7669810896557769E-2</v>
      </c>
    </row>
    <row r="345" spans="2:39" ht="18.649999999999999" customHeight="1" thickBot="1">
      <c r="B345" s="49"/>
      <c r="D345" s="233" t="s">
        <v>37</v>
      </c>
      <c r="E345" s="234"/>
      <c r="F345" s="235" t="s">
        <v>38</v>
      </c>
      <c r="G345" s="236"/>
      <c r="I345" s="228" t="s">
        <v>14</v>
      </c>
      <c r="J345" s="229"/>
      <c r="K345" s="230" t="s">
        <v>15</v>
      </c>
      <c r="L345" s="231"/>
      <c r="N345" s="228" t="s">
        <v>16</v>
      </c>
      <c r="O345" s="229"/>
      <c r="P345" s="230" t="s">
        <v>17</v>
      </c>
      <c r="Q345" s="231"/>
      <c r="S345" s="228" t="s">
        <v>45</v>
      </c>
      <c r="T345" s="229"/>
      <c r="U345" s="230" t="s">
        <v>46</v>
      </c>
      <c r="V345" s="231"/>
      <c r="X345" s="228" t="s">
        <v>49</v>
      </c>
      <c r="Y345" s="229"/>
      <c r="Z345" s="230" t="s">
        <v>50</v>
      </c>
      <c r="AA345" s="231"/>
      <c r="AB345" s="4"/>
      <c r="AC345" s="53" t="s">
        <v>87</v>
      </c>
      <c r="AE345" s="98" t="s">
        <v>88</v>
      </c>
      <c r="AF345" s="17"/>
      <c r="AG345" s="82">
        <f t="shared" si="1101"/>
        <v>6.26</v>
      </c>
      <c r="AH345" s="83">
        <f t="shared" si="1102"/>
        <v>-18.303081652265675</v>
      </c>
      <c r="AI345" s="81">
        <f t="shared" si="1103"/>
        <v>48.564691246076542</v>
      </c>
      <c r="AJ345" s="85">
        <f t="shared" si="1119"/>
        <v>-18.303081652265675</v>
      </c>
      <c r="AK345" s="22">
        <f t="shared" si="1120"/>
        <v>-44.354049252381643</v>
      </c>
      <c r="AL345" s="84">
        <f t="shared" si="1121"/>
        <v>-0.77412419604578908</v>
      </c>
      <c r="AM345" s="65">
        <f t="shared" si="1104"/>
        <v>-6.4670415965310188E-2</v>
      </c>
    </row>
    <row r="346" spans="2:39" ht="18.649999999999999" customHeight="1" thickTop="1" thickBot="1">
      <c r="B346" s="75">
        <v>0.92</v>
      </c>
      <c r="D346" s="132">
        <f t="shared" ref="D346" si="1340">COS($F$8*$B346)</f>
        <v>0.9330683057112733</v>
      </c>
      <c r="E346" s="133">
        <v>0</v>
      </c>
      <c r="F346" s="134">
        <v>0</v>
      </c>
      <c r="G346" s="135">
        <f t="shared" ref="G346" si="1341">$E$8*SIN($B346*$F$8)</f>
        <v>1.0790976933965917</v>
      </c>
      <c r="I346" s="55">
        <v>1</v>
      </c>
      <c r="J346" s="58">
        <v>0</v>
      </c>
      <c r="K346" s="56">
        <v>0</v>
      </c>
      <c r="L346" s="57">
        <v>0</v>
      </c>
      <c r="N346" s="55">
        <f t="shared" ref="N346" si="1342">D346*I346+F346*I349-E346*J346-G346*J349</f>
        <v>-8.7427488204354753E-2</v>
      </c>
      <c r="O346" s="58">
        <f t="shared" ref="O346" si="1343">(D346*J346+E346*I346+F346*J349+G346*I349)</f>
        <v>0</v>
      </c>
      <c r="P346" s="56">
        <f t="shared" ref="P346" si="1344">D346*K346+F346*K349-E346*L346-G346*L349</f>
        <v>0</v>
      </c>
      <c r="Q346" s="57">
        <f t="shared" ref="Q346" si="1345">(D346*L346+E346*K346+F346*L349+G346*K349)</f>
        <v>1.0790976933965917</v>
      </c>
      <c r="S346" s="59">
        <f t="shared" ref="S346" si="1346">COS($U$8*$B346)</f>
        <v>0.9330683057112733</v>
      </c>
      <c r="T346" s="60">
        <v>0</v>
      </c>
      <c r="U346" s="22">
        <v>0</v>
      </c>
      <c r="V346" s="116">
        <f t="shared" ref="V346" si="1347">$T$8*SIN($B346*$U$8)</f>
        <v>1.0790976933965917</v>
      </c>
      <c r="X346" s="55">
        <f t="shared" ref="X346" si="1348">N346*S346+P346*S349-O346*T346-Q346*T349</f>
        <v>-0.21095935516852349</v>
      </c>
      <c r="Y346" s="58">
        <f t="shared" ref="Y346" si="1349">(N346*T346+O346*S346+P346*T349+Q346*S349)</f>
        <v>0</v>
      </c>
      <c r="Z346" s="56">
        <f t="shared" ref="Z346" si="1350">N346*U346+P346*U349-O346*V346-Q346*V349</f>
        <v>0</v>
      </c>
      <c r="AA346" s="57">
        <f t="shared" ref="AA346" si="1351">(N346*V346+O346*U346+P346*V349+Q346*U349)</f>
        <v>0.91252905561372399</v>
      </c>
      <c r="AB346" s="9"/>
      <c r="AC346" s="61">
        <f t="shared" ref="AC346" si="1352">20*LOG((2*$X$8)/(($X$8*X346+Z346+$X$8*X349+Z349)^2+($X$8*Y346+AA346+$X$8*Y349+AA349)^2)^0.5)</f>
        <v>-1.9613439283439733E-2</v>
      </c>
      <c r="AE346" s="99">
        <f t="shared" ref="AE346" si="1353">((Y346^2+X346^2)/(Y349^2+X349^2))^0.5</f>
        <v>0.20147285894427633</v>
      </c>
      <c r="AF346" s="17"/>
      <c r="AG346" s="82">
        <f t="shared" si="1101"/>
        <v>6.28</v>
      </c>
      <c r="AH346" s="83">
        <f t="shared" si="1102"/>
        <v>-18.50947489450698</v>
      </c>
      <c r="AI346" s="81">
        <f t="shared" si="1103"/>
        <v>47.677610261028889</v>
      </c>
      <c r="AJ346" s="85">
        <f t="shared" si="1119"/>
        <v>-18.50947489450698</v>
      </c>
      <c r="AK346" s="22">
        <f t="shared" si="1120"/>
        <v>-45.217694636512363</v>
      </c>
      <c r="AL346" s="84">
        <f t="shared" si="1121"/>
        <v>-0.7891976515685214</v>
      </c>
      <c r="AM346" s="65">
        <f t="shared" si="1104"/>
        <v>-6.1647511639442459E-2</v>
      </c>
    </row>
    <row r="347" spans="2:39" ht="18.649999999999999" customHeight="1" thickBot="1">
      <c r="D347" s="59"/>
      <c r="E347" s="22"/>
      <c r="F347" s="22"/>
      <c r="G347" s="65"/>
      <c r="I347" s="63"/>
      <c r="L347" s="64"/>
      <c r="N347" s="63"/>
      <c r="Q347" s="64"/>
      <c r="S347" s="63"/>
      <c r="V347" s="64"/>
      <c r="X347" s="63"/>
      <c r="AA347" s="64"/>
      <c r="AE347" s="100"/>
      <c r="AF347" s="17"/>
      <c r="AG347" s="82">
        <f t="shared" si="1101"/>
        <v>6.3</v>
      </c>
      <c r="AH347" s="83">
        <f t="shared" si="1102"/>
        <v>-18.728149503798697</v>
      </c>
      <c r="AI347" s="81">
        <f t="shared" si="1103"/>
        <v>46.773256368298661</v>
      </c>
      <c r="AJ347" s="85">
        <f t="shared" si="1119"/>
        <v>-18.728149503798697</v>
      </c>
      <c r="AK347" s="22">
        <f t="shared" si="1120"/>
        <v>-46.121464923256639</v>
      </c>
      <c r="AL347" s="84">
        <f t="shared" si="1121"/>
        <v>-0.8049714187539021</v>
      </c>
      <c r="AM347" s="65">
        <f t="shared" si="1104"/>
        <v>-5.8599789484094091E-2</v>
      </c>
    </row>
    <row r="348" spans="2:39" ht="18.649999999999999" customHeight="1" thickBot="1">
      <c r="D348" s="237" t="s">
        <v>39</v>
      </c>
      <c r="E348" s="238"/>
      <c r="F348" s="239" t="s">
        <v>40</v>
      </c>
      <c r="G348" s="240"/>
      <c r="I348" s="228" t="s">
        <v>18</v>
      </c>
      <c r="J348" s="229"/>
      <c r="K348" s="230" t="s">
        <v>19</v>
      </c>
      <c r="L348" s="231"/>
      <c r="N348" s="228" t="s">
        <v>20</v>
      </c>
      <c r="O348" s="229"/>
      <c r="P348" s="230" t="s">
        <v>21</v>
      </c>
      <c r="Q348" s="231"/>
      <c r="S348" s="228" t="s">
        <v>47</v>
      </c>
      <c r="T348" s="229"/>
      <c r="U348" s="230" t="s">
        <v>48</v>
      </c>
      <c r="V348" s="231"/>
      <c r="X348" s="228" t="s">
        <v>51</v>
      </c>
      <c r="Y348" s="229"/>
      <c r="Z348" s="230" t="s">
        <v>52</v>
      </c>
      <c r="AA348" s="231"/>
      <c r="AB348" s="4"/>
      <c r="AC348" s="71" t="s">
        <v>89</v>
      </c>
      <c r="AE348" s="101" t="s">
        <v>90</v>
      </c>
      <c r="AF348" s="17"/>
      <c r="AG348" s="82">
        <f t="shared" si="1101"/>
        <v>6.32</v>
      </c>
      <c r="AH348" s="83">
        <f t="shared" si="1102"/>
        <v>-18.960571512009665</v>
      </c>
      <c r="AI348" s="81">
        <f t="shared" si="1103"/>
        <v>45.850827069833507</v>
      </c>
      <c r="AJ348" s="85">
        <f t="shared" si="1119"/>
        <v>-18.960571512009665</v>
      </c>
      <c r="AK348" s="22">
        <f t="shared" si="1120"/>
        <v>-47.06730249893625</v>
      </c>
      <c r="AL348" s="84">
        <f t="shared" si="1121"/>
        <v>-0.82147939863859243</v>
      </c>
      <c r="AM348" s="65">
        <f t="shared" si="1104"/>
        <v>-5.552652928533916E-2</v>
      </c>
    </row>
    <row r="349" spans="2:39" ht="18.649999999999999" customHeight="1" thickTop="1" thickBot="1">
      <c r="D349" s="43">
        <v>0</v>
      </c>
      <c r="E349" s="116">
        <f t="shared" ref="E349" si="1354">(1/$E$8)*SIN($B346*$F$8)</f>
        <v>0.11989974371073242</v>
      </c>
      <c r="F349" s="59">
        <f t="shared" ref="F349" si="1355">COS($F$8*$B346)</f>
        <v>0.9330683057112733</v>
      </c>
      <c r="G349" s="73">
        <v>0</v>
      </c>
      <c r="I349" s="55">
        <v>0</v>
      </c>
      <c r="J349" s="58">
        <f t="shared" ref="J349" si="1356">(TAN($K$8*B346))/$J$8</f>
        <v>0.94569361065307533</v>
      </c>
      <c r="K349" s="56">
        <v>1</v>
      </c>
      <c r="L349" s="57">
        <v>0</v>
      </c>
      <c r="N349" s="55">
        <f t="shared" ref="N349" si="1357">D349*I346+F349*I349-E349*J346-G349*J349</f>
        <v>0</v>
      </c>
      <c r="O349" s="58">
        <f t="shared" ref="O349" si="1358">(D349*J346+E349*I346+F349*J349+G349*I349)</f>
        <v>1.0022964787247739</v>
      </c>
      <c r="P349" s="56">
        <f t="shared" ref="P349" si="1359">D349*K346+F349*K349-E349*L346-G349*L349</f>
        <v>0.9330683057112733</v>
      </c>
      <c r="Q349" s="57">
        <f t="shared" ref="Q349" si="1360">(D349*L346+E349*K346+F349*L349+G349*K349)</f>
        <v>0</v>
      </c>
      <c r="S349" s="43">
        <v>0</v>
      </c>
      <c r="T349" s="116">
        <f t="shared" ref="T349" si="1361">(1/$T$8)*SIN($B346*$U$8)</f>
        <v>0.11989974371073242</v>
      </c>
      <c r="U349" s="59">
        <f t="shared" ref="U349" si="1362">COS($U$8*$B346)</f>
        <v>0.9330683057112733</v>
      </c>
      <c r="V349" s="73">
        <v>0</v>
      </c>
      <c r="X349" s="55">
        <f t="shared" ref="X349" si="1363">N349*S346+P349*S349-O349*T346-Q349*T349</f>
        <v>0</v>
      </c>
      <c r="Y349" s="58">
        <f t="shared" ref="Y349" si="1364">(N349*T346+O349*S346+P349*T349+Q349*S349)</f>
        <v>1.0470857279434891</v>
      </c>
      <c r="Z349" s="56">
        <f t="shared" ref="Z349" si="1365">N349*U346+P349*U349-O349*V346-Q349*V349</f>
        <v>-0.21095935516852327</v>
      </c>
      <c r="AA349" s="57">
        <f t="shared" ref="AA349" si="1366">(N349*V346+O349*U346+P349*V349+Q349*U349)</f>
        <v>0</v>
      </c>
      <c r="AB349" s="9"/>
      <c r="AC349" s="74">
        <f t="shared" ref="AC349" si="1367">(180/PI())*ATAN(-1*(($X$8*Y346+AA346+$X$8*Y349+AA349)/($X$8*X346+Z346+$X$8*X349+Z349)))</f>
        <v>77.84931020271442</v>
      </c>
      <c r="AE349" s="102">
        <f t="shared" ref="AE349" si="1368">20*LOG(((($X$8*X346+Z346-$X$8*X349-Z349)^2+($X$8*Y346+AA346-$X$8*Y349-AA349)^2)/(($X$8*X346+Z346+$X$8*X349+Z349)^2+($X$8*Y346+AA346+$X$8*Y349+AA349)^2))^0.5)</f>
        <v>-23.462108588285769</v>
      </c>
      <c r="AF349" s="17"/>
      <c r="AG349" s="82">
        <f t="shared" si="1101"/>
        <v>6.34</v>
      </c>
      <c r="AH349" s="83">
        <f t="shared" si="1102"/>
        <v>-19.208422868527009</v>
      </c>
      <c r="AI349" s="81">
        <f t="shared" si="1103"/>
        <v>44.909481019854802</v>
      </c>
      <c r="AJ349" s="85">
        <f t="shared" si="1119"/>
        <v>-19.208422868527009</v>
      </c>
      <c r="AK349" s="22">
        <f t="shared" si="1120"/>
        <v>-48.057281303485723</v>
      </c>
      <c r="AL349" s="84">
        <f t="shared" si="1121"/>
        <v>-0.83875778830293812</v>
      </c>
      <c r="AM349" s="65">
        <f t="shared" si="1104"/>
        <v>-5.2427695955093896E-2</v>
      </c>
    </row>
    <row r="350" spans="2:39" ht="18.649999999999999" customHeight="1">
      <c r="AE350" s="66"/>
      <c r="AG350" s="82">
        <f t="shared" si="1101"/>
        <v>6.36</v>
      </c>
      <c r="AH350" s="83">
        <f t="shared" si="1102"/>
        <v>-19.473645569884173</v>
      </c>
      <c r="AI350" s="81">
        <f t="shared" si="1103"/>
        <v>43.948335393785065</v>
      </c>
      <c r="AJ350" s="85">
        <f t="shared" si="1119"/>
        <v>-19.473645569884173</v>
      </c>
      <c r="AK350" s="22">
        <f t="shared" si="1120"/>
        <v>-49.093614977491008</v>
      </c>
      <c r="AL350" s="84">
        <f t="shared" si="1121"/>
        <v>-0.85684522306361988</v>
      </c>
      <c r="AM350" s="65">
        <f t="shared" si="1104"/>
        <v>-4.9304053361998348E-2</v>
      </c>
    </row>
    <row r="351" spans="2:39" ht="18.649999999999999" customHeight="1" thickBot="1">
      <c r="E351" s="50" t="s">
        <v>8</v>
      </c>
      <c r="J351" s="50" t="s">
        <v>9</v>
      </c>
      <c r="O351" s="50" t="s">
        <v>10</v>
      </c>
      <c r="T351" s="50" t="s">
        <v>11</v>
      </c>
      <c r="Y351" s="50" t="s">
        <v>12</v>
      </c>
      <c r="AG351" s="82">
        <f t="shared" si="1101"/>
        <v>6.38</v>
      </c>
      <c r="AH351" s="83">
        <f t="shared" si="1102"/>
        <v>-19.758497576006441</v>
      </c>
      <c r="AI351" s="81">
        <f t="shared" si="1103"/>
        <v>42.966463094235266</v>
      </c>
      <c r="AJ351" s="85">
        <f t="shared" si="1119"/>
        <v>-19.758497576006441</v>
      </c>
      <c r="AK351" s="22">
        <f t="shared" si="1120"/>
        <v>-50.178665423395593</v>
      </c>
      <c r="AL351" s="84">
        <f t="shared" si="1121"/>
        <v>-0.8757829258948876</v>
      </c>
      <c r="AM351" s="65">
        <f t="shared" si="1104"/>
        <v>-4.6157297661824838E-2</v>
      </c>
    </row>
    <row r="352" spans="2:39" ht="18.649999999999999" customHeight="1" thickBot="1">
      <c r="B352" s="49"/>
      <c r="D352" s="233" t="s">
        <v>37</v>
      </c>
      <c r="E352" s="234"/>
      <c r="F352" s="235" t="s">
        <v>38</v>
      </c>
      <c r="G352" s="236"/>
      <c r="I352" s="228" t="s">
        <v>14</v>
      </c>
      <c r="J352" s="229"/>
      <c r="K352" s="230" t="s">
        <v>15</v>
      </c>
      <c r="L352" s="231"/>
      <c r="N352" s="228" t="s">
        <v>16</v>
      </c>
      <c r="O352" s="229"/>
      <c r="P352" s="230" t="s">
        <v>17</v>
      </c>
      <c r="Q352" s="231"/>
      <c r="S352" s="228" t="s">
        <v>45</v>
      </c>
      <c r="T352" s="229"/>
      <c r="U352" s="230" t="s">
        <v>46</v>
      </c>
      <c r="V352" s="231"/>
      <c r="X352" s="228" t="s">
        <v>49</v>
      </c>
      <c r="Y352" s="229"/>
      <c r="Z352" s="230" t="s">
        <v>50</v>
      </c>
      <c r="AA352" s="231"/>
      <c r="AB352" s="4"/>
      <c r="AC352" s="53" t="s">
        <v>87</v>
      </c>
      <c r="AE352" s="98" t="s">
        <v>88</v>
      </c>
      <c r="AF352" s="17"/>
      <c r="AG352" s="82">
        <f t="shared" ref="AG352:AG415" si="1369">INDEX(B:B,(ROW()-32)*7+24)</f>
        <v>6.4</v>
      </c>
      <c r="AH352" s="83">
        <f t="shared" ref="AH352:AH415" si="1370">INDEX(AC:AC,(ROW()-32)*7+24)</f>
        <v>-20.065624509421198</v>
      </c>
      <c r="AI352" s="81">
        <f t="shared" ref="AI352:AI415" si="1371">INDEX(AC:AC,(ROW()-32)*7+27)</f>
        <v>41.962889785767331</v>
      </c>
      <c r="AJ352" s="85">
        <f t="shared" si="1119"/>
        <v>-20.065624509421198</v>
      </c>
      <c r="AK352" s="22">
        <f t="shared" si="1120"/>
        <v>-51.31495174723571</v>
      </c>
      <c r="AL352" s="84">
        <f t="shared" si="1121"/>
        <v>-0.89561486349128017</v>
      </c>
      <c r="AM352" s="65">
        <f t="shared" ref="AM352:AM415" si="1372">INDEX(AE:AE,(ROW()-32)*7+27)</f>
        <v>-4.2990213097749412E-2</v>
      </c>
    </row>
    <row r="353" spans="2:39" ht="18.649999999999999" customHeight="1" thickTop="1" thickBot="1">
      <c r="B353" s="75">
        <v>0.94</v>
      </c>
      <c r="D353" s="132">
        <f t="shared" ref="D353" si="1373">COS($F$8*$B353)</f>
        <v>0.93016131928924972</v>
      </c>
      <c r="E353" s="133">
        <v>0</v>
      </c>
      <c r="F353" s="134">
        <v>0</v>
      </c>
      <c r="G353" s="135">
        <f t="shared" ref="G353" si="1374">$E$8*SIN($B353*$F$8)</f>
        <v>1.1014532586009913</v>
      </c>
      <c r="I353" s="55">
        <v>1</v>
      </c>
      <c r="J353" s="58">
        <v>0</v>
      </c>
      <c r="K353" s="56">
        <v>0</v>
      </c>
      <c r="L353" s="57">
        <v>0</v>
      </c>
      <c r="N353" s="55">
        <f t="shared" ref="N353" si="1375">D353*I353+F353*I356-E353*J353-G353*J356</f>
        <v>-0.14213742674085061</v>
      </c>
      <c r="O353" s="58">
        <f t="shared" ref="O353" si="1376">(D353*J353+E353*I353+F353*J356+G353*I356)</f>
        <v>0</v>
      </c>
      <c r="P353" s="56">
        <f t="shared" ref="P353" si="1377">D353*K353+F353*K356-E353*L353-G353*L356</f>
        <v>0</v>
      </c>
      <c r="Q353" s="57">
        <f t="shared" ref="Q353" si="1378">(D353*L353+E353*K353+F353*L356+G353*K356)</f>
        <v>1.1014532586009913</v>
      </c>
      <c r="S353" s="59">
        <f t="shared" ref="S353" si="1379">COS($U$8*$B353)</f>
        <v>0.93016131928924972</v>
      </c>
      <c r="T353" s="60">
        <v>0</v>
      </c>
      <c r="U353" s="22">
        <v>0</v>
      </c>
      <c r="V353" s="116">
        <f t="shared" ref="V353" si="1380">$T$8*SIN($B353*$U$8)</f>
        <v>1.1014532586009913</v>
      </c>
      <c r="X353" s="55">
        <f t="shared" ref="X353" si="1381">N353*S353+P353*S356-O353*T353-Q353*T356</f>
        <v>-0.26701065647573119</v>
      </c>
      <c r="Y353" s="58">
        <f t="shared" ref="Y353" si="1382">(N353*T353+O353*S353+P353*T356+Q353*S356)</f>
        <v>0</v>
      </c>
      <c r="Z353" s="56">
        <f t="shared" ref="Z353" si="1383">N353*U353+P353*U356-O353*V353-Q353*V356</f>
        <v>0</v>
      </c>
      <c r="AA353" s="57">
        <f t="shared" ref="AA353" si="1384">(N353*V353+O353*U353+P353*V356+Q353*U356)</f>
        <v>0.86797148430287152</v>
      </c>
      <c r="AB353" s="9"/>
      <c r="AC353" s="61">
        <f t="shared" ref="AC353" si="1385">20*LOG((2*$X$8)/(($X$8*X353+Z353+$X$8*X356+Z356)^2+($X$8*Y353+AA353+$X$8*Y356+AA356)^2)^0.5)</f>
        <v>-4.40782269703393E-2</v>
      </c>
      <c r="AE353" s="99">
        <f t="shared" ref="AE353" si="1386">((Y353^2+X353^2)/(Y356^2+X356^2))^0.5</f>
        <v>0.24954916645574254</v>
      </c>
      <c r="AF353" s="17"/>
      <c r="AG353" s="82">
        <f t="shared" si="1369"/>
        <v>6.42</v>
      </c>
      <c r="AH353" s="83">
        <f t="shared" si="1370"/>
        <v>-20.39815281107094</v>
      </c>
      <c r="AI353" s="81">
        <f t="shared" si="1371"/>
        <v>40.936590750822639</v>
      </c>
      <c r="AJ353" s="85">
        <f t="shared" si="1119"/>
        <v>-20.39815281107094</v>
      </c>
      <c r="AK353" s="22">
        <f t="shared" si="1120"/>
        <v>-52.505159529009255</v>
      </c>
      <c r="AL353" s="84">
        <f t="shared" si="1121"/>
        <v>-0.91638790806608672</v>
      </c>
      <c r="AM353" s="65">
        <f t="shared" si="1372"/>
        <v>-3.980685369437606E-2</v>
      </c>
    </row>
    <row r="354" spans="2:39" ht="18.649999999999999" customHeight="1" thickBot="1">
      <c r="D354" s="59"/>
      <c r="E354" s="22"/>
      <c r="F354" s="22"/>
      <c r="G354" s="65"/>
      <c r="I354" s="63"/>
      <c r="L354" s="64"/>
      <c r="N354" s="63"/>
      <c r="Q354" s="64"/>
      <c r="S354" s="63"/>
      <c r="V354" s="64"/>
      <c r="X354" s="63"/>
      <c r="AA354" s="64"/>
      <c r="AE354" s="100"/>
      <c r="AF354" s="17"/>
      <c r="AG354" s="82">
        <f t="shared" si="1369"/>
        <v>6.44</v>
      </c>
      <c r="AH354" s="83">
        <f t="shared" si="1370"/>
        <v>-20.75981256024917</v>
      </c>
      <c r="AI354" s="81">
        <f t="shared" si="1371"/>
        <v>39.886487560242429</v>
      </c>
      <c r="AJ354" s="85">
        <f t="shared" ref="AJ354:AJ417" si="1387">AH354</f>
        <v>-20.75981256024917</v>
      </c>
      <c r="AK354" s="22">
        <f t="shared" ref="AK354:AK417" si="1388">(AI355-AI354)/(AG355-AG354)</f>
        <v>-53.752150346350625</v>
      </c>
      <c r="AL354" s="84">
        <f t="shared" ref="AL354:AL417" si="1389">(IF(AK354&lt;0,AK354,(AK355+AK353)/2))*PI()/180</f>
        <v>-0.93815200357082884</v>
      </c>
      <c r="AM354" s="65">
        <f t="shared" si="1372"/>
        <v>-3.661275478617336E-2</v>
      </c>
    </row>
    <row r="355" spans="2:39" ht="18.649999999999999" customHeight="1" thickBot="1">
      <c r="D355" s="237" t="s">
        <v>39</v>
      </c>
      <c r="E355" s="238"/>
      <c r="F355" s="239" t="s">
        <v>40</v>
      </c>
      <c r="G355" s="240"/>
      <c r="I355" s="228" t="s">
        <v>18</v>
      </c>
      <c r="J355" s="229"/>
      <c r="K355" s="230" t="s">
        <v>19</v>
      </c>
      <c r="L355" s="231"/>
      <c r="N355" s="228" t="s">
        <v>20</v>
      </c>
      <c r="O355" s="229"/>
      <c r="P355" s="230" t="s">
        <v>21</v>
      </c>
      <c r="Q355" s="231"/>
      <c r="S355" s="228" t="s">
        <v>47</v>
      </c>
      <c r="T355" s="229"/>
      <c r="U355" s="230" t="s">
        <v>48</v>
      </c>
      <c r="V355" s="231"/>
      <c r="X355" s="228" t="s">
        <v>51</v>
      </c>
      <c r="Y355" s="229"/>
      <c r="Z355" s="230" t="s">
        <v>52</v>
      </c>
      <c r="AA355" s="231"/>
      <c r="AB355" s="4"/>
      <c r="AC355" s="71" t="s">
        <v>89</v>
      </c>
      <c r="AE355" s="101" t="s">
        <v>90</v>
      </c>
      <c r="AF355" s="17"/>
      <c r="AG355" s="82">
        <f t="shared" si="1369"/>
        <v>6.46</v>
      </c>
      <c r="AH355" s="83">
        <f t="shared" si="1370"/>
        <v>-21.15510208266349</v>
      </c>
      <c r="AI355" s="81">
        <f t="shared" si="1371"/>
        <v>38.81144455331544</v>
      </c>
      <c r="AJ355" s="85">
        <f t="shared" si="1387"/>
        <v>-21.15510208266349</v>
      </c>
      <c r="AK355" s="22">
        <f t="shared" si="1388"/>
        <v>-55.0589714462619</v>
      </c>
      <c r="AL355" s="84">
        <f t="shared" si="1389"/>
        <v>-0.96096033449881435</v>
      </c>
      <c r="AM355" s="65">
        <f t="shared" si="1372"/>
        <v>-3.3415178908607679E-2</v>
      </c>
    </row>
    <row r="356" spans="2:39" ht="18.649999999999999" customHeight="1" thickTop="1" thickBot="1">
      <c r="D356" s="43">
        <v>0</v>
      </c>
      <c r="E356" s="116">
        <f t="shared" ref="E356" si="1390">(1/$E$8)*SIN($B353*$F$8)</f>
        <v>0.12238369540011014</v>
      </c>
      <c r="F356" s="59">
        <f t="shared" ref="F356" si="1391">COS($F$8*$B353)</f>
        <v>0.93016131928924972</v>
      </c>
      <c r="G356" s="73">
        <v>0</v>
      </c>
      <c r="I356" s="55">
        <v>0</v>
      </c>
      <c r="J356" s="58">
        <f t="shared" ref="J356" si="1392">(TAN($K$8*B353))/$J$8</f>
        <v>0.9735308672036419</v>
      </c>
      <c r="K356" s="56">
        <v>1</v>
      </c>
      <c r="L356" s="57">
        <v>0</v>
      </c>
      <c r="N356" s="55">
        <f t="shared" ref="N356" si="1393">D356*I353+F356*I356-E356*J353-G356*J356</f>
        <v>0</v>
      </c>
      <c r="O356" s="58">
        <f t="shared" ref="O356" si="1394">(D356*J353+E356*I353+F356*J356+G356*I356)</f>
        <v>1.0279244512070571</v>
      </c>
      <c r="P356" s="56">
        <f t="shared" ref="P356" si="1395">D356*K353+F356*K356-E356*L353-G356*L356</f>
        <v>0.93016131928924972</v>
      </c>
      <c r="Q356" s="57">
        <f t="shared" ref="Q356" si="1396">(D356*L353+E356*K353+F356*L356+G356*K356)</f>
        <v>0</v>
      </c>
      <c r="S356" s="43">
        <v>0</v>
      </c>
      <c r="T356" s="116">
        <f t="shared" ref="T356" si="1397">(1/$T$8)*SIN($B353*$U$8)</f>
        <v>0.12238369540011014</v>
      </c>
      <c r="U356" s="59">
        <f t="shared" ref="U356" si="1398">COS($U$8*$B353)</f>
        <v>0.93016131928924972</v>
      </c>
      <c r="V356" s="73">
        <v>0</v>
      </c>
      <c r="X356" s="55">
        <f t="shared" ref="X356" si="1399">N356*S353+P356*S356-O356*T353-Q356*T356</f>
        <v>0</v>
      </c>
      <c r="Y356" s="58">
        <f t="shared" ref="Y356" si="1400">(N356*T353+O356*S353+P356*T356+Q356*S356)</f>
        <v>1.0699721432372944</v>
      </c>
      <c r="Z356" s="56">
        <f t="shared" ref="Z356" si="1401">N356*U353+P356*U356-O356*V353-Q356*V356</f>
        <v>-0.26701065647573119</v>
      </c>
      <c r="AA356" s="57">
        <f t="shared" ref="AA356" si="1402">(N356*V353+O356*U353+P356*V356+Q356*U356)</f>
        <v>0</v>
      </c>
      <c r="AB356" s="9"/>
      <c r="AC356" s="74">
        <f t="shared" ref="AC356" si="1403">(180/PI())*ATAN(-1*(($X$8*Y353+AA353+$X$8*Y356+AA356)/($X$8*X353+Z353+$X$8*X356+Z356)))</f>
        <v>74.593880205558662</v>
      </c>
      <c r="AE356" s="102">
        <f t="shared" ref="AE356" si="1404">20*LOG(((($X$8*X353+Z353-$X$8*X356-Z356)^2+($X$8*Y353+AA353-$X$8*Y356-AA356)^2)/(($X$8*X353+Z353+$X$8*X356+Z356)^2+($X$8*Y353+AA353+$X$8*Y356+AA356)^2))^0.5)</f>
        <v>-19.957622417543526</v>
      </c>
      <c r="AF356" s="17"/>
      <c r="AG356" s="82">
        <f t="shared" si="1369"/>
        <v>6.48</v>
      </c>
      <c r="AH356" s="83">
        <f t="shared" si="1370"/>
        <v>-21.589512681106253</v>
      </c>
      <c r="AI356" s="81">
        <f t="shared" si="1371"/>
        <v>37.710265124390176</v>
      </c>
      <c r="AJ356" s="85">
        <f t="shared" si="1387"/>
        <v>-21.589512681106253</v>
      </c>
      <c r="AK356" s="22">
        <f t="shared" si="1388"/>
        <v>-56.428865421969967</v>
      </c>
      <c r="AL356" s="84">
        <f t="shared" si="1389"/>
        <v>-0.98486949477815533</v>
      </c>
      <c r="AM356" s="65">
        <f t="shared" si="1372"/>
        <v>-3.0223401245606522E-2</v>
      </c>
    </row>
    <row r="357" spans="2:39" ht="18.649999999999999" customHeight="1">
      <c r="AE357" s="66"/>
      <c r="AG357" s="82">
        <f t="shared" si="1369"/>
        <v>6.5</v>
      </c>
      <c r="AH357" s="83">
        <f t="shared" si="1370"/>
        <v>-22.069841959757881</v>
      </c>
      <c r="AI357" s="81">
        <f t="shared" si="1371"/>
        <v>36.581687815950801</v>
      </c>
      <c r="AJ357" s="85">
        <f t="shared" si="1387"/>
        <v>-22.069841959757881</v>
      </c>
      <c r="AK357" s="22">
        <f t="shared" si="1388"/>
        <v>-57.865279704451737</v>
      </c>
      <c r="AL357" s="84">
        <f t="shared" si="1389"/>
        <v>-1.0099396534301341</v>
      </c>
      <c r="AM357" s="65">
        <f t="shared" si="1372"/>
        <v>-2.7049040577387683E-2</v>
      </c>
    </row>
    <row r="358" spans="2:39" ht="18.649999999999999" customHeight="1" thickBot="1">
      <c r="E358" s="50" t="s">
        <v>8</v>
      </c>
      <c r="J358" s="50" t="s">
        <v>9</v>
      </c>
      <c r="O358" s="50" t="s">
        <v>10</v>
      </c>
      <c r="T358" s="50" t="s">
        <v>11</v>
      </c>
      <c r="Y358" s="50" t="s">
        <v>12</v>
      </c>
      <c r="AG358" s="82">
        <f t="shared" si="1369"/>
        <v>6.52</v>
      </c>
      <c r="AH358" s="83">
        <f t="shared" si="1370"/>
        <v>-22.604641309639067</v>
      </c>
      <c r="AI358" s="81">
        <f t="shared" si="1371"/>
        <v>35.424382221861791</v>
      </c>
      <c r="AJ358" s="85">
        <f t="shared" si="1387"/>
        <v>-22.604641309639067</v>
      </c>
      <c r="AK358" s="22">
        <f t="shared" si="1388"/>
        <v>-59.371875618885689</v>
      </c>
      <c r="AL358" s="84">
        <f t="shared" si="1389"/>
        <v>-1.0362347126341014</v>
      </c>
      <c r="AM358" s="65">
        <f t="shared" si="1372"/>
        <v>-2.390644251422562E-2</v>
      </c>
    </row>
    <row r="359" spans="2:39" ht="18.649999999999999" customHeight="1" thickBot="1">
      <c r="B359" s="49"/>
      <c r="D359" s="233" t="s">
        <v>37</v>
      </c>
      <c r="E359" s="234"/>
      <c r="F359" s="235" t="s">
        <v>38</v>
      </c>
      <c r="G359" s="236"/>
      <c r="I359" s="228" t="s">
        <v>14</v>
      </c>
      <c r="J359" s="229"/>
      <c r="K359" s="230" t="s">
        <v>15</v>
      </c>
      <c r="L359" s="231"/>
      <c r="N359" s="228" t="s">
        <v>16</v>
      </c>
      <c r="O359" s="229"/>
      <c r="P359" s="230" t="s">
        <v>17</v>
      </c>
      <c r="Q359" s="231"/>
      <c r="S359" s="228" t="s">
        <v>45</v>
      </c>
      <c r="T359" s="229"/>
      <c r="U359" s="230" t="s">
        <v>46</v>
      </c>
      <c r="V359" s="231"/>
      <c r="X359" s="228" t="s">
        <v>49</v>
      </c>
      <c r="Y359" s="229"/>
      <c r="Z359" s="230" t="s">
        <v>50</v>
      </c>
      <c r="AA359" s="231"/>
      <c r="AB359" s="4"/>
      <c r="AC359" s="53" t="s">
        <v>87</v>
      </c>
      <c r="AE359" s="98" t="s">
        <v>88</v>
      </c>
      <c r="AF359" s="17"/>
      <c r="AG359" s="82">
        <f t="shared" si="1369"/>
        <v>6.54</v>
      </c>
      <c r="AH359" s="83">
        <f t="shared" si="1370"/>
        <v>-23.20487306475836</v>
      </c>
      <c r="AI359" s="81">
        <f t="shared" si="1371"/>
        <v>34.23694470948405</v>
      </c>
      <c r="AJ359" s="85">
        <f t="shared" si="1387"/>
        <v>-23.20487306475836</v>
      </c>
      <c r="AK359" s="22">
        <f t="shared" si="1388"/>
        <v>-60.952536682427429</v>
      </c>
      <c r="AL359" s="84">
        <f t="shared" si="1389"/>
        <v>-1.0638224525509801</v>
      </c>
      <c r="AM359" s="65">
        <f t="shared" si="1372"/>
        <v>-2.0813122739309957E-2</v>
      </c>
    </row>
    <row r="360" spans="2:39" ht="18.649999999999999" customHeight="1" thickTop="1" thickBot="1">
      <c r="B360" s="75">
        <v>0.96</v>
      </c>
      <c r="D360" s="132">
        <f t="shared" ref="D360" si="1405">COS($F$8*$B360)</f>
        <v>0.92719482048186952</v>
      </c>
      <c r="E360" s="133">
        <v>0</v>
      </c>
      <c r="F360" s="134">
        <v>0</v>
      </c>
      <c r="G360" s="135">
        <f t="shared" ref="G360" si="1406">$E$8*SIN($B360*$F$8)</f>
        <v>1.1237383520394526</v>
      </c>
      <c r="I360" s="55">
        <v>1</v>
      </c>
      <c r="J360" s="58">
        <v>0</v>
      </c>
      <c r="K360" s="56">
        <v>0</v>
      </c>
      <c r="L360" s="57">
        <v>0</v>
      </c>
      <c r="N360" s="55">
        <f t="shared" ref="N360" si="1407">D360*I360+F360*I363-E360*J360-G360*J363</f>
        <v>-0.19876247420693438</v>
      </c>
      <c r="O360" s="58">
        <f t="shared" ref="O360" si="1408">(D360*J360+E360*I360+F360*J363+G360*I363)</f>
        <v>0</v>
      </c>
      <c r="P360" s="56">
        <f t="shared" ref="P360" si="1409">D360*K360+F360*K363-E360*L360-G360*L363</f>
        <v>0</v>
      </c>
      <c r="Q360" s="57">
        <f t="shared" ref="Q360" si="1410">(D360*L360+E360*K360+F360*L363+G360*K363)</f>
        <v>1.1237383520394526</v>
      </c>
      <c r="S360" s="59">
        <f t="shared" ref="S360" si="1411">COS($U$8*$B360)</f>
        <v>0.92719482048186952</v>
      </c>
      <c r="T360" s="60">
        <v>0</v>
      </c>
      <c r="U360" s="22">
        <v>0</v>
      </c>
      <c r="V360" s="116">
        <f t="shared" ref="V360" si="1412">$T$8*SIN($B360*$U$8)</f>
        <v>1.1237383520394526</v>
      </c>
      <c r="X360" s="55">
        <f t="shared" ref="X360" si="1413">N360*S360+P360*S363-O360*T360-Q360*T363</f>
        <v>-0.32460130146242461</v>
      </c>
      <c r="Y360" s="58">
        <f t="shared" ref="Y360" si="1414">(N360*T360+O360*S360+P360*T363+Q360*S363)</f>
        <v>0</v>
      </c>
      <c r="Z360" s="56">
        <f t="shared" ref="Z360" si="1415">N360*U360+P360*U363-O360*V360-Q360*V363</f>
        <v>0</v>
      </c>
      <c r="AA360" s="57">
        <f t="shared" ref="AA360" si="1416">(N360*V360+O360*U360+P360*V363+Q360*U363)</f>
        <v>0.81856736437522748</v>
      </c>
      <c r="AB360" s="9"/>
      <c r="AC360" s="61">
        <f t="shared" ref="AC360" si="1417">20*LOG((2*$X$8)/(($X$8*X360+Z360+$X$8*X363+Z363)^2+($X$8*Y360+AA360+$X$8*Y363+AA363)^2)^0.5)</f>
        <v>-8.0967111253355387E-2</v>
      </c>
      <c r="AE360" s="99">
        <f t="shared" ref="AE360" si="1418">((Y360^2+X360^2)/(Y363^2+X363^2))^0.5</f>
        <v>0.29700193964176602</v>
      </c>
      <c r="AF360" s="17"/>
      <c r="AG360" s="82">
        <f t="shared" si="1369"/>
        <v>6.56</v>
      </c>
      <c r="AH360" s="83">
        <f t="shared" si="1370"/>
        <v>-23.884907620668251</v>
      </c>
      <c r="AI360" s="81">
        <f t="shared" si="1371"/>
        <v>33.017893975835527</v>
      </c>
      <c r="AJ360" s="85">
        <f t="shared" si="1387"/>
        <v>-23.884907620668251</v>
      </c>
      <c r="AK360" s="22">
        <f t="shared" si="1388"/>
        <v>-62.611375728463138</v>
      </c>
      <c r="AL360" s="84">
        <f t="shared" si="1389"/>
        <v>-1.0927746556649447</v>
      </c>
      <c r="AM360" s="65">
        <f t="shared" si="1372"/>
        <v>-1.7790279019667229E-2</v>
      </c>
    </row>
    <row r="361" spans="2:39" ht="18.649999999999999" customHeight="1" thickBot="1">
      <c r="D361" s="59"/>
      <c r="E361" s="22"/>
      <c r="F361" s="22"/>
      <c r="G361" s="65"/>
      <c r="I361" s="63"/>
      <c r="L361" s="64"/>
      <c r="N361" s="63"/>
      <c r="Q361" s="64"/>
      <c r="S361" s="63"/>
      <c r="V361" s="64"/>
      <c r="X361" s="63"/>
      <c r="AA361" s="64"/>
      <c r="AE361" s="100"/>
      <c r="AF361" s="17"/>
      <c r="AG361" s="82">
        <f t="shared" si="1369"/>
        <v>6.58</v>
      </c>
      <c r="AH361" s="83">
        <f t="shared" si="1370"/>
        <v>-24.664096324244099</v>
      </c>
      <c r="AI361" s="81">
        <f t="shared" si="1371"/>
        <v>31.765666461266235</v>
      </c>
      <c r="AJ361" s="85">
        <f t="shared" si="1387"/>
        <v>-24.664096324244099</v>
      </c>
      <c r="AK361" s="22">
        <f t="shared" si="1388"/>
        <v>-64.352740330104609</v>
      </c>
      <c r="AL361" s="84">
        <f t="shared" si="1389"/>
        <v>-1.1231672014412681</v>
      </c>
      <c r="AM361" s="65">
        <f t="shared" si="1372"/>
        <v>-1.4863381876414387E-2</v>
      </c>
    </row>
    <row r="362" spans="2:39" ht="18.649999999999999" customHeight="1" thickBot="1">
      <c r="D362" s="237" t="s">
        <v>39</v>
      </c>
      <c r="E362" s="238"/>
      <c r="F362" s="239" t="s">
        <v>40</v>
      </c>
      <c r="G362" s="240"/>
      <c r="I362" s="228" t="s">
        <v>18</v>
      </c>
      <c r="J362" s="229"/>
      <c r="K362" s="230" t="s">
        <v>19</v>
      </c>
      <c r="L362" s="231"/>
      <c r="N362" s="228" t="s">
        <v>20</v>
      </c>
      <c r="O362" s="229"/>
      <c r="P362" s="230" t="s">
        <v>21</v>
      </c>
      <c r="Q362" s="231"/>
      <c r="S362" s="228" t="s">
        <v>47</v>
      </c>
      <c r="T362" s="229"/>
      <c r="U362" s="230" t="s">
        <v>48</v>
      </c>
      <c r="V362" s="231"/>
      <c r="X362" s="228" t="s">
        <v>51</v>
      </c>
      <c r="Y362" s="229"/>
      <c r="Z362" s="230" t="s">
        <v>52</v>
      </c>
      <c r="AA362" s="231"/>
      <c r="AB362" s="4"/>
      <c r="AC362" s="71" t="s">
        <v>89</v>
      </c>
      <c r="AE362" s="101" t="s">
        <v>90</v>
      </c>
      <c r="AF362" s="17"/>
      <c r="AG362" s="82">
        <f t="shared" si="1369"/>
        <v>6.6</v>
      </c>
      <c r="AH362" s="83">
        <f t="shared" si="1370"/>
        <v>-25.569372060129215</v>
      </c>
      <c r="AI362" s="81">
        <f t="shared" si="1371"/>
        <v>30.478611654664171</v>
      </c>
      <c r="AJ362" s="85">
        <f t="shared" si="1387"/>
        <v>-25.569372060129215</v>
      </c>
      <c r="AK362" s="22">
        <f t="shared" si="1388"/>
        <v>-66.181215858393713</v>
      </c>
      <c r="AL362" s="84">
        <f t="shared" si="1389"/>
        <v>-1.1550801197020555</v>
      </c>
      <c r="AM362" s="65">
        <f t="shared" si="1372"/>
        <v>-1.2062855026661285E-2</v>
      </c>
    </row>
    <row r="363" spans="2:39" ht="18.649999999999999" customHeight="1" thickTop="1" thickBot="1">
      <c r="D363" s="43">
        <v>0</v>
      </c>
      <c r="E363" s="116">
        <f t="shared" ref="E363" si="1419">(1/$E$8)*SIN($B360*$F$8)</f>
        <v>0.1248598168932725</v>
      </c>
      <c r="F363" s="59">
        <f t="shared" ref="F363" si="1420">COS($F$8*$B360)</f>
        <v>0.92719482048186952</v>
      </c>
      <c r="G363" s="73">
        <v>0</v>
      </c>
      <c r="I363" s="55">
        <v>0</v>
      </c>
      <c r="J363" s="58">
        <f t="shared" ref="J363" si="1421">(TAN($K$8*B360))/$J$8</f>
        <v>1.0019746079194718</v>
      </c>
      <c r="K363" s="56">
        <v>1</v>
      </c>
      <c r="L363" s="57">
        <v>0</v>
      </c>
      <c r="N363" s="55">
        <f t="shared" ref="N363" si="1422">D363*I360+F363*I363-E363*J360-G363*J363</f>
        <v>0</v>
      </c>
      <c r="O363" s="58">
        <f t="shared" ref="O363" si="1423">(D363*J360+E363*I360+F363*J363+G363*I363)</f>
        <v>1.0538854836105587</v>
      </c>
      <c r="P363" s="56">
        <f t="shared" ref="P363" si="1424">D363*K360+F363*K363-E363*L360-G363*L363</f>
        <v>0.92719482048186952</v>
      </c>
      <c r="Q363" s="57">
        <f t="shared" ref="Q363" si="1425">(D363*L360+E363*K360+F363*L363+G363*K363)</f>
        <v>0</v>
      </c>
      <c r="S363" s="43">
        <v>0</v>
      </c>
      <c r="T363" s="116">
        <f t="shared" ref="T363" si="1426">(1/$T$8)*SIN($B360*$U$8)</f>
        <v>0.1248598168932725</v>
      </c>
      <c r="U363" s="59">
        <f t="shared" ref="U363" si="1427">COS($U$8*$B360)</f>
        <v>0.92719482048186952</v>
      </c>
      <c r="V363" s="73">
        <v>0</v>
      </c>
      <c r="X363" s="55">
        <f t="shared" ref="X363" si="1428">N363*S360+P363*S363-O363*T360-Q363*T363</f>
        <v>0</v>
      </c>
      <c r="Y363" s="58">
        <f t="shared" ref="Y363" si="1429">(N363*T360+O363*S360+P363*T363+Q363*S363)</f>
        <v>1.0929265372944972</v>
      </c>
      <c r="Z363" s="56">
        <f t="shared" ref="Z363" si="1430">N363*U360+P363*U363-O363*V360-Q363*V363</f>
        <v>-0.32460130146242439</v>
      </c>
      <c r="AA363" s="57">
        <f t="shared" ref="AA363" si="1431">(N363*V360+O363*U360+P363*V363+Q363*U363)</f>
        <v>0</v>
      </c>
      <c r="AB363" s="9"/>
      <c r="AC363" s="74">
        <f t="shared" ref="AC363" si="1432">(180/PI())*ATAN(-1*(($X$8*Y360+AA360+$X$8*Y363+AA363)/($X$8*X360+Z360+$X$8*X363+Z363)))</f>
        <v>71.240919800055323</v>
      </c>
      <c r="AE363" s="102">
        <f t="shared" ref="AE363" si="1433">20*LOG(((($X$8*X360+Z360-$X$8*X363-Z363)^2+($X$8*Y360+AA360-$X$8*Y363-AA363)^2)/(($X$8*X360+Z360+$X$8*X363+Z363)^2+($X$8*Y360+AA360+$X$8*Y363+AA363)^2))^0.5)</f>
        <v>-17.335177325170424</v>
      </c>
      <c r="AF363" s="17"/>
      <c r="AG363" s="82">
        <f t="shared" si="1369"/>
        <v>6.62</v>
      </c>
      <c r="AH363" s="83">
        <f t="shared" si="1370"/>
        <v>-26.639806532410507</v>
      </c>
      <c r="AI363" s="81">
        <f t="shared" si="1371"/>
        <v>29.154987337496266</v>
      </c>
      <c r="AJ363" s="85">
        <f t="shared" si="1387"/>
        <v>-26.639806532410507</v>
      </c>
      <c r="AK363" s="22">
        <f t="shared" si="1388"/>
        <v>-68.101625343286045</v>
      </c>
      <c r="AL363" s="84">
        <f t="shared" si="1389"/>
        <v>-1.1885975881999551</v>
      </c>
      <c r="AM363" s="65">
        <f t="shared" si="1372"/>
        <v>-9.4248580027177769E-3</v>
      </c>
    </row>
    <row r="364" spans="2:39" ht="18.649999999999999" customHeight="1">
      <c r="AE364" s="66"/>
      <c r="AG364" s="82">
        <f t="shared" si="1369"/>
        <v>6.64</v>
      </c>
      <c r="AH364" s="83">
        <f t="shared" si="1370"/>
        <v>-27.935209824199504</v>
      </c>
      <c r="AI364" s="81">
        <f t="shared" si="1371"/>
        <v>27.792954830630574</v>
      </c>
      <c r="AJ364" s="85">
        <f t="shared" si="1387"/>
        <v>-27.935209824199504</v>
      </c>
      <c r="AK364" s="22">
        <f t="shared" si="1388"/>
        <v>-70.119025103971367</v>
      </c>
      <c r="AL364" s="84">
        <f t="shared" si="1389"/>
        <v>-1.2238078563528596</v>
      </c>
      <c r="AM364" s="65">
        <f t="shared" si="1372"/>
        <v>-6.9921846911894445E-3</v>
      </c>
    </row>
    <row r="365" spans="2:39" ht="18.649999999999999" customHeight="1" thickBot="1">
      <c r="E365" s="50" t="s">
        <v>8</v>
      </c>
      <c r="J365" s="50" t="s">
        <v>9</v>
      </c>
      <c r="O365" s="50" t="s">
        <v>10</v>
      </c>
      <c r="T365" s="50" t="s">
        <v>11</v>
      </c>
      <c r="Y365" s="50" t="s">
        <v>12</v>
      </c>
      <c r="AG365" s="82">
        <f t="shared" si="1369"/>
        <v>6.66</v>
      </c>
      <c r="AH365" s="83">
        <f t="shared" si="1370"/>
        <v>-29.554023473752324</v>
      </c>
      <c r="AI365" s="81">
        <f t="shared" si="1371"/>
        <v>26.390574328551114</v>
      </c>
      <c r="AJ365" s="85">
        <f t="shared" si="1387"/>
        <v>-29.554023473752324</v>
      </c>
      <c r="AK365" s="22">
        <f t="shared" si="1388"/>
        <v>-72.238694872808594</v>
      </c>
      <c r="AL365" s="84">
        <f t="shared" si="1389"/>
        <v>-1.2608030728740565</v>
      </c>
      <c r="AM365" s="65">
        <f t="shared" si="1372"/>
        <v>-4.8152928690907487E-3</v>
      </c>
    </row>
    <row r="366" spans="2:39" ht="18.649999999999999" customHeight="1" thickBot="1">
      <c r="B366" s="49"/>
      <c r="D366" s="233" t="s">
        <v>37</v>
      </c>
      <c r="E366" s="234"/>
      <c r="F366" s="235" t="s">
        <v>38</v>
      </c>
      <c r="G366" s="236"/>
      <c r="I366" s="228" t="s">
        <v>14</v>
      </c>
      <c r="J366" s="229"/>
      <c r="K366" s="230" t="s">
        <v>15</v>
      </c>
      <c r="L366" s="231"/>
      <c r="N366" s="228" t="s">
        <v>16</v>
      </c>
      <c r="O366" s="229"/>
      <c r="P366" s="230" t="s">
        <v>17</v>
      </c>
      <c r="Q366" s="231"/>
      <c r="S366" s="228" t="s">
        <v>45</v>
      </c>
      <c r="T366" s="229"/>
      <c r="U366" s="230" t="s">
        <v>46</v>
      </c>
      <c r="V366" s="231"/>
      <c r="X366" s="228" t="s">
        <v>49</v>
      </c>
      <c r="Y366" s="229"/>
      <c r="Z366" s="230" t="s">
        <v>50</v>
      </c>
      <c r="AA366" s="231"/>
      <c r="AB366" s="4"/>
      <c r="AC366" s="53" t="s">
        <v>87</v>
      </c>
      <c r="AE366" s="98" t="s">
        <v>88</v>
      </c>
      <c r="AF366" s="17"/>
      <c r="AG366" s="82">
        <f t="shared" si="1369"/>
        <v>6.68</v>
      </c>
      <c r="AH366" s="83">
        <f t="shared" si="1370"/>
        <v>-31.675977842750175</v>
      </c>
      <c r="AI366" s="81">
        <f t="shared" si="1371"/>
        <v>24.945800431094973</v>
      </c>
      <c r="AJ366" s="85">
        <f t="shared" si="1387"/>
        <v>-31.675977842750175</v>
      </c>
      <c r="AK366" s="22">
        <f t="shared" si="1388"/>
        <v>-74.466120850253375</v>
      </c>
      <c r="AL366" s="84">
        <f t="shared" si="1389"/>
        <v>-1.2996789900249206</v>
      </c>
      <c r="AM366" s="65">
        <f t="shared" si="1372"/>
        <v>-2.9534810772667585E-3</v>
      </c>
    </row>
    <row r="367" spans="2:39" ht="18.649999999999999" customHeight="1" thickTop="1" thickBot="1">
      <c r="B367" s="75">
        <v>0.98</v>
      </c>
      <c r="D367" s="132">
        <f t="shared" ref="D367" si="1434">COS($F$8*$B367)</f>
        <v>0.92416899908784444</v>
      </c>
      <c r="E367" s="133">
        <v>0</v>
      </c>
      <c r="F367" s="134">
        <v>0</v>
      </c>
      <c r="G367" s="135">
        <f t="shared" ref="G367" si="1435">$E$8*SIN($B367*$F$8)</f>
        <v>1.1459515478957849</v>
      </c>
      <c r="I367" s="55">
        <v>1</v>
      </c>
      <c r="J367" s="58">
        <v>0</v>
      </c>
      <c r="K367" s="56">
        <v>0</v>
      </c>
      <c r="L367" s="57">
        <v>0</v>
      </c>
      <c r="N367" s="55">
        <f t="shared" ref="N367" si="1436">D367*I367+F367*I370-E367*J367-G367*J370</f>
        <v>-0.25737162684214299</v>
      </c>
      <c r="O367" s="58">
        <f t="shared" ref="O367" si="1437">(D367*J367+E367*I367+F367*J370+G367*I370)</f>
        <v>0</v>
      </c>
      <c r="P367" s="56">
        <f t="shared" ref="P367" si="1438">D367*K367+F367*K370-E367*L367-G367*L370</f>
        <v>0</v>
      </c>
      <c r="Q367" s="57">
        <f t="shared" ref="Q367" si="1439">(D367*L367+E367*K367+F367*L370+G367*K370)</f>
        <v>1.1459515478957849</v>
      </c>
      <c r="S367" s="59">
        <f t="shared" ref="S367" si="1440">COS($U$8*$B367)</f>
        <v>0.92416899908784444</v>
      </c>
      <c r="T367" s="60">
        <v>0</v>
      </c>
      <c r="U367" s="22">
        <v>0</v>
      </c>
      <c r="V367" s="116">
        <f t="shared" ref="V367" si="1441">$T$8*SIN($B367*$U$8)</f>
        <v>1.1459515478957849</v>
      </c>
      <c r="X367" s="55">
        <f t="shared" ref="X367" si="1442">N367*S367+P367*S370-O367*T367-Q367*T370</f>
        <v>-0.38376653989728521</v>
      </c>
      <c r="Y367" s="58">
        <f t="shared" ref="Y367" si="1443">(N367*T367+O367*S367+P367*T370+Q367*S370)</f>
        <v>0</v>
      </c>
      <c r="Z367" s="56">
        <f t="shared" ref="Z367" si="1444">N367*U367+P367*U370-O367*V367-Q367*V370</f>
        <v>0</v>
      </c>
      <c r="AA367" s="57">
        <f t="shared" ref="AA367" si="1445">(N367*V367+O367*U367+P367*V370+Q367*U370)</f>
        <v>0.7641174808578034</v>
      </c>
      <c r="AB367" s="9"/>
      <c r="AC367" s="61">
        <f t="shared" ref="AC367" si="1446">20*LOG((2*$X$8)/(($X$8*X367+Z367+$X$8*X370+Z370)^2+($X$8*Y367+AA367+$X$8*Y370+AA370)^2)^0.5)</f>
        <v>-0.1323675624831242</v>
      </c>
      <c r="AE367" s="99">
        <f t="shared" ref="AE367" si="1447">((Y367^2+X367^2)/(Y370^2+X370^2))^0.5</f>
        <v>0.34388967834620415</v>
      </c>
      <c r="AF367" s="17"/>
      <c r="AG367" s="82">
        <f t="shared" si="1369"/>
        <v>6.7</v>
      </c>
      <c r="AH367" s="83">
        <f t="shared" si="1370"/>
        <v>-34.687040165386222</v>
      </c>
      <c r="AI367" s="81">
        <f t="shared" si="1371"/>
        <v>23.456478014089871</v>
      </c>
      <c r="AJ367" s="85">
        <f t="shared" si="1387"/>
        <v>-34.687040165386222</v>
      </c>
      <c r="AK367" s="22">
        <f t="shared" si="1388"/>
        <v>-76.806969790405901</v>
      </c>
      <c r="AL367" s="84">
        <f t="shared" si="1389"/>
        <v>-1.3405345113224021</v>
      </c>
      <c r="AM367" s="65">
        <f t="shared" si="1372"/>
        <v>-1.4762302629417155E-3</v>
      </c>
    </row>
    <row r="368" spans="2:39" ht="18.649999999999999" customHeight="1" thickBot="1">
      <c r="D368" s="59"/>
      <c r="E368" s="22"/>
      <c r="F368" s="22"/>
      <c r="G368" s="65"/>
      <c r="I368" s="63"/>
      <c r="L368" s="64"/>
      <c r="N368" s="63"/>
      <c r="Q368" s="64"/>
      <c r="S368" s="63"/>
      <c r="V368" s="64"/>
      <c r="X368" s="63"/>
      <c r="AA368" s="64"/>
      <c r="AE368" s="100"/>
      <c r="AF368" s="17"/>
      <c r="AG368" s="82">
        <f t="shared" si="1369"/>
        <v>6.72</v>
      </c>
      <c r="AH368" s="83">
        <f t="shared" si="1370"/>
        <v>-39.706083328443007</v>
      </c>
      <c r="AI368" s="81">
        <f t="shared" si="1371"/>
        <v>21.920338618281786</v>
      </c>
      <c r="AJ368" s="85">
        <f t="shared" si="1387"/>
        <v>-39.706083328443007</v>
      </c>
      <c r="AK368" s="22">
        <f t="shared" si="1388"/>
        <v>-79.267051825953359</v>
      </c>
      <c r="AL368" s="84">
        <f t="shared" si="1389"/>
        <v>-1.3834710427118693</v>
      </c>
      <c r="AM368" s="65">
        <f t="shared" si="1372"/>
        <v>-4.6472840131265344E-4</v>
      </c>
    </row>
    <row r="369" spans="2:39" ht="18.649999999999999" customHeight="1" thickBot="1">
      <c r="D369" s="237" t="s">
        <v>39</v>
      </c>
      <c r="E369" s="238"/>
      <c r="F369" s="239" t="s">
        <v>40</v>
      </c>
      <c r="G369" s="240"/>
      <c r="I369" s="228" t="s">
        <v>18</v>
      </c>
      <c r="J369" s="229"/>
      <c r="K369" s="230" t="s">
        <v>19</v>
      </c>
      <c r="L369" s="231"/>
      <c r="N369" s="228" t="s">
        <v>20</v>
      </c>
      <c r="O369" s="229"/>
      <c r="P369" s="230" t="s">
        <v>21</v>
      </c>
      <c r="Q369" s="231"/>
      <c r="S369" s="228" t="s">
        <v>47</v>
      </c>
      <c r="T369" s="229"/>
      <c r="U369" s="230" t="s">
        <v>48</v>
      </c>
      <c r="V369" s="231"/>
      <c r="X369" s="228" t="s">
        <v>51</v>
      </c>
      <c r="Y369" s="229"/>
      <c r="Z369" s="230" t="s">
        <v>52</v>
      </c>
      <c r="AA369" s="231"/>
      <c r="AB369" s="4"/>
      <c r="AC369" s="71" t="s">
        <v>89</v>
      </c>
      <c r="AE369" s="101" t="s">
        <v>90</v>
      </c>
      <c r="AF369" s="17"/>
      <c r="AG369" s="82">
        <f t="shared" si="1369"/>
        <v>6.74</v>
      </c>
      <c r="AH369" s="83">
        <f t="shared" si="1370"/>
        <v>-55.043554331313175</v>
      </c>
      <c r="AI369" s="81">
        <f t="shared" si="1371"/>
        <v>20.334997581762682</v>
      </c>
      <c r="AJ369" s="85">
        <f t="shared" si="1387"/>
        <v>-55.043554331313175</v>
      </c>
      <c r="AK369" s="22">
        <f t="shared" si="1388"/>
        <v>-81.85226929522301</v>
      </c>
      <c r="AL369" s="84">
        <f t="shared" si="1389"/>
        <v>-1.4285915994307001</v>
      </c>
      <c r="AM369" s="65">
        <f t="shared" si="1372"/>
        <v>-1.3596576106734031E-5</v>
      </c>
    </row>
    <row r="370" spans="2:39" ht="18.649999999999999" customHeight="1" thickTop="1" thickBot="1">
      <c r="D370" s="43">
        <v>0</v>
      </c>
      <c r="E370" s="116">
        <f t="shared" ref="E370" si="1448">(1/$E$8)*SIN($B367*$F$8)</f>
        <v>0.12732794976619832</v>
      </c>
      <c r="F370" s="59">
        <f t="shared" ref="F370" si="1449">COS($F$8*$B367)</f>
        <v>0.92416899908784444</v>
      </c>
      <c r="G370" s="73">
        <v>0</v>
      </c>
      <c r="I370" s="55">
        <v>0</v>
      </c>
      <c r="J370" s="58">
        <f t="shared" ref="J370" si="1450">(TAN($K$8*B367))/$J$8</f>
        <v>1.0310563549563259</v>
      </c>
      <c r="K370" s="56">
        <v>1</v>
      </c>
      <c r="L370" s="57">
        <v>0</v>
      </c>
      <c r="N370" s="55">
        <f t="shared" ref="N370" si="1451">D370*I367+F370*I370-E370*J367-G370*J370</f>
        <v>0</v>
      </c>
      <c r="O370" s="58">
        <f t="shared" ref="O370" si="1452">(D370*J367+E370*I367+F370*J370+G370*I370)</f>
        <v>1.0801982693293473</v>
      </c>
      <c r="P370" s="56">
        <f t="shared" ref="P370" si="1453">D370*K367+F370*K370-E370*L367-G370*L370</f>
        <v>0.92416899908784444</v>
      </c>
      <c r="Q370" s="57">
        <f t="shared" ref="Q370" si="1454">(D370*L367+E370*K367+F370*L370+G370*K370)</f>
        <v>0</v>
      </c>
      <c r="S370" s="43">
        <v>0</v>
      </c>
      <c r="T370" s="116">
        <f t="shared" ref="T370" si="1455">(1/$T$8)*SIN($B367*$U$8)</f>
        <v>0.12732794976619832</v>
      </c>
      <c r="U370" s="59">
        <f t="shared" ref="U370" si="1456">COS($U$8*$B367)</f>
        <v>0.92416899908784444</v>
      </c>
      <c r="V370" s="73">
        <v>0</v>
      </c>
      <c r="X370" s="55">
        <f t="shared" ref="X370" si="1457">N370*S367+P370*S370-O370*T367-Q370*T370</f>
        <v>0</v>
      </c>
      <c r="Y370" s="58">
        <f t="shared" ref="Y370" si="1458">(N370*T367+O370*S367+P370*T370+Q370*S370)</f>
        <v>1.1159582972738595</v>
      </c>
      <c r="Z370" s="56">
        <f t="shared" ref="Z370" si="1459">N370*U367+P370*U370-O370*V367-Q370*V370</f>
        <v>-0.38376653989728515</v>
      </c>
      <c r="AA370" s="57">
        <f t="shared" ref="AA370" si="1460">(N370*V367+O370*U367+P370*V370+Q370*U370)</f>
        <v>0</v>
      </c>
      <c r="AB370" s="9"/>
      <c r="AC370" s="74">
        <f t="shared" ref="AC370" si="1461">(180/PI())*ATAN(-1*(($X$8*Y367+AA367+$X$8*Y370+AA370)/($X$8*X367+Z367+$X$8*X370+Z370)))</f>
        <v>67.792466973069295</v>
      </c>
      <c r="AE370" s="102">
        <f t="shared" ref="AE370" si="1462">20*LOG(((($X$8*X367+Z367-$X$8*X370-Z370)^2+($X$8*Y367+AA367-$X$8*Y370-AA370)^2)/(($X$8*X367+Z367+$X$8*X370+Z370)^2+($X$8*Y367+AA367+$X$8*Y370+AA370)^2))^0.5)</f>
        <v>-15.22604308055255</v>
      </c>
      <c r="AF370" s="17"/>
      <c r="AG370" s="82">
        <f t="shared" si="1369"/>
        <v>6.76</v>
      </c>
      <c r="AH370" s="83">
        <f t="shared" si="1370"/>
        <v>-42.707486266175998</v>
      </c>
      <c r="AI370" s="81">
        <f t="shared" si="1371"/>
        <v>18.697952195858257</v>
      </c>
      <c r="AJ370" s="85">
        <f t="shared" si="1387"/>
        <v>-42.707486266175998</v>
      </c>
      <c r="AK370" s="22">
        <f t="shared" si="1388"/>
        <v>-84.568548336875793</v>
      </c>
      <c r="AL370" s="84">
        <f t="shared" si="1389"/>
        <v>-1.4759996121104573</v>
      </c>
      <c r="AM370" s="65">
        <f t="shared" si="1372"/>
        <v>-2.3283449704939786E-4</v>
      </c>
    </row>
    <row r="371" spans="2:39" ht="18.649999999999999" customHeight="1">
      <c r="AE371" s="66"/>
      <c r="AG371" s="82">
        <f t="shared" si="1369"/>
        <v>6.78</v>
      </c>
      <c r="AH371" s="83">
        <f t="shared" si="1370"/>
        <v>-35.409361683155296</v>
      </c>
      <c r="AI371" s="81">
        <f t="shared" si="1371"/>
        <v>17.006581229120702</v>
      </c>
      <c r="AJ371" s="85">
        <f t="shared" si="1387"/>
        <v>-35.409361683155296</v>
      </c>
      <c r="AK371" s="22">
        <f t="shared" si="1388"/>
        <v>-87.421749478461223</v>
      </c>
      <c r="AL371" s="84">
        <f t="shared" si="1389"/>
        <v>-1.5257973662527837</v>
      </c>
      <c r="AM371" s="65">
        <f t="shared" si="1372"/>
        <v>-1.2500018091652807E-3</v>
      </c>
    </row>
    <row r="372" spans="2:39" ht="18.649999999999999" customHeight="1" thickBot="1">
      <c r="E372" s="50" t="s">
        <v>8</v>
      </c>
      <c r="J372" s="50" t="s">
        <v>9</v>
      </c>
      <c r="O372" s="50" t="s">
        <v>10</v>
      </c>
      <c r="T372" s="50" t="s">
        <v>11</v>
      </c>
      <c r="Y372" s="50" t="s">
        <v>12</v>
      </c>
      <c r="AG372" s="82">
        <f t="shared" si="1369"/>
        <v>6.8</v>
      </c>
      <c r="AH372" s="83">
        <f t="shared" si="1370"/>
        <v>-31.31081742599719</v>
      </c>
      <c r="AI372" s="81">
        <f t="shared" si="1371"/>
        <v>15.258146239551515</v>
      </c>
      <c r="AJ372" s="85">
        <f t="shared" si="1387"/>
        <v>-31.31081742599719</v>
      </c>
      <c r="AK372" s="22">
        <f t="shared" si="1388"/>
        <v>-90.417552884029504</v>
      </c>
      <c r="AL372" s="84">
        <f t="shared" si="1389"/>
        <v>-1.5780839994224096</v>
      </c>
      <c r="AM372" s="65">
        <f t="shared" si="1372"/>
        <v>-3.2126483504455014E-3</v>
      </c>
    </row>
    <row r="373" spans="2:39" ht="18.649999999999999" customHeight="1" thickBot="1">
      <c r="B373" s="49"/>
      <c r="D373" s="233" t="s">
        <v>37</v>
      </c>
      <c r="E373" s="234"/>
      <c r="F373" s="235" t="s">
        <v>38</v>
      </c>
      <c r="G373" s="236"/>
      <c r="I373" s="228" t="s">
        <v>14</v>
      </c>
      <c r="J373" s="229"/>
      <c r="K373" s="230" t="s">
        <v>15</v>
      </c>
      <c r="L373" s="231"/>
      <c r="N373" s="228" t="s">
        <v>16</v>
      </c>
      <c r="O373" s="229"/>
      <c r="P373" s="230" t="s">
        <v>17</v>
      </c>
      <c r="Q373" s="231"/>
      <c r="S373" s="228" t="s">
        <v>45</v>
      </c>
      <c r="T373" s="229"/>
      <c r="U373" s="230" t="s">
        <v>46</v>
      </c>
      <c r="V373" s="231"/>
      <c r="X373" s="228" t="s">
        <v>49</v>
      </c>
      <c r="Y373" s="229"/>
      <c r="Z373" s="230" t="s">
        <v>50</v>
      </c>
      <c r="AA373" s="231"/>
      <c r="AB373" s="4"/>
      <c r="AC373" s="53" t="s">
        <v>87</v>
      </c>
      <c r="AE373" s="98" t="s">
        <v>88</v>
      </c>
      <c r="AF373" s="17"/>
      <c r="AG373" s="82">
        <f t="shared" si="1369"/>
        <v>6.82</v>
      </c>
      <c r="AH373" s="83">
        <f t="shared" si="1370"/>
        <v>-28.393790580755727</v>
      </c>
      <c r="AI373" s="81">
        <f t="shared" si="1371"/>
        <v>13.449795181870883</v>
      </c>
      <c r="AJ373" s="85">
        <f t="shared" si="1387"/>
        <v>-28.393790580755727</v>
      </c>
      <c r="AK373" s="22">
        <f t="shared" si="1388"/>
        <v>-93.561313377273194</v>
      </c>
      <c r="AL373" s="84">
        <f t="shared" si="1389"/>
        <v>-1.6329529709236328</v>
      </c>
      <c r="AM373" s="65">
        <f t="shared" si="1372"/>
        <v>-6.2910011606960364E-3</v>
      </c>
    </row>
    <row r="374" spans="2:39" ht="18.649999999999999" customHeight="1" thickTop="1" thickBot="1">
      <c r="B374" s="75">
        <v>1</v>
      </c>
      <c r="D374" s="132">
        <f t="shared" ref="D374" si="1463">COS($F$8*$B374)</f>
        <v>0.92108404870138794</v>
      </c>
      <c r="E374" s="133">
        <v>0</v>
      </c>
      <c r="F374" s="134">
        <v>0</v>
      </c>
      <c r="G374" s="135">
        <f t="shared" ref="G374" si="1464">$E$8*SIN($B374*$F$8)</f>
        <v>1.168091424953857</v>
      </c>
      <c r="I374" s="55">
        <v>1</v>
      </c>
      <c r="J374" s="58">
        <v>0</v>
      </c>
      <c r="K374" s="56">
        <v>0</v>
      </c>
      <c r="L374" s="57">
        <v>0</v>
      </c>
      <c r="N374" s="55">
        <f t="shared" ref="N374" si="1465">D374*I374+F374*I377-E374*J374-G374*J377</f>
        <v>-0.31803851446081122</v>
      </c>
      <c r="O374" s="58">
        <f t="shared" ref="O374" si="1466">(D374*J374+E374*I374+F374*J377+G374*I377)</f>
        <v>0</v>
      </c>
      <c r="P374" s="56">
        <f t="shared" ref="P374" si="1467">D374*K374+F374*K377-E374*L374-G374*L377</f>
        <v>0</v>
      </c>
      <c r="Q374" s="57">
        <f t="shared" ref="Q374" si="1468">(D374*L374+E374*K374+F374*L377+G374*K377)</f>
        <v>1.168091424953857</v>
      </c>
      <c r="S374" s="59">
        <f t="shared" ref="S374" si="1469">COS($U$8*$B374)</f>
        <v>0.92108404870138794</v>
      </c>
      <c r="T374" s="60">
        <v>0</v>
      </c>
      <c r="U374" s="22">
        <v>0</v>
      </c>
      <c r="V374" s="116">
        <f t="shared" ref="V374" si="1470">$T$8*SIN($B374*$U$8)</f>
        <v>1.168091424953857</v>
      </c>
      <c r="X374" s="55">
        <f t="shared" ref="X374" si="1471">N374*S374+P374*S377-O374*T374-Q374*T377</f>
        <v>-0.44454437777039801</v>
      </c>
      <c r="Y374" s="58">
        <f t="shared" ref="Y374" si="1472">(N374*T374+O374*S374+P374*T377+Q374*S377)</f>
        <v>0</v>
      </c>
      <c r="Z374" s="56">
        <f t="shared" ref="Z374" si="1473">N374*U374+P374*U377-O374*V374-Q374*V377</f>
        <v>0</v>
      </c>
      <c r="AA374" s="57">
        <f t="shared" ref="AA374" si="1474">(N374*V374+O374*U374+P374*V377+Q374*U377)</f>
        <v>0.70441231740313526</v>
      </c>
      <c r="AB374" s="9"/>
      <c r="AC374" s="61">
        <f t="shared" ref="AC374" si="1475">20*LOG((2*$X$8)/(($X$8*X374+Z374+$X$8*X377+Z377)^2+($X$8*Y374+AA374+$X$8*Y377+AA377)^2)^0.5)</f>
        <v>-0.20043517428635788</v>
      </c>
      <c r="AE374" s="99">
        <f t="shared" ref="AE374" si="1476">((Y374^2+X374^2)/(Y377^2+X377^2))^0.5</f>
        <v>0.39026698040771046</v>
      </c>
      <c r="AF374" s="17"/>
      <c r="AG374" s="82">
        <f t="shared" si="1369"/>
        <v>6.84</v>
      </c>
      <c r="AH374" s="83">
        <f t="shared" si="1370"/>
        <v>-26.097100805747388</v>
      </c>
      <c r="AI374" s="81">
        <f t="shared" si="1371"/>
        <v>11.578568914325459</v>
      </c>
      <c r="AJ374" s="85">
        <f t="shared" si="1387"/>
        <v>-26.097100805747388</v>
      </c>
      <c r="AK374" s="22">
        <f t="shared" si="1388"/>
        <v>-96.857879874449168</v>
      </c>
      <c r="AL374" s="84">
        <f t="shared" si="1389"/>
        <v>-1.69048891031029</v>
      </c>
      <c r="AM374" s="65">
        <f t="shared" si="1372"/>
        <v>-1.0680907812552791E-2</v>
      </c>
    </row>
    <row r="375" spans="2:39" ht="18.649999999999999" customHeight="1" thickBot="1">
      <c r="D375" s="59"/>
      <c r="E375" s="22"/>
      <c r="F375" s="22"/>
      <c r="G375" s="65"/>
      <c r="I375" s="63"/>
      <c r="L375" s="64"/>
      <c r="N375" s="63"/>
      <c r="Q375" s="64"/>
      <c r="S375" s="63"/>
      <c r="V375" s="64"/>
      <c r="X375" s="63"/>
      <c r="AA375" s="64"/>
      <c r="AE375" s="100"/>
      <c r="AF375" s="17"/>
      <c r="AG375" s="82">
        <f t="shared" si="1369"/>
        <v>6.86</v>
      </c>
      <c r="AH375" s="83">
        <f t="shared" si="1370"/>
        <v>-24.183225938720749</v>
      </c>
      <c r="AI375" s="81">
        <f t="shared" si="1371"/>
        <v>9.6414113168364306</v>
      </c>
      <c r="AJ375" s="85">
        <f t="shared" si="1387"/>
        <v>-24.183225938720749</v>
      </c>
      <c r="AK375" s="22">
        <f t="shared" si="1388"/>
        <v>-100.31137352701607</v>
      </c>
      <c r="AL375" s="84">
        <f t="shared" si="1389"/>
        <v>-1.7507637452443074</v>
      </c>
      <c r="AM375" s="65">
        <f t="shared" si="1372"/>
        <v>-1.660702364499355E-2</v>
      </c>
    </row>
    <row r="376" spans="2:39" ht="18.649999999999999" customHeight="1" thickBot="1">
      <c r="D376" s="237" t="s">
        <v>39</v>
      </c>
      <c r="E376" s="238"/>
      <c r="F376" s="239" t="s">
        <v>40</v>
      </c>
      <c r="G376" s="240"/>
      <c r="I376" s="228" t="s">
        <v>18</v>
      </c>
      <c r="J376" s="229"/>
      <c r="K376" s="230" t="s">
        <v>19</v>
      </c>
      <c r="L376" s="231"/>
      <c r="N376" s="228" t="s">
        <v>20</v>
      </c>
      <c r="O376" s="229"/>
      <c r="P376" s="230" t="s">
        <v>21</v>
      </c>
      <c r="Q376" s="231"/>
      <c r="S376" s="228" t="s">
        <v>47</v>
      </c>
      <c r="T376" s="229"/>
      <c r="U376" s="230" t="s">
        <v>48</v>
      </c>
      <c r="V376" s="231"/>
      <c r="X376" s="228" t="s">
        <v>51</v>
      </c>
      <c r="Y376" s="229"/>
      <c r="Z376" s="230" t="s">
        <v>52</v>
      </c>
      <c r="AA376" s="231"/>
      <c r="AB376" s="4"/>
      <c r="AC376" s="71" t="s">
        <v>89</v>
      </c>
      <c r="AE376" s="101" t="s">
        <v>90</v>
      </c>
      <c r="AF376" s="17"/>
      <c r="AG376" s="82">
        <f t="shared" si="1369"/>
        <v>6.88</v>
      </c>
      <c r="AH376" s="83">
        <f t="shared" si="1370"/>
        <v>-22.529255367667837</v>
      </c>
      <c r="AI376" s="81">
        <f t="shared" si="1371"/>
        <v>7.6351838462961519</v>
      </c>
      <c r="AJ376" s="85">
        <f t="shared" si="1387"/>
        <v>-22.529255367667837</v>
      </c>
      <c r="AK376" s="22">
        <f t="shared" si="1388"/>
        <v>-103.92491880330441</v>
      </c>
      <c r="AL376" s="84">
        <f t="shared" si="1389"/>
        <v>-1.8138320079854273</v>
      </c>
      <c r="AM376" s="65">
        <f t="shared" si="1372"/>
        <v>-2.4326213693093849E-2</v>
      </c>
    </row>
    <row r="377" spans="2:39" ht="18.649999999999999" customHeight="1" thickTop="1" thickBot="1">
      <c r="D377" s="43">
        <v>0</v>
      </c>
      <c r="E377" s="116">
        <f t="shared" ref="E377" si="1477">(1/$E$8)*SIN($B374*$F$8)</f>
        <v>0.1297879361059841</v>
      </c>
      <c r="F377" s="59">
        <f t="shared" ref="F377" si="1478">COS($F$8*$B374)</f>
        <v>0.92108404870138794</v>
      </c>
      <c r="G377" s="73">
        <v>0</v>
      </c>
      <c r="I377" s="55">
        <v>0</v>
      </c>
      <c r="J377" s="58">
        <f t="shared" ref="J377" si="1479">(TAN($K$8*B374))/$J$8</f>
        <v>1.0608095708014877</v>
      </c>
      <c r="K377" s="56">
        <v>1</v>
      </c>
      <c r="L377" s="57">
        <v>0</v>
      </c>
      <c r="N377" s="55">
        <f t="shared" ref="N377" si="1480">D377*I374+F377*I377-E377*J374-G377*J377</f>
        <v>0</v>
      </c>
      <c r="O377" s="58">
        <f t="shared" ref="O377" si="1481">(D377*J374+E377*I374+F377*J377+G377*I377)</f>
        <v>1.1068827104810002</v>
      </c>
      <c r="P377" s="56">
        <f t="shared" ref="P377" si="1482">D377*K374+F377*K377-E377*L374-G377*L377</f>
        <v>0.92108404870138794</v>
      </c>
      <c r="Q377" s="57">
        <f t="shared" ref="Q377" si="1483">(D377*L374+E377*K374+F377*L377+G377*K377)</f>
        <v>0</v>
      </c>
      <c r="S377" s="43">
        <v>0</v>
      </c>
      <c r="T377" s="116">
        <f t="shared" ref="T377" si="1484">(1/$T$8)*SIN($B374*$U$8)</f>
        <v>0.1297879361059841</v>
      </c>
      <c r="U377" s="59">
        <f t="shared" ref="U377" si="1485">COS($U$8*$B374)</f>
        <v>0.92108404870138794</v>
      </c>
      <c r="V377" s="73">
        <v>0</v>
      </c>
      <c r="X377" s="55">
        <f t="shared" ref="X377" si="1486">N377*S374+P377*S377-O377*T374-Q377*T377</f>
        <v>0</v>
      </c>
      <c r="Y377" s="58">
        <f t="shared" ref="Y377" si="1487">(N377*T374+O377*S374+P377*T377+Q377*S377)</f>
        <v>1.1390776060685026</v>
      </c>
      <c r="Z377" s="56">
        <f t="shared" ref="Z377" si="1488">N377*U374+P377*U377-O377*V374-Q377*V377</f>
        <v>-0.44454437777039812</v>
      </c>
      <c r="AA377" s="57">
        <f t="shared" ref="AA377" si="1489">(N377*V374+O377*U374+P377*V377+Q377*U377)</f>
        <v>0</v>
      </c>
      <c r="AB377" s="9"/>
      <c r="AC377" s="74">
        <f t="shared" ref="AC377" si="1490">(180/PI())*ATAN(-1*(($X$8*Y374+AA374+$X$8*Y377+AA377)/($X$8*X374+Z374+$X$8*X377+Z377)))</f>
        <v>64.252653240524154</v>
      </c>
      <c r="AE377" s="102">
        <f t="shared" ref="AE377" si="1491">20*LOG(((($X$8*X374+Z374-$X$8*X377-Z377)^2+($X$8*Y374+AA374-$X$8*Y377-AA377)^2)/(($X$8*X374+Z374+$X$8*X377+Z377)^2+($X$8*Y374+AA374+$X$8*Y377+AA377)^2))^0.5)</f>
        <v>-13.457935890512474</v>
      </c>
      <c r="AF377" s="17"/>
      <c r="AG377" s="82">
        <f t="shared" si="1369"/>
        <v>6.9</v>
      </c>
      <c r="AH377" s="83">
        <f t="shared" si="1370"/>
        <v>-21.063392435062021</v>
      </c>
      <c r="AI377" s="81">
        <f t="shared" si="1371"/>
        <v>5.5566854702300157</v>
      </c>
      <c r="AJ377" s="85">
        <f t="shared" si="1387"/>
        <v>-21.063392435062021</v>
      </c>
      <c r="AK377" s="22">
        <f t="shared" si="1388"/>
        <v>-107.70032209044132</v>
      </c>
      <c r="AL377" s="84">
        <f t="shared" si="1389"/>
        <v>-1.8797252259365833</v>
      </c>
      <c r="AM377" s="65">
        <f t="shared" si="1372"/>
        <v>-3.4131117350668067E-2</v>
      </c>
    </row>
    <row r="378" spans="2:39" ht="18.649999999999999" customHeight="1">
      <c r="AE378" s="66"/>
      <c r="AG378" s="82">
        <f t="shared" si="1369"/>
        <v>6.92</v>
      </c>
      <c r="AH378" s="83">
        <f t="shared" si="1370"/>
        <v>-19.740146548250038</v>
      </c>
      <c r="AI378" s="81">
        <f t="shared" si="1371"/>
        <v>3.4026790284212352</v>
      </c>
      <c r="AJ378" s="85">
        <f t="shared" si="1387"/>
        <v>-19.740146548250038</v>
      </c>
      <c r="AK378" s="22">
        <f t="shared" si="1388"/>
        <v>-111.63769337931146</v>
      </c>
      <c r="AL378" s="84">
        <f t="shared" si="1389"/>
        <v>-1.9484453188008597</v>
      </c>
      <c r="AM378" s="65">
        <f t="shared" si="1372"/>
        <v>-4.6353793819953512E-2</v>
      </c>
    </row>
    <row r="379" spans="2:39" ht="18.649999999999999" customHeight="1" thickBot="1">
      <c r="E379" s="50" t="s">
        <v>8</v>
      </c>
      <c r="J379" s="50" t="s">
        <v>9</v>
      </c>
      <c r="O379" s="50" t="s">
        <v>10</v>
      </c>
      <c r="T379" s="50" t="s">
        <v>11</v>
      </c>
      <c r="Y379" s="50" t="s">
        <v>12</v>
      </c>
      <c r="AG379" s="82">
        <f t="shared" si="1369"/>
        <v>6.94</v>
      </c>
      <c r="AH379" s="83">
        <f t="shared" si="1370"/>
        <v>-18.528977968474301</v>
      </c>
      <c r="AI379" s="81">
        <f t="shared" si="1371"/>
        <v>1.1699251608349546</v>
      </c>
      <c r="AJ379" s="85">
        <f t="shared" si="1387"/>
        <v>-18.528977968474301</v>
      </c>
      <c r="AK379" s="22">
        <f t="shared" si="1388"/>
        <v>-115.73500846676612</v>
      </c>
      <c r="AL379" s="84">
        <f t="shared" si="1389"/>
        <v>-2.0199569575685832</v>
      </c>
      <c r="AM379" s="65">
        <f t="shared" si="1372"/>
        <v>-6.1369327969957879E-2</v>
      </c>
    </row>
    <row r="380" spans="2:39" ht="18.649999999999999" customHeight="1" thickBot="1">
      <c r="B380" s="49"/>
      <c r="D380" s="233" t="s">
        <v>37</v>
      </c>
      <c r="E380" s="234"/>
      <c r="F380" s="235" t="s">
        <v>38</v>
      </c>
      <c r="G380" s="236"/>
      <c r="I380" s="228" t="s">
        <v>14</v>
      </c>
      <c r="J380" s="229"/>
      <c r="K380" s="230" t="s">
        <v>15</v>
      </c>
      <c r="L380" s="231"/>
      <c r="N380" s="228" t="s">
        <v>16</v>
      </c>
      <c r="O380" s="229"/>
      <c r="P380" s="230" t="s">
        <v>17</v>
      </c>
      <c r="Q380" s="231"/>
      <c r="S380" s="228" t="s">
        <v>45</v>
      </c>
      <c r="T380" s="229"/>
      <c r="U380" s="230" t="s">
        <v>46</v>
      </c>
      <c r="V380" s="231"/>
      <c r="X380" s="228" t="s">
        <v>49</v>
      </c>
      <c r="Y380" s="229"/>
      <c r="Z380" s="230" t="s">
        <v>50</v>
      </c>
      <c r="AA380" s="231"/>
      <c r="AB380" s="4"/>
      <c r="AC380" s="53" t="s">
        <v>87</v>
      </c>
      <c r="AE380" s="98" t="s">
        <v>88</v>
      </c>
      <c r="AF380" s="17"/>
      <c r="AG380" s="82">
        <f t="shared" si="1369"/>
        <v>6.96</v>
      </c>
      <c r="AH380" s="83">
        <f t="shared" si="1370"/>
        <v>-17.408493363371335</v>
      </c>
      <c r="AI380" s="81">
        <f t="shared" si="1371"/>
        <v>-1.1447750085003185</v>
      </c>
      <c r="AJ380" s="85">
        <f t="shared" si="1387"/>
        <v>-17.408493363371335</v>
      </c>
      <c r="AK380" s="22">
        <f t="shared" si="1388"/>
        <v>-119.9876121755309</v>
      </c>
      <c r="AL380" s="84">
        <f t="shared" si="1389"/>
        <v>-2.0941788940690507</v>
      </c>
      <c r="AM380" s="65">
        <f t="shared" si="1372"/>
        <v>-7.9599228333822478E-2</v>
      </c>
    </row>
    <row r="381" spans="2:39" ht="18.649999999999999" customHeight="1" thickTop="1" thickBot="1">
      <c r="B381" s="75">
        <v>1.02</v>
      </c>
      <c r="D381" s="132">
        <f t="shared" ref="D381" si="1492">COS($F$8*$B381)</f>
        <v>0.91794016669982836</v>
      </c>
      <c r="E381" s="133">
        <v>0</v>
      </c>
      <c r="F381" s="134">
        <v>0</v>
      </c>
      <c r="G381" s="135">
        <f t="shared" ref="G381" si="1493">$E$8*SIN($B381*$F$8)</f>
        <v>1.190156566688527</v>
      </c>
      <c r="I381" s="55">
        <v>1</v>
      </c>
      <c r="J381" s="58">
        <v>0</v>
      </c>
      <c r="K381" s="56">
        <v>0</v>
      </c>
      <c r="L381" s="57">
        <v>0</v>
      </c>
      <c r="N381" s="55">
        <f t="shared" ref="N381" si="1494">D381*I381+F381*I384-E381*J381-G381*J384</f>
        <v>-0.38084177384487594</v>
      </c>
      <c r="O381" s="58">
        <f t="shared" ref="O381" si="1495">(D381*J381+E381*I381+F381*J384+G381*I384)</f>
        <v>0</v>
      </c>
      <c r="P381" s="56">
        <f t="shared" ref="P381" si="1496">D381*K381+F381*K384-E381*L381-G381*L384</f>
        <v>0</v>
      </c>
      <c r="Q381" s="57">
        <f t="shared" ref="Q381" si="1497">(D381*L381+E381*K381+F381*L384+G381*K384)</f>
        <v>1.190156566688527</v>
      </c>
      <c r="S381" s="59">
        <f t="shared" ref="S381" si="1498">COS($U$8*$B381)</f>
        <v>0.91794016669982836</v>
      </c>
      <c r="T381" s="60">
        <v>0</v>
      </c>
      <c r="U381" s="22">
        <v>0</v>
      </c>
      <c r="V381" s="116">
        <f t="shared" ref="V381" si="1499">$T$8*SIN($B381*$U$8)</f>
        <v>1.190156566688527</v>
      </c>
      <c r="X381" s="55">
        <f t="shared" ref="X381" si="1500">N381*S381+P381*S384-O381*T381-Q381*T384</f>
        <v>-0.50697581172851514</v>
      </c>
      <c r="Y381" s="58">
        <f t="shared" ref="Y381" si="1501">(N381*T381+O381*S381+P381*T384+Q381*S384)</f>
        <v>0</v>
      </c>
      <c r="Z381" s="56">
        <f t="shared" ref="Z381" si="1502">N381*U381+P381*U384-O381*V381-Q381*V384</f>
        <v>0</v>
      </c>
      <c r="AA381" s="57">
        <f t="shared" ref="AA381" si="1503">(N381*V381+O381*U381+P381*V384+Q381*U384)</f>
        <v>0.63923117921417583</v>
      </c>
      <c r="AB381" s="9"/>
      <c r="AC381" s="61">
        <f t="shared" ref="AC381" si="1504">20*LOG((2*$X$8)/(($X$8*X381+Z381+$X$8*X384+Z384)^2+($X$8*Y381+AA381+$X$8*Y384+AA384)^2)^0.5)</f>
        <v>-0.28733502229345281</v>
      </c>
      <c r="AE381" s="99">
        <f t="shared" ref="AE381" si="1505">((Y381^2+X381^2)/(Y384^2+X384^2))^0.5</f>
        <v>0.43618495425882725</v>
      </c>
      <c r="AF381" s="17"/>
      <c r="AG381" s="82">
        <f t="shared" si="1369"/>
        <v>6.98</v>
      </c>
      <c r="AH381" s="83">
        <f t="shared" si="1370"/>
        <v>-16.363225299226077</v>
      </c>
      <c r="AI381" s="81">
        <f t="shared" si="1371"/>
        <v>-3.5445272520109921</v>
      </c>
      <c r="AJ381" s="85">
        <f t="shared" si="1387"/>
        <v>-16.363225299226077</v>
      </c>
      <c r="AK381" s="22">
        <f t="shared" si="1388"/>
        <v>-124.38766768537491</v>
      </c>
      <c r="AL381" s="84">
        <f t="shared" si="1389"/>
        <v>-2.1709743499863459</v>
      </c>
      <c r="AM381" s="65">
        <f t="shared" si="1372"/>
        <v>-0.1015143911219164</v>
      </c>
    </row>
    <row r="382" spans="2:39" ht="18.649999999999999" customHeight="1" thickBot="1">
      <c r="D382" s="59"/>
      <c r="E382" s="22"/>
      <c r="F382" s="22"/>
      <c r="G382" s="65"/>
      <c r="I382" s="63"/>
      <c r="L382" s="64"/>
      <c r="N382" s="63"/>
      <c r="Q382" s="64"/>
      <c r="S382" s="63"/>
      <c r="V382" s="64"/>
      <c r="X382" s="63"/>
      <c r="AA382" s="64"/>
      <c r="AE382" s="100"/>
      <c r="AF382" s="17"/>
      <c r="AG382" s="82">
        <f t="shared" si="1369"/>
        <v>7</v>
      </c>
      <c r="AH382" s="83">
        <f t="shared" si="1370"/>
        <v>-15.381728145664777</v>
      </c>
      <c r="AI382" s="81">
        <f t="shared" si="1371"/>
        <v>-6.0322806057184373</v>
      </c>
      <c r="AJ382" s="85">
        <f t="shared" si="1387"/>
        <v>-15.381728145664777</v>
      </c>
      <c r="AK382" s="22">
        <f t="shared" si="1388"/>
        <v>-128.92356350512031</v>
      </c>
      <c r="AL382" s="84">
        <f t="shared" si="1389"/>
        <v>-2.2501406665683508</v>
      </c>
      <c r="AM382" s="65">
        <f t="shared" si="1372"/>
        <v>-0.12763733672573818</v>
      </c>
    </row>
    <row r="383" spans="2:39" ht="18.649999999999999" customHeight="1" thickBot="1">
      <c r="D383" s="237" t="s">
        <v>39</v>
      </c>
      <c r="E383" s="238"/>
      <c r="F383" s="239" t="s">
        <v>40</v>
      </c>
      <c r="G383" s="240"/>
      <c r="I383" s="228" t="s">
        <v>18</v>
      </c>
      <c r="J383" s="229"/>
      <c r="K383" s="230" t="s">
        <v>19</v>
      </c>
      <c r="L383" s="231"/>
      <c r="N383" s="228" t="s">
        <v>20</v>
      </c>
      <c r="O383" s="229"/>
      <c r="P383" s="230" t="s">
        <v>21</v>
      </c>
      <c r="Q383" s="231"/>
      <c r="S383" s="228" t="s">
        <v>47</v>
      </c>
      <c r="T383" s="229"/>
      <c r="U383" s="230" t="s">
        <v>48</v>
      </c>
      <c r="V383" s="231"/>
      <c r="X383" s="228" t="s">
        <v>51</v>
      </c>
      <c r="Y383" s="229"/>
      <c r="Z383" s="230" t="s">
        <v>52</v>
      </c>
      <c r="AA383" s="231"/>
      <c r="AB383" s="4"/>
      <c r="AC383" s="71" t="s">
        <v>89</v>
      </c>
      <c r="AE383" s="101" t="s">
        <v>90</v>
      </c>
      <c r="AF383" s="17"/>
      <c r="AG383" s="82">
        <f t="shared" si="1369"/>
        <v>7.02</v>
      </c>
      <c r="AH383" s="83">
        <f t="shared" si="1370"/>
        <v>-14.455393324686289</v>
      </c>
      <c r="AI383" s="81">
        <f t="shared" si="1371"/>
        <v>-8.6107518758207888</v>
      </c>
      <c r="AJ383" s="85">
        <f t="shared" si="1387"/>
        <v>-14.455393324686289</v>
      </c>
      <c r="AK383" s="22">
        <f t="shared" si="1388"/>
        <v>-133.57929812333717</v>
      </c>
      <c r="AL383" s="84">
        <f t="shared" si="1389"/>
        <v>-2.3313985647553159</v>
      </c>
      <c r="AM383" s="65">
        <f t="shared" si="1372"/>
        <v>-0.15854335012090859</v>
      </c>
    </row>
    <row r="384" spans="2:39" ht="18.649999999999999" customHeight="1" thickTop="1" thickBot="1">
      <c r="D384" s="43">
        <v>0</v>
      </c>
      <c r="E384" s="116">
        <f t="shared" ref="E384" si="1506">(1/$E$8)*SIN($B381*$F$8)</f>
        <v>0.13223961852094743</v>
      </c>
      <c r="F384" s="59">
        <f t="shared" ref="F384" si="1507">COS($F$8*$B381)</f>
        <v>0.91794016669982836</v>
      </c>
      <c r="G384" s="73">
        <v>0</v>
      </c>
      <c r="I384" s="55">
        <v>0</v>
      </c>
      <c r="J384" s="58">
        <f t="shared" ref="J384" si="1508">(TAN($K$8*B381))/$J$8</f>
        <v>1.0912698185234695</v>
      </c>
      <c r="K384" s="56">
        <v>1</v>
      </c>
      <c r="L384" s="57">
        <v>0</v>
      </c>
      <c r="N384" s="55">
        <f t="shared" ref="N384" si="1509">D384*I381+F384*I384-E384*J381-G384*J384</f>
        <v>0</v>
      </c>
      <c r="O384" s="58">
        <f t="shared" ref="O384" si="1510">(D384*J381+E384*I381+F384*J384+G384*I384)</f>
        <v>1.1339600176508724</v>
      </c>
      <c r="P384" s="56">
        <f t="shared" ref="P384" si="1511">D384*K381+F384*K384-E384*L381-G384*L384</f>
        <v>0.91794016669982836</v>
      </c>
      <c r="Q384" s="57">
        <f t="shared" ref="Q384" si="1512">(D384*L381+E384*K381+F384*L384+G384*K384)</f>
        <v>0</v>
      </c>
      <c r="S384" s="43">
        <v>0</v>
      </c>
      <c r="T384" s="116">
        <f t="shared" ref="T384" si="1513">(1/$T$8)*SIN($B381*$U$8)</f>
        <v>0.13223961852094743</v>
      </c>
      <c r="U384" s="59">
        <f t="shared" ref="U384" si="1514">COS($U$8*$B381)</f>
        <v>0.91794016669982836</v>
      </c>
      <c r="V384" s="73">
        <v>0</v>
      </c>
      <c r="X384" s="55">
        <f t="shared" ref="X384" si="1515">N384*S381+P384*S384-O384*T381-Q384*T384</f>
        <v>0</v>
      </c>
      <c r="Y384" s="58">
        <f t="shared" ref="Y384" si="1516">(N384*T381+O384*S381+P384*T384+Q384*S384)</f>
        <v>1.1622955051028223</v>
      </c>
      <c r="Z384" s="56">
        <f t="shared" ref="Z384" si="1517">N384*U381+P384*U384-O384*V381-Q384*V384</f>
        <v>-0.50697581172851514</v>
      </c>
      <c r="AA384" s="57">
        <f t="shared" ref="AA384" si="1518">(N384*V381+O384*U381+P384*V384+Q384*U384)</f>
        <v>0</v>
      </c>
      <c r="AB384" s="9"/>
      <c r="AC384" s="74">
        <f t="shared" ref="AC384" si="1519">(180/PI())*ATAN(-1*(($X$8*Y381+AA381+$X$8*Y384+AA384)/($X$8*X381+Z381+$X$8*X384+Z384)))</f>
        <v>60.627925051203036</v>
      </c>
      <c r="AE384" s="102">
        <f t="shared" ref="AE384" si="1520">20*LOG(((($X$8*X381+Z381-$X$8*X384-Z384)^2+($X$8*Y381+AA381-$X$8*Y384-AA384)^2)/(($X$8*X381+Z381+$X$8*X384+Z384)^2+($X$8*Y381+AA381+$X$8*Y384+AA384)^2))^0.5)</f>
        <v>-11.936832911167576</v>
      </c>
      <c r="AF384" s="17"/>
      <c r="AG384" s="82">
        <f t="shared" si="1369"/>
        <v>7.04</v>
      </c>
      <c r="AH384" s="83">
        <f t="shared" si="1370"/>
        <v>-13.57768014790183</v>
      </c>
      <c r="AI384" s="81">
        <f t="shared" si="1371"/>
        <v>-11.282337838287594</v>
      </c>
      <c r="AJ384" s="85">
        <f t="shared" si="1387"/>
        <v>-13.57768014790183</v>
      </c>
      <c r="AK384" s="22">
        <f t="shared" si="1388"/>
        <v>-138.3338729888915</v>
      </c>
      <c r="AL384" s="84">
        <f t="shared" si="1389"/>
        <v>-2.414381550691806</v>
      </c>
      <c r="AM384" s="65">
        <f t="shared" si="1372"/>
        <v>-0.19486007787077056</v>
      </c>
    </row>
    <row r="385" spans="2:39" ht="18.649999999999999" customHeight="1">
      <c r="AE385" s="66"/>
      <c r="AG385" s="82">
        <f t="shared" si="1369"/>
        <v>7.06</v>
      </c>
      <c r="AH385" s="83">
        <f t="shared" si="1370"/>
        <v>-12.743597696182265</v>
      </c>
      <c r="AI385" s="81">
        <f t="shared" si="1371"/>
        <v>-14.049015298065365</v>
      </c>
      <c r="AJ385" s="85">
        <f t="shared" si="1387"/>
        <v>-12.743597696182265</v>
      </c>
      <c r="AK385" s="22">
        <f t="shared" si="1388"/>
        <v>-143.16073687774809</v>
      </c>
      <c r="AL385" s="84">
        <f t="shared" si="1389"/>
        <v>-2.498626218097971</v>
      </c>
      <c r="AM385" s="65">
        <f t="shared" si="1372"/>
        <v>-0.23726505899409706</v>
      </c>
    </row>
    <row r="386" spans="2:39" ht="18.649999999999999" customHeight="1" thickBot="1">
      <c r="E386" s="50" t="s">
        <v>8</v>
      </c>
      <c r="J386" s="50" t="s">
        <v>9</v>
      </c>
      <c r="O386" s="50" t="s">
        <v>10</v>
      </c>
      <c r="T386" s="50" t="s">
        <v>11</v>
      </c>
      <c r="Y386" s="50" t="s">
        <v>12</v>
      </c>
      <c r="AG386" s="82">
        <f t="shared" si="1369"/>
        <v>7.08</v>
      </c>
      <c r="AH386" s="83">
        <f t="shared" si="1370"/>
        <v>-11.949343789584059</v>
      </c>
      <c r="AI386" s="81">
        <f t="shared" si="1371"/>
        <v>-16.912230035620393</v>
      </c>
      <c r="AJ386" s="85">
        <f t="shared" si="1387"/>
        <v>-11.949343789584059</v>
      </c>
      <c r="AK386" s="22">
        <f t="shared" si="1388"/>
        <v>-148.02733806681033</v>
      </c>
      <c r="AL386" s="84">
        <f t="shared" si="1389"/>
        <v>-2.5835644322285782</v>
      </c>
      <c r="AM386" s="65">
        <f t="shared" si="1372"/>
        <v>-0.28648060525687286</v>
      </c>
    </row>
    <row r="387" spans="2:39" ht="18.649999999999999" customHeight="1" thickBot="1">
      <c r="B387" s="49"/>
      <c r="D387" s="233" t="s">
        <v>37</v>
      </c>
      <c r="E387" s="234"/>
      <c r="F387" s="235" t="s">
        <v>38</v>
      </c>
      <c r="G387" s="236"/>
      <c r="I387" s="228" t="s">
        <v>14</v>
      </c>
      <c r="J387" s="229"/>
      <c r="K387" s="230" t="s">
        <v>15</v>
      </c>
      <c r="L387" s="231"/>
      <c r="N387" s="228" t="s">
        <v>16</v>
      </c>
      <c r="O387" s="229"/>
      <c r="P387" s="230" t="s">
        <v>17</v>
      </c>
      <c r="Q387" s="231"/>
      <c r="S387" s="228" t="s">
        <v>45</v>
      </c>
      <c r="T387" s="229"/>
      <c r="U387" s="230" t="s">
        <v>46</v>
      </c>
      <c r="V387" s="231"/>
      <c r="X387" s="228" t="s">
        <v>49</v>
      </c>
      <c r="Y387" s="229"/>
      <c r="Z387" s="230" t="s">
        <v>50</v>
      </c>
      <c r="AA387" s="231"/>
      <c r="AB387" s="4"/>
      <c r="AC387" s="53" t="s">
        <v>87</v>
      </c>
      <c r="AE387" s="98" t="s">
        <v>88</v>
      </c>
      <c r="AF387" s="17"/>
      <c r="AG387" s="82">
        <f t="shared" si="1369"/>
        <v>7.1</v>
      </c>
      <c r="AH387" s="83">
        <f t="shared" si="1370"/>
        <v>-11.19204492884251</v>
      </c>
      <c r="AI387" s="81">
        <f t="shared" si="1371"/>
        <v>-19.872776796956536</v>
      </c>
      <c r="AJ387" s="85">
        <f t="shared" si="1387"/>
        <v>-11.19204492884251</v>
      </c>
      <c r="AK387" s="22">
        <f t="shared" si="1388"/>
        <v>-152.89485352618954</v>
      </c>
      <c r="AL387" s="84">
        <f t="shared" si="1389"/>
        <v>-2.6685186033864694</v>
      </c>
      <c r="AM387" s="65">
        <f t="shared" si="1372"/>
        <v>-0.34326541289015161</v>
      </c>
    </row>
    <row r="388" spans="2:39" ht="18.649999999999999" customHeight="1" thickTop="1" thickBot="1">
      <c r="B388" s="75">
        <v>1.04</v>
      </c>
      <c r="D388" s="132">
        <f t="shared" ref="D388" si="1521">COS($F$8*$B388)</f>
        <v>0.91473755423098091</v>
      </c>
      <c r="E388" s="133">
        <v>0</v>
      </c>
      <c r="F388" s="134">
        <v>0</v>
      </c>
      <c r="G388" s="135">
        <f t="shared" ref="G388" si="1522">$E$8*SIN($B388*$F$8)</f>
        <v>1.2121455613562711</v>
      </c>
      <c r="I388" s="55">
        <v>1</v>
      </c>
      <c r="J388" s="58">
        <v>0</v>
      </c>
      <c r="K388" s="56">
        <v>0</v>
      </c>
      <c r="L388" s="57">
        <v>0</v>
      </c>
      <c r="N388" s="55">
        <f t="shared" ref="N388" si="1523">D388*I388+F388*I391-E388*J388-G388*J391</f>
        <v>-0.44586545942214972</v>
      </c>
      <c r="O388" s="58">
        <f t="shared" ref="O388" si="1524">(D388*J388+E388*I388+F388*J391+G388*I391)</f>
        <v>0</v>
      </c>
      <c r="P388" s="56">
        <f t="shared" ref="P388" si="1525">D388*K388+F388*K391-E388*L388-G388*L391</f>
        <v>0</v>
      </c>
      <c r="Q388" s="57">
        <f t="shared" ref="Q388" si="1526">(D388*L388+E388*K388+F388*L391+G388*K391)</f>
        <v>1.2121455613562711</v>
      </c>
      <c r="S388" s="59">
        <f t="shared" ref="S388" si="1527">COS($U$8*$B388)</f>
        <v>0.91473755423098091</v>
      </c>
      <c r="T388" s="60">
        <v>0</v>
      </c>
      <c r="U388" s="22">
        <v>0</v>
      </c>
      <c r="V388" s="116">
        <f t="shared" ref="V388" si="1528">$T$8*SIN($B388*$U$8)</f>
        <v>1.2121455613562711</v>
      </c>
      <c r="X388" s="55">
        <f t="shared" ref="X388" si="1529">N388*S388+P388*S391-O388*T388-Q388*T391</f>
        <v>-0.57110508674741312</v>
      </c>
      <c r="Y388" s="58">
        <f t="shared" ref="Y388" si="1530">(N388*T388+O388*S388+P388*T391+Q388*S391)</f>
        <v>0</v>
      </c>
      <c r="Z388" s="56">
        <f t="shared" ref="Z388" si="1531">N388*U388+P388*U391-O388*V388-Q388*V391</f>
        <v>0</v>
      </c>
      <c r="AA388" s="57">
        <f t="shared" ref="AA388" si="1532">(N388*V388+O388*U388+P388*V391+Q388*U391)</f>
        <v>0.56834122856634139</v>
      </c>
      <c r="AB388" s="9"/>
      <c r="AC388" s="61">
        <f t="shared" ref="AC388" si="1533">20*LOG((2*$X$8)/(($X$8*X388+Z388+$X$8*X391+Z391)^2+($X$8*Y388+AA388+$X$8*Y391+AA391)^2)^0.5)</f>
        <v>-0.39517026301500535</v>
      </c>
      <c r="AE388" s="99">
        <f t="shared" ref="AE388" si="1534">((Y388^2+X388^2)/(Y391^2+X391^2))^0.5</f>
        <v>0.48169158556975367</v>
      </c>
      <c r="AF388" s="17"/>
      <c r="AG388" s="82">
        <f t="shared" si="1369"/>
        <v>7.12</v>
      </c>
      <c r="AH388" s="83">
        <f t="shared" si="1370"/>
        <v>-10.469562359885106</v>
      </c>
      <c r="AI388" s="81">
        <f t="shared" si="1371"/>
        <v>-22.930673867480397</v>
      </c>
      <c r="AJ388" s="85">
        <f t="shared" si="1387"/>
        <v>-10.469562359885106</v>
      </c>
      <c r="AK388" s="22">
        <f t="shared" si="1388"/>
        <v>-157.71817421425015</v>
      </c>
      <c r="AL388" s="84">
        <f t="shared" si="1389"/>
        <v>-2.752701430272686</v>
      </c>
      <c r="AM388" s="65">
        <f t="shared" si="1372"/>
        <v>-0.40840230044822246</v>
      </c>
    </row>
    <row r="389" spans="2:39" ht="18.649999999999999" customHeight="1" thickBot="1">
      <c r="D389" s="59"/>
      <c r="E389" s="22"/>
      <c r="F389" s="22"/>
      <c r="G389" s="65"/>
      <c r="I389" s="63"/>
      <c r="L389" s="64"/>
      <c r="N389" s="63"/>
      <c r="Q389" s="64"/>
      <c r="S389" s="63"/>
      <c r="V389" s="64"/>
      <c r="X389" s="63"/>
      <c r="AA389" s="64"/>
      <c r="AE389" s="100"/>
      <c r="AF389" s="17"/>
      <c r="AG389" s="82">
        <f t="shared" si="1369"/>
        <v>7.14</v>
      </c>
      <c r="AH389" s="83">
        <f t="shared" si="1370"/>
        <v>-9.7803419073502482</v>
      </c>
      <c r="AI389" s="81">
        <f t="shared" si="1371"/>
        <v>-26.085037351765333</v>
      </c>
      <c r="AJ389" s="85">
        <f t="shared" si="1387"/>
        <v>-9.7803419073502482</v>
      </c>
      <c r="AK389" s="22">
        <f t="shared" si="1388"/>
        <v>-162.44622938662391</v>
      </c>
      <c r="AL389" s="84">
        <f t="shared" si="1389"/>
        <v>-2.835221560246556</v>
      </c>
      <c r="AM389" s="65">
        <f t="shared" si="1372"/>
        <v>-0.48268154708716365</v>
      </c>
    </row>
    <row r="390" spans="2:39" ht="18.649999999999999" customHeight="1" thickBot="1">
      <c r="D390" s="237" t="s">
        <v>39</v>
      </c>
      <c r="E390" s="238"/>
      <c r="F390" s="239" t="s">
        <v>40</v>
      </c>
      <c r="G390" s="240"/>
      <c r="I390" s="228" t="s">
        <v>18</v>
      </c>
      <c r="J390" s="229"/>
      <c r="K390" s="230" t="s">
        <v>19</v>
      </c>
      <c r="L390" s="231"/>
      <c r="N390" s="228" t="s">
        <v>20</v>
      </c>
      <c r="O390" s="229"/>
      <c r="P390" s="230" t="s">
        <v>21</v>
      </c>
      <c r="Q390" s="231"/>
      <c r="S390" s="228" t="s">
        <v>47</v>
      </c>
      <c r="T390" s="229"/>
      <c r="U390" s="230" t="s">
        <v>48</v>
      </c>
      <c r="V390" s="231"/>
      <c r="X390" s="228" t="s">
        <v>51</v>
      </c>
      <c r="Y390" s="229"/>
      <c r="Z390" s="230" t="s">
        <v>52</v>
      </c>
      <c r="AA390" s="231"/>
      <c r="AB390" s="4"/>
      <c r="AC390" s="71" t="s">
        <v>89</v>
      </c>
      <c r="AE390" s="101" t="s">
        <v>90</v>
      </c>
      <c r="AF390" s="17"/>
      <c r="AG390" s="82">
        <f t="shared" si="1369"/>
        <v>7.16</v>
      </c>
      <c r="AH390" s="83">
        <f t="shared" si="1370"/>
        <v>-9.1232928915671785</v>
      </c>
      <c r="AI390" s="81">
        <f t="shared" si="1371"/>
        <v>-29.333961939497886</v>
      </c>
      <c r="AJ390" s="85">
        <f t="shared" si="1387"/>
        <v>-9.1232928915671785</v>
      </c>
      <c r="AK390" s="22">
        <f t="shared" si="1388"/>
        <v>-167.022726986127</v>
      </c>
      <c r="AL390" s="84">
        <f t="shared" si="1389"/>
        <v>-2.9150965115675018</v>
      </c>
      <c r="AM390" s="65">
        <f t="shared" si="1372"/>
        <v>-0.56687947232678138</v>
      </c>
    </row>
    <row r="391" spans="2:39" ht="18.649999999999999" customHeight="1" thickTop="1" thickBot="1">
      <c r="D391" s="43">
        <v>0</v>
      </c>
      <c r="E391" s="116">
        <f t="shared" ref="E391" si="1535">(1/$E$8)*SIN($B388*$F$8)</f>
        <v>0.13468284015069676</v>
      </c>
      <c r="F391" s="59">
        <f t="shared" ref="F391" si="1536">COS($F$8*$B388)</f>
        <v>0.91473755423098091</v>
      </c>
      <c r="G391" s="73">
        <v>0</v>
      </c>
      <c r="I391" s="55">
        <v>0</v>
      </c>
      <c r="J391" s="58">
        <f t="shared" ref="J391" si="1537">(TAN($K$8*B388))/$J$8</f>
        <v>1.1224749378537924</v>
      </c>
      <c r="K391" s="56">
        <v>1</v>
      </c>
      <c r="L391" s="57">
        <v>0</v>
      </c>
      <c r="N391" s="55">
        <f t="shared" ref="N391" si="1538">D391*I388+F391*I391-E391*J388-G391*J391</f>
        <v>0</v>
      </c>
      <c r="O391" s="58">
        <f t="shared" ref="O391" si="1539">(D391*J388+E391*I388+F391*J391+G391*I391)</f>
        <v>1.1614528194886471</v>
      </c>
      <c r="P391" s="56">
        <f t="shared" ref="P391" si="1540">D391*K388+F391*K391-E391*L388-G391*L391</f>
        <v>0.91473755423098091</v>
      </c>
      <c r="Q391" s="57">
        <f t="shared" ref="Q391" si="1541">(D391*L388+E391*K388+F391*L391+G391*K391)</f>
        <v>0</v>
      </c>
      <c r="S391" s="43">
        <v>0</v>
      </c>
      <c r="T391" s="116">
        <f t="shared" ref="T391" si="1542">(1/$T$8)*SIN($B388*$U$8)</f>
        <v>0.13468284015069676</v>
      </c>
      <c r="U391" s="59">
        <f t="shared" ref="U391" si="1543">COS($U$8*$B388)</f>
        <v>0.91473755423098091</v>
      </c>
      <c r="V391" s="73">
        <v>0</v>
      </c>
      <c r="X391" s="55">
        <f t="shared" ref="X391" si="1544">N391*S388+P391*S391-O391*T388-Q391*T391</f>
        <v>0</v>
      </c>
      <c r="Y391" s="58">
        <f t="shared" ref="Y391" si="1545">(N391*T388+O391*S388+P391*T391+Q391*S391)</f>
        <v>1.1856239632500525</v>
      </c>
      <c r="Z391" s="56">
        <f t="shared" ref="Z391" si="1546">N391*U388+P391*U391-O391*V388-Q391*V391</f>
        <v>-0.571105086747413</v>
      </c>
      <c r="AA391" s="57">
        <f t="shared" ref="AA391" si="1547">(N391*V388+O391*U388+P391*V391+Q391*U391)</f>
        <v>0</v>
      </c>
      <c r="AB391" s="9"/>
      <c r="AC391" s="74">
        <f t="shared" ref="AC391" si="1548">(180/PI())*ATAN(-1*(($X$8*Y388+AA388+$X$8*Y391+AA391)/($X$8*X388+Z388+$X$8*X391+Z391)))</f>
        <v>56.927181854339977</v>
      </c>
      <c r="AE391" s="102">
        <f t="shared" ref="AE391" si="1549">20*LOG(((($X$8*X388+Z388-$X$8*X391-Z391)^2+($X$8*Y388+AA388-$X$8*Y391-AA391)^2)/(($X$8*X388+Z388+$X$8*X391+Z391)^2+($X$8*Y388+AA388+$X$8*Y391+AA391)^2))^0.5)</f>
        <v>-10.606087576737108</v>
      </c>
      <c r="AF391" s="17"/>
      <c r="AG391" s="82">
        <f t="shared" si="1369"/>
        <v>7.18</v>
      </c>
      <c r="AH391" s="83">
        <f t="shared" si="1370"/>
        <v>-8.4976863812283003</v>
      </c>
      <c r="AI391" s="81">
        <f t="shared" si="1371"/>
        <v>-32.674416479220355</v>
      </c>
      <c r="AJ391" s="85">
        <f t="shared" si="1387"/>
        <v>-8.4976863812283003</v>
      </c>
      <c r="AK391" s="22">
        <f t="shared" si="1388"/>
        <v>-171.38736816948631</v>
      </c>
      <c r="AL391" s="84">
        <f t="shared" si="1389"/>
        <v>-2.9912738708852631</v>
      </c>
      <c r="AM391" s="65">
        <f t="shared" si="1372"/>
        <v>-0.66173216816589997</v>
      </c>
    </row>
    <row r="392" spans="2:39" ht="18.649999999999999" customHeight="1">
      <c r="AE392" s="66"/>
      <c r="AG392" s="82">
        <f t="shared" si="1369"/>
        <v>7.2</v>
      </c>
      <c r="AH392" s="83">
        <f t="shared" si="1370"/>
        <v>-7.9030663914178092</v>
      </c>
      <c r="AI392" s="81">
        <f t="shared" si="1371"/>
        <v>-36.10216384261016</v>
      </c>
      <c r="AJ392" s="85">
        <f t="shared" si="1387"/>
        <v>-7.9030663914178092</v>
      </c>
      <c r="AK392" s="22">
        <f t="shared" si="1388"/>
        <v>-175.47755948412365</v>
      </c>
      <c r="AL392" s="84">
        <f t="shared" si="1389"/>
        <v>-3.0626611763621598</v>
      </c>
      <c r="AM392" s="65">
        <f t="shared" si="1372"/>
        <v>-0.76790467269105567</v>
      </c>
    </row>
    <row r="393" spans="2:39" ht="18.649999999999999" customHeight="1" thickBot="1">
      <c r="E393" s="50" t="s">
        <v>8</v>
      </c>
      <c r="J393" s="50" t="s">
        <v>9</v>
      </c>
      <c r="O393" s="50" t="s">
        <v>10</v>
      </c>
      <c r="T393" s="50" t="s">
        <v>11</v>
      </c>
      <c r="Y393" s="50" t="s">
        <v>12</v>
      </c>
      <c r="AG393" s="82">
        <f t="shared" si="1369"/>
        <v>7.22</v>
      </c>
      <c r="AH393" s="83">
        <f t="shared" si="1370"/>
        <v>-7.3391700551834385</v>
      </c>
      <c r="AI393" s="81">
        <f t="shared" si="1371"/>
        <v>-39.611715032292558</v>
      </c>
      <c r="AJ393" s="85">
        <f t="shared" si="1387"/>
        <v>-7.3391700551834385</v>
      </c>
      <c r="AK393" s="22">
        <f t="shared" si="1388"/>
        <v>-179.23059614171149</v>
      </c>
      <c r="AL393" s="84">
        <f t="shared" si="1389"/>
        <v>-3.1281640229851106</v>
      </c>
      <c r="AM393" s="65">
        <f t="shared" si="1372"/>
        <v>-0.88595634967306514</v>
      </c>
    </row>
    <row r="394" spans="2:39" ht="18.649999999999999" customHeight="1" thickBot="1">
      <c r="B394" s="49"/>
      <c r="D394" s="233" t="s">
        <v>37</v>
      </c>
      <c r="E394" s="234"/>
      <c r="F394" s="235" t="s">
        <v>38</v>
      </c>
      <c r="G394" s="236"/>
      <c r="I394" s="228" t="s">
        <v>14</v>
      </c>
      <c r="J394" s="229"/>
      <c r="K394" s="230" t="s">
        <v>15</v>
      </c>
      <c r="L394" s="231"/>
      <c r="N394" s="228" t="s">
        <v>16</v>
      </c>
      <c r="O394" s="229"/>
      <c r="P394" s="230" t="s">
        <v>17</v>
      </c>
      <c r="Q394" s="231"/>
      <c r="S394" s="228" t="s">
        <v>45</v>
      </c>
      <c r="T394" s="229"/>
      <c r="U394" s="230" t="s">
        <v>46</v>
      </c>
      <c r="V394" s="231"/>
      <c r="X394" s="228" t="s">
        <v>49</v>
      </c>
      <c r="Y394" s="229"/>
      <c r="Z394" s="230" t="s">
        <v>50</v>
      </c>
      <c r="AA394" s="231"/>
      <c r="AB394" s="4"/>
      <c r="AC394" s="53" t="s">
        <v>87</v>
      </c>
      <c r="AE394" s="98" t="s">
        <v>88</v>
      </c>
      <c r="AF394" s="17"/>
      <c r="AG394" s="82">
        <f t="shared" si="1369"/>
        <v>7.24</v>
      </c>
      <c r="AH394" s="83">
        <f t="shared" si="1370"/>
        <v>-6.8058546270010503</v>
      </c>
      <c r="AI394" s="81">
        <f t="shared" si="1371"/>
        <v>-43.196326955126871</v>
      </c>
      <c r="AJ394" s="85">
        <f t="shared" si="1387"/>
        <v>-6.8058546270010503</v>
      </c>
      <c r="AK394" s="22">
        <f t="shared" si="1388"/>
        <v>-182.58622781254556</v>
      </c>
      <c r="AL394" s="84">
        <f t="shared" si="1389"/>
        <v>-3.1867308441253637</v>
      </c>
      <c r="AM394" s="65">
        <f t="shared" si="1372"/>
        <v>-1.0163037774527979</v>
      </c>
    </row>
    <row r="395" spans="2:39" ht="18.649999999999999" customHeight="1" thickTop="1" thickBot="1">
      <c r="B395" s="75">
        <v>1.06</v>
      </c>
      <c r="D395" s="132">
        <f t="shared" ref="D395" si="1550">COS($F$8*$B395)</f>
        <v>0.91147641620027808</v>
      </c>
      <c r="E395" s="133">
        <v>0</v>
      </c>
      <c r="F395" s="134">
        <v>0</v>
      </c>
      <c r="G395" s="135">
        <f t="shared" ref="G395" si="1551">$E$8*SIN($B395*$F$8)</f>
        <v>1.2340570020855104</v>
      </c>
      <c r="I395" s="55">
        <v>1</v>
      </c>
      <c r="J395" s="58">
        <v>0</v>
      </c>
      <c r="K395" s="56">
        <v>0</v>
      </c>
      <c r="L395" s="57">
        <v>0</v>
      </c>
      <c r="N395" s="55">
        <f t="shared" ref="N395" si="1552">D395*I395+F395*I398-E395*J395-G395*J398</f>
        <v>-0.51319949561522249</v>
      </c>
      <c r="O395" s="58">
        <f t="shared" ref="O395" si="1553">(D395*J395+E395*I395+F395*J398+G395*I398)</f>
        <v>0</v>
      </c>
      <c r="P395" s="56">
        <f t="shared" ref="P395" si="1554">D395*K395+F395*K398-E395*L395-G395*L398</f>
        <v>0</v>
      </c>
      <c r="Q395" s="57">
        <f t="shared" ref="Q395" si="1555">(D395*L395+E395*K395+F395*L398+G395*K398)</f>
        <v>1.2340570020855104</v>
      </c>
      <c r="S395" s="59">
        <f t="shared" ref="S395" si="1556">COS($U$8*$B395)</f>
        <v>0.91147641620027808</v>
      </c>
      <c r="T395" s="60">
        <v>0</v>
      </c>
      <c r="U395" s="22">
        <v>0</v>
      </c>
      <c r="V395" s="116">
        <f t="shared" ref="V395" si="1557">$T$8*SIN($B395*$U$8)</f>
        <v>1.2340570020855104</v>
      </c>
      <c r="X395" s="55">
        <f t="shared" ref="X395" si="1558">N395*S395+P395*S398-O395*T395-Q395*T398</f>
        <v>-0.63697997976985077</v>
      </c>
      <c r="Y395" s="58">
        <f t="shared" ref="Y395" si="1559">(N395*T395+O395*S395+P395*T398+Q395*S398)</f>
        <v>0</v>
      </c>
      <c r="Z395" s="56">
        <f t="shared" ref="Z395" si="1560">N395*U395+P395*U398-O395*V395-Q395*V398</f>
        <v>0</v>
      </c>
      <c r="AA395" s="57">
        <f t="shared" ref="AA395" si="1561">(N395*V395+O395*U395+P395*V398+Q395*U398)</f>
        <v>0.49149642261704263</v>
      </c>
      <c r="AB395" s="9"/>
      <c r="AC395" s="61">
        <f t="shared" ref="AC395" si="1562">20*LOG((2*$X$8)/(($X$8*X395+Z395+$X$8*X398+Z398)^2+($X$8*Y395+AA395+$X$8*Y398+AA398)^2)^0.5)</f>
        <v>-0.52590104842851393</v>
      </c>
      <c r="AE395" s="99">
        <f t="shared" ref="AE395" si="1563">((Y395^2+X395^2)/(Y398^2+X398^2))^0.5</f>
        <v>0.52683206410902528</v>
      </c>
      <c r="AF395" s="17"/>
      <c r="AG395" s="82">
        <f t="shared" si="1369"/>
        <v>7.26</v>
      </c>
      <c r="AH395" s="83">
        <f t="shared" si="1370"/>
        <v>-6.3030305931918127</v>
      </c>
      <c r="AI395" s="81">
        <f t="shared" si="1371"/>
        <v>-46.848051511377705</v>
      </c>
      <c r="AJ395" s="85">
        <f t="shared" si="1387"/>
        <v>-6.3030305931918127</v>
      </c>
      <c r="AK395" s="22">
        <f t="shared" si="1388"/>
        <v>-185.48945213822276</v>
      </c>
      <c r="AL395" s="84">
        <f t="shared" si="1389"/>
        <v>-3.2374016675324229</v>
      </c>
      <c r="AM395" s="65">
        <f t="shared" si="1372"/>
        <v>-1.159182994688347</v>
      </c>
    </row>
    <row r="396" spans="2:39" ht="18.649999999999999" customHeight="1" thickBot="1">
      <c r="D396" s="59"/>
      <c r="E396" s="22"/>
      <c r="F396" s="22"/>
      <c r="G396" s="65"/>
      <c r="I396" s="63"/>
      <c r="L396" s="64"/>
      <c r="N396" s="63"/>
      <c r="Q396" s="64"/>
      <c r="S396" s="63"/>
      <c r="V396" s="64"/>
      <c r="X396" s="63"/>
      <c r="AA396" s="64"/>
      <c r="AE396" s="100"/>
      <c r="AF396" s="17"/>
      <c r="AG396" s="82">
        <f t="shared" si="1369"/>
        <v>7.28</v>
      </c>
      <c r="AH396" s="83">
        <f t="shared" si="1370"/>
        <v>-5.8306012342083156</v>
      </c>
      <c r="AI396" s="81">
        <f t="shared" si="1371"/>
        <v>-50.557840554142246</v>
      </c>
      <c r="AJ396" s="85">
        <f t="shared" si="1387"/>
        <v>-5.8306012342083156</v>
      </c>
      <c r="AK396" s="22">
        <f t="shared" si="1388"/>
        <v>-187.893322198211</v>
      </c>
      <c r="AL396" s="84">
        <f t="shared" si="1389"/>
        <v>-3.2793571148693315</v>
      </c>
      <c r="AM396" s="65">
        <f t="shared" si="1372"/>
        <v>-1.3146134215680374</v>
      </c>
    </row>
    <row r="397" spans="2:39" ht="18.649999999999999" customHeight="1" thickBot="1">
      <c r="D397" s="237" t="s">
        <v>39</v>
      </c>
      <c r="E397" s="238"/>
      <c r="F397" s="239" t="s">
        <v>40</v>
      </c>
      <c r="G397" s="240"/>
      <c r="I397" s="228" t="s">
        <v>18</v>
      </c>
      <c r="J397" s="229"/>
      <c r="K397" s="230" t="s">
        <v>19</v>
      </c>
      <c r="L397" s="231"/>
      <c r="N397" s="228" t="s">
        <v>20</v>
      </c>
      <c r="O397" s="229"/>
      <c r="P397" s="230" t="s">
        <v>21</v>
      </c>
      <c r="Q397" s="231"/>
      <c r="S397" s="228" t="s">
        <v>47</v>
      </c>
      <c r="T397" s="229"/>
      <c r="U397" s="230" t="s">
        <v>48</v>
      </c>
      <c r="V397" s="231"/>
      <c r="X397" s="228" t="s">
        <v>51</v>
      </c>
      <c r="Y397" s="229"/>
      <c r="Z397" s="230" t="s">
        <v>52</v>
      </c>
      <c r="AA397" s="231"/>
      <c r="AB397" s="4"/>
      <c r="AC397" s="71" t="s">
        <v>89</v>
      </c>
      <c r="AE397" s="101" t="s">
        <v>90</v>
      </c>
      <c r="AF397" s="17"/>
      <c r="AG397" s="82">
        <f t="shared" si="1369"/>
        <v>7.3</v>
      </c>
      <c r="AH397" s="83">
        <f t="shared" si="1370"/>
        <v>-5.3884097115850569</v>
      </c>
      <c r="AI397" s="81">
        <f t="shared" si="1371"/>
        <v>-54.315706998106386</v>
      </c>
      <c r="AJ397" s="85">
        <f t="shared" si="1387"/>
        <v>-5.3884097115850569</v>
      </c>
      <c r="AK397" s="22">
        <f t="shared" si="1388"/>
        <v>-189.76151574652556</v>
      </c>
      <c r="AL397" s="84">
        <f t="shared" si="1389"/>
        <v>-3.3119632433519364</v>
      </c>
      <c r="AM397" s="65">
        <f t="shared" si="1372"/>
        <v>-1.4823660843185631</v>
      </c>
    </row>
    <row r="398" spans="2:39" ht="18.649999999999999" customHeight="1" thickTop="1" thickBot="1">
      <c r="D398" s="43">
        <v>0</v>
      </c>
      <c r="E398" s="116">
        <f t="shared" ref="E398" si="1564">(1/$E$8)*SIN($B395*$F$8)</f>
        <v>0.13711744467616782</v>
      </c>
      <c r="F398" s="59">
        <f t="shared" ref="F398" si="1565">COS($F$8*$B395)</f>
        <v>0.91147641620027808</v>
      </c>
      <c r="G398" s="73">
        <v>0</v>
      </c>
      <c r="I398" s="55">
        <v>0</v>
      </c>
      <c r="J398" s="58">
        <f t="shared" ref="J398" si="1566">(TAN($K$8*B395))/$J$8</f>
        <v>1.1544652389702026</v>
      </c>
      <c r="K398" s="56">
        <v>1</v>
      </c>
      <c r="L398" s="57">
        <v>0</v>
      </c>
      <c r="N398" s="55">
        <f t="shared" ref="N398" si="1567">D398*I395+F398*I398-E398*J395-G398*J398</f>
        <v>0</v>
      </c>
      <c r="O398" s="58">
        <f t="shared" ref="O398" si="1568">(D398*J395+E398*I395+F398*J398+G398*I398)</f>
        <v>1.1893852833205256</v>
      </c>
      <c r="P398" s="56">
        <f t="shared" ref="P398" si="1569">D398*K395+F398*K398-E398*L395-G398*L398</f>
        <v>0.91147641620027808</v>
      </c>
      <c r="Q398" s="57">
        <f t="shared" ref="Q398" si="1570">(D398*L395+E398*K395+F398*L398+G398*K398)</f>
        <v>0</v>
      </c>
      <c r="S398" s="43">
        <v>0</v>
      </c>
      <c r="T398" s="116">
        <f t="shared" ref="T398" si="1571">(1/$T$8)*SIN($B395*$U$8)</f>
        <v>0.13711744467616782</v>
      </c>
      <c r="U398" s="59">
        <f t="shared" ref="U398" si="1572">COS($U$8*$B395)</f>
        <v>0.91147641620027808</v>
      </c>
      <c r="V398" s="73">
        <v>0</v>
      </c>
      <c r="X398" s="55">
        <f t="shared" ref="X398" si="1573">N398*S395+P398*S398-O398*T395-Q398*T398</f>
        <v>0</v>
      </c>
      <c r="Y398" s="58">
        <f t="shared" ref="Y398" si="1574">(N398*T395+O398*S395+P398*T398+Q398*S398)</f>
        <v>1.2090759525943184</v>
      </c>
      <c r="Z398" s="56">
        <f t="shared" ref="Z398" si="1575">N398*U395+P398*U398-O398*V395-Q398*V398</f>
        <v>-0.63697997976985077</v>
      </c>
      <c r="AA398" s="57">
        <f t="shared" ref="AA398" si="1576">(N398*V395+O398*U395+P398*V398+Q398*U398)</f>
        <v>0</v>
      </c>
      <c r="AB398" s="9"/>
      <c r="AC398" s="74">
        <f t="shared" ref="AC398" si="1577">(180/PI())*ATAN(-1*(($X$8*Y395+AA395+$X$8*Y398+AA398)/($X$8*X395+Z395+$X$8*X398+Z398)))</f>
        <v>53.161798359833206</v>
      </c>
      <c r="AE398" s="102">
        <f t="shared" ref="AE398" si="1578">20*LOG(((($X$8*X395+Z395-$X$8*X398-Z398)^2+($X$8*Y395+AA395-$X$8*Y398-AA398)^2)/(($X$8*X395+Z395+$X$8*X398+Z398)^2+($X$8*Y395+AA395+$X$8*Y398+AA398)^2))^0.5)</f>
        <v>-9.4291001353662658</v>
      </c>
      <c r="AF398" s="17"/>
      <c r="AG398" s="82">
        <f t="shared" si="1369"/>
        <v>7.32</v>
      </c>
      <c r="AH398" s="83">
        <f t="shared" si="1370"/>
        <v>-4.9761951193272926</v>
      </c>
      <c r="AI398" s="81">
        <f t="shared" si="1371"/>
        <v>-58.110937313036985</v>
      </c>
      <c r="AJ398" s="85">
        <f t="shared" si="1387"/>
        <v>-4.9761951193272926</v>
      </c>
      <c r="AK398" s="22">
        <f t="shared" si="1388"/>
        <v>-191.07040802789203</v>
      </c>
      <c r="AL398" s="84">
        <f t="shared" si="1389"/>
        <v>-3.3348077232157216</v>
      </c>
      <c r="AM398" s="65">
        <f t="shared" si="1372"/>
        <v>-1.6619388372709203</v>
      </c>
    </row>
    <row r="399" spans="2:39" ht="18.649999999999999" customHeight="1">
      <c r="AE399" s="66"/>
      <c r="AG399" s="82">
        <f t="shared" si="1369"/>
        <v>7.34</v>
      </c>
      <c r="AH399" s="83">
        <f t="shared" si="1370"/>
        <v>-4.5935589355269189</v>
      </c>
      <c r="AI399" s="81">
        <f t="shared" si="1371"/>
        <v>-61.932345473594744</v>
      </c>
      <c r="AJ399" s="85">
        <f t="shared" si="1387"/>
        <v>-4.5935589355269189</v>
      </c>
      <c r="AK399" s="22">
        <f t="shared" si="1388"/>
        <v>-191.810423134009</v>
      </c>
      <c r="AL399" s="84">
        <f t="shared" si="1389"/>
        <v>-3.3477234233319577</v>
      </c>
      <c r="AM399" s="65">
        <f t="shared" si="1372"/>
        <v>-1.8525410475538409</v>
      </c>
    </row>
    <row r="400" spans="2:39" ht="18.649999999999999" customHeight="1" thickBot="1">
      <c r="E400" s="50" t="s">
        <v>8</v>
      </c>
      <c r="J400" s="50" t="s">
        <v>9</v>
      </c>
      <c r="O400" s="50" t="s">
        <v>10</v>
      </c>
      <c r="T400" s="50" t="s">
        <v>11</v>
      </c>
      <c r="Y400" s="50" t="s">
        <v>12</v>
      </c>
      <c r="AG400" s="82">
        <f t="shared" si="1369"/>
        <v>7.36</v>
      </c>
      <c r="AH400" s="83">
        <f t="shared" si="1370"/>
        <v>-4.2399429587422102</v>
      </c>
      <c r="AI400" s="81">
        <f t="shared" si="1371"/>
        <v>-65.768553936275012</v>
      </c>
      <c r="AJ400" s="85">
        <f t="shared" si="1387"/>
        <v>-4.2399429587422102</v>
      </c>
      <c r="AK400" s="22">
        <f t="shared" si="1388"/>
        <v>-191.98650983186437</v>
      </c>
      <c r="AL400" s="84">
        <f t="shared" si="1389"/>
        <v>-3.3507967159784982</v>
      </c>
      <c r="AM400" s="65">
        <f t="shared" si="1372"/>
        <v>-2.0530896757994737</v>
      </c>
    </row>
    <row r="401" spans="2:39" ht="18.649999999999999" customHeight="1" thickBot="1">
      <c r="B401" s="49"/>
      <c r="D401" s="233" t="s">
        <v>37</v>
      </c>
      <c r="E401" s="234"/>
      <c r="F401" s="235" t="s">
        <v>38</v>
      </c>
      <c r="G401" s="236"/>
      <c r="I401" s="228" t="s">
        <v>14</v>
      </c>
      <c r="J401" s="229"/>
      <c r="K401" s="230" t="s">
        <v>15</v>
      </c>
      <c r="L401" s="231"/>
      <c r="N401" s="228" t="s">
        <v>16</v>
      </c>
      <c r="O401" s="229"/>
      <c r="P401" s="230" t="s">
        <v>17</v>
      </c>
      <c r="Q401" s="231"/>
      <c r="S401" s="228" t="s">
        <v>45</v>
      </c>
      <c r="T401" s="229"/>
      <c r="U401" s="230" t="s">
        <v>46</v>
      </c>
      <c r="V401" s="231"/>
      <c r="X401" s="228" t="s">
        <v>49</v>
      </c>
      <c r="Y401" s="229"/>
      <c r="Z401" s="230" t="s">
        <v>50</v>
      </c>
      <c r="AA401" s="231"/>
      <c r="AB401" s="4"/>
      <c r="AC401" s="53" t="s">
        <v>87</v>
      </c>
      <c r="AE401" s="98" t="s">
        <v>88</v>
      </c>
      <c r="AF401" s="17"/>
      <c r="AG401" s="82">
        <f t="shared" si="1369"/>
        <v>7.38</v>
      </c>
      <c r="AH401" s="83">
        <f t="shared" si="1370"/>
        <v>-3.9146191853001606</v>
      </c>
      <c r="AI401" s="81">
        <f t="shared" si="1371"/>
        <v>-69.608284132912218</v>
      </c>
      <c r="AJ401" s="85">
        <f t="shared" si="1387"/>
        <v>-3.9146191853001606</v>
      </c>
      <c r="AK401" s="22">
        <f t="shared" si="1388"/>
        <v>-191.61768631468004</v>
      </c>
      <c r="AL401" s="84">
        <f t="shared" si="1389"/>
        <v>-3.3443595312448458</v>
      </c>
      <c r="AM401" s="65">
        <f t="shared" si="1372"/>
        <v>-2.2622178996610729</v>
      </c>
    </row>
    <row r="402" spans="2:39" ht="18.649999999999999" customHeight="1" thickTop="1" thickBot="1">
      <c r="B402" s="75">
        <v>1.08</v>
      </c>
      <c r="D402" s="132">
        <f t="shared" ref="D402" si="1579">COS($F$8*$B402)</f>
        <v>0.90815696125765955</v>
      </c>
      <c r="E402" s="133">
        <v>0</v>
      </c>
      <c r="F402" s="134">
        <v>0</v>
      </c>
      <c r="G402" s="135">
        <f t="shared" ref="G402" si="1580">$E$8*SIN($B402*$F$8)</f>
        <v>1.2558894869666219</v>
      </c>
      <c r="I402" s="55">
        <v>1</v>
      </c>
      <c r="J402" s="58">
        <v>0</v>
      </c>
      <c r="K402" s="56">
        <v>0</v>
      </c>
      <c r="L402" s="57">
        <v>0</v>
      </c>
      <c r="N402" s="55">
        <f t="shared" ref="N402" si="1581">D402*I402+F402*I405-E402*J402-G402*J405</f>
        <v>-0.58294017584726532</v>
      </c>
      <c r="O402" s="58">
        <f t="shared" ref="O402" si="1582">(D402*J402+E402*I402+F402*J405+G402*I405)</f>
        <v>0</v>
      </c>
      <c r="P402" s="56">
        <f t="shared" ref="P402" si="1583">D402*K402+F402*K405-E402*L402-G402*L405</f>
        <v>0</v>
      </c>
      <c r="Q402" s="57">
        <f t="shared" ref="Q402" si="1584">(D402*L402+E402*K402+F402*L405+G402*K405)</f>
        <v>1.2558894869666219</v>
      </c>
      <c r="S402" s="59">
        <f t="shared" ref="S402" si="1585">COS($U$8*$B402)</f>
        <v>0.90815696125765955</v>
      </c>
      <c r="T402" s="60">
        <v>0</v>
      </c>
      <c r="U402" s="22">
        <v>0</v>
      </c>
      <c r="V402" s="116">
        <f t="shared" ref="V402" si="1586">$T$8*SIN($B402*$U$8)</f>
        <v>1.2558894869666219</v>
      </c>
      <c r="X402" s="55">
        <f t="shared" ref="X402" si="1587">N402*S402+P402*S405-O402*T402-Q402*T405</f>
        <v>-0.70465211241171199</v>
      </c>
      <c r="Y402" s="58">
        <f t="shared" ref="Y402" si="1588">(N402*T402+O402*S402+P402*T405+Q402*S405)</f>
        <v>0</v>
      </c>
      <c r="Z402" s="56">
        <f t="shared" ref="Z402" si="1589">N402*U402+P402*U405-O402*V402-Q402*V405</f>
        <v>0</v>
      </c>
      <c r="AA402" s="57">
        <f t="shared" ref="AA402" si="1590">(N402*V402+O402*U402+P402*V405+Q402*U405)</f>
        <v>0.40843634178199406</v>
      </c>
      <c r="AB402" s="9"/>
      <c r="AC402" s="61">
        <f t="shared" ref="AC402" si="1591">20*LOG((2*$X$8)/(($X$8*X402+Z402+$X$8*X405+Z405)^2+($X$8*Y402+AA402+$X$8*Y405+AA405)^2)^0.5)</f>
        <v>-0.68125887641285598</v>
      </c>
      <c r="AE402" s="99">
        <f t="shared" ref="AE402" si="1592">((Y402^2+X402^2)/(Y405^2+X405^2))^0.5</f>
        <v>0.57164907608665261</v>
      </c>
      <c r="AF402" s="17"/>
      <c r="AG402" s="82">
        <f t="shared" si="1369"/>
        <v>7.4</v>
      </c>
      <c r="AH402" s="83">
        <f t="shared" si="1370"/>
        <v>-3.6166912917346563</v>
      </c>
      <c r="AI402" s="81">
        <f t="shared" si="1371"/>
        <v>-73.440637859205907</v>
      </c>
      <c r="AJ402" s="85">
        <f t="shared" si="1387"/>
        <v>-3.6166912917346563</v>
      </c>
      <c r="AK402" s="22">
        <f t="shared" si="1388"/>
        <v>-190.73570710159495</v>
      </c>
      <c r="AL402" s="84">
        <f t="shared" si="1389"/>
        <v>-3.3289660900423623</v>
      </c>
      <c r="AM402" s="65">
        <f t="shared" si="1372"/>
        <v>-2.4782964822237181</v>
      </c>
    </row>
    <row r="403" spans="2:39" ht="18.649999999999999" customHeight="1" thickBot="1">
      <c r="D403" s="59"/>
      <c r="E403" s="22"/>
      <c r="F403" s="22"/>
      <c r="G403" s="65"/>
      <c r="I403" s="63"/>
      <c r="L403" s="64"/>
      <c r="N403" s="63"/>
      <c r="Q403" s="64"/>
      <c r="S403" s="63"/>
      <c r="V403" s="64"/>
      <c r="X403" s="63"/>
      <c r="AA403" s="64"/>
      <c r="AE403" s="100"/>
      <c r="AF403" s="17"/>
      <c r="AG403" s="82">
        <f t="shared" si="1369"/>
        <v>7.42</v>
      </c>
      <c r="AH403" s="83">
        <f t="shared" si="1370"/>
        <v>-3.3451065700310729</v>
      </c>
      <c r="AI403" s="81">
        <f t="shared" si="1371"/>
        <v>-77.255352001237725</v>
      </c>
      <c r="AJ403" s="85">
        <f t="shared" si="1387"/>
        <v>-3.3451065700310729</v>
      </c>
      <c r="AK403" s="22">
        <f t="shared" si="1388"/>
        <v>-189.38300435367867</v>
      </c>
      <c r="AL403" s="84">
        <f t="shared" si="1389"/>
        <v>-3.3053569732904484</v>
      </c>
      <c r="AM403" s="65">
        <f t="shared" si="1372"/>
        <v>-2.6994671113881301</v>
      </c>
    </row>
    <row r="404" spans="2:39" ht="18.649999999999999" customHeight="1" thickBot="1">
      <c r="D404" s="237" t="s">
        <v>39</v>
      </c>
      <c r="E404" s="238"/>
      <c r="F404" s="239" t="s">
        <v>40</v>
      </c>
      <c r="G404" s="240"/>
      <c r="I404" s="228" t="s">
        <v>18</v>
      </c>
      <c r="J404" s="229"/>
      <c r="K404" s="230" t="s">
        <v>19</v>
      </c>
      <c r="L404" s="231"/>
      <c r="N404" s="228" t="s">
        <v>20</v>
      </c>
      <c r="O404" s="229"/>
      <c r="P404" s="230" t="s">
        <v>21</v>
      </c>
      <c r="Q404" s="231"/>
      <c r="S404" s="228" t="s">
        <v>47</v>
      </c>
      <c r="T404" s="229"/>
      <c r="U404" s="230" t="s">
        <v>48</v>
      </c>
      <c r="V404" s="231"/>
      <c r="X404" s="228" t="s">
        <v>51</v>
      </c>
      <c r="Y404" s="229"/>
      <c r="Z404" s="230" t="s">
        <v>52</v>
      </c>
      <c r="AA404" s="231"/>
      <c r="AB404" s="4"/>
      <c r="AC404" s="71" t="s">
        <v>89</v>
      </c>
      <c r="AE404" s="101" t="s">
        <v>90</v>
      </c>
      <c r="AF404" s="17"/>
      <c r="AG404" s="82">
        <f t="shared" si="1369"/>
        <v>7.44</v>
      </c>
      <c r="AH404" s="83">
        <f t="shared" si="1370"/>
        <v>-3.0986764591078186</v>
      </c>
      <c r="AI404" s="81">
        <f t="shared" si="1371"/>
        <v>-81.043012088311386</v>
      </c>
      <c r="AJ404" s="85">
        <f t="shared" si="1387"/>
        <v>-3.0986764591078186</v>
      </c>
      <c r="AK404" s="22">
        <f t="shared" si="1388"/>
        <v>-187.61012775023192</v>
      </c>
      <c r="AL404" s="84">
        <f t="shared" si="1389"/>
        <v>-3.2744144393287287</v>
      </c>
      <c r="AM404" s="65">
        <f t="shared" si="1372"/>
        <v>-2.9236860582588382</v>
      </c>
    </row>
    <row r="405" spans="2:39" ht="18.649999999999999" customHeight="1" thickTop="1" thickBot="1">
      <c r="D405" s="43">
        <v>0</v>
      </c>
      <c r="E405" s="116">
        <f t="shared" ref="E405" si="1593">(1/$E$8)*SIN($B402*$F$8)</f>
        <v>0.13954327632962465</v>
      </c>
      <c r="F405" s="59">
        <f t="shared" ref="F405" si="1594">COS($F$8*$B402)</f>
        <v>0.90815696125765955</v>
      </c>
      <c r="G405" s="73">
        <v>0</v>
      </c>
      <c r="I405" s="55">
        <v>0</v>
      </c>
      <c r="J405" s="58">
        <f t="shared" ref="J405" si="1595">(TAN($K$8*B402))/$J$8</f>
        <v>1.1872837161065861</v>
      </c>
      <c r="K405" s="56">
        <v>1</v>
      </c>
      <c r="L405" s="57">
        <v>0</v>
      </c>
      <c r="N405" s="55">
        <f t="shared" ref="N405" si="1596">D405*I402+F405*I405-E405*J402-G405*J405</f>
        <v>0</v>
      </c>
      <c r="O405" s="58">
        <f t="shared" ref="O405" si="1597">(D405*J402+E405*I402+F405*J405+G405*I405)</f>
        <v>1.2177832480996837</v>
      </c>
      <c r="P405" s="56">
        <f t="shared" ref="P405" si="1598">D405*K402+F405*K405-E405*L402-G405*L405</f>
        <v>0.90815696125765955</v>
      </c>
      <c r="Q405" s="57">
        <f t="shared" ref="Q405" si="1599">(D405*L402+E405*K402+F405*L405+G405*K405)</f>
        <v>0</v>
      </c>
      <c r="S405" s="43">
        <v>0</v>
      </c>
      <c r="T405" s="116">
        <f t="shared" ref="T405" si="1600">(1/$T$8)*SIN($B402*$U$8)</f>
        <v>0.13954327632962465</v>
      </c>
      <c r="U405" s="59">
        <f t="shared" ref="U405" si="1601">COS($U$8*$B402)</f>
        <v>0.90815696125765955</v>
      </c>
      <c r="V405" s="73">
        <v>0</v>
      </c>
      <c r="X405" s="55">
        <f t="shared" ref="X405" si="1602">N405*S402+P405*S405-O405*T402-Q405*T405</f>
        <v>0</v>
      </c>
      <c r="Y405" s="58">
        <f t="shared" ref="Y405" si="1603">(N405*T402+O405*S402+P405*T405+Q405*S405)</f>
        <v>1.2326655318601412</v>
      </c>
      <c r="Z405" s="56">
        <f t="shared" ref="Z405" si="1604">N405*U402+P405*U405-O405*V402-Q405*V405</f>
        <v>-0.70465211241171222</v>
      </c>
      <c r="AA405" s="57">
        <f t="shared" ref="AA405" si="1605">(N405*V402+O405*U402+P405*V405+Q405*U405)</f>
        <v>0</v>
      </c>
      <c r="AB405" s="9"/>
      <c r="AC405" s="74">
        <f t="shared" ref="AC405" si="1606">(180/PI())*ATAN(-1*(($X$8*Y402+AA402+$X$8*Y405+AA405)/($X$8*X402+Z402+$X$8*X405+Z405)))</f>
        <v>49.345504065811454</v>
      </c>
      <c r="AE405" s="102">
        <f t="shared" ref="AE405" si="1607">20*LOG(((($X$8*X402+Z402-$X$8*X405-Z405)^2+($X$8*Y402+AA402-$X$8*Y405-AA405)^2)/(($X$8*X402+Z402+$X$8*X405+Z405)^2+($X$8*Y402+AA402+$X$8*Y405+AA405)^2))^0.5)</f>
        <v>-8.3808989696778635</v>
      </c>
      <c r="AF405" s="17"/>
      <c r="AG405" s="82">
        <f t="shared" si="1369"/>
        <v>7.46</v>
      </c>
      <c r="AH405" s="83">
        <f t="shared" si="1370"/>
        <v>-2.876103330880718</v>
      </c>
      <c r="AI405" s="81">
        <f t="shared" si="1371"/>
        <v>-84.795214643315944</v>
      </c>
      <c r="AJ405" s="85">
        <f t="shared" si="1387"/>
        <v>-2.876103330880718</v>
      </c>
      <c r="AK405" s="22">
        <f t="shared" si="1388"/>
        <v>-185.47294127715045</v>
      </c>
      <c r="AL405" s="84">
        <f t="shared" si="1389"/>
        <v>-3.2371134986443724</v>
      </c>
      <c r="AM405" s="65">
        <f t="shared" si="1372"/>
        <v>-3.1487758263288423</v>
      </c>
    </row>
    <row r="406" spans="2:39" ht="18.649999999999999" customHeight="1">
      <c r="AE406" s="66"/>
      <c r="AG406" s="82">
        <f t="shared" si="1369"/>
        <v>7.48</v>
      </c>
      <c r="AH406" s="83">
        <f t="shared" si="1370"/>
        <v>-2.6760109804717649</v>
      </c>
      <c r="AI406" s="81">
        <f t="shared" si="1371"/>
        <v>-88.504673468859039</v>
      </c>
      <c r="AJ406" s="85">
        <f t="shared" si="1387"/>
        <v>-2.6760109804717649</v>
      </c>
      <c r="AK406" s="22">
        <f t="shared" si="1388"/>
        <v>8816.9701697680648</v>
      </c>
      <c r="AL406" s="84">
        <f t="shared" si="1389"/>
        <v>-3.1923125786339765</v>
      </c>
      <c r="AM406" s="65">
        <f t="shared" si="1372"/>
        <v>-3.3724820480942248</v>
      </c>
    </row>
    <row r="407" spans="2:39" ht="18.649999999999999" customHeight="1" thickBot="1">
      <c r="E407" s="50" t="s">
        <v>8</v>
      </c>
      <c r="J407" s="50" t="s">
        <v>9</v>
      </c>
      <c r="O407" s="50" t="s">
        <v>10</v>
      </c>
      <c r="T407" s="50" t="s">
        <v>11</v>
      </c>
      <c r="Y407" s="50" t="s">
        <v>12</v>
      </c>
      <c r="AG407" s="82">
        <f t="shared" si="1369"/>
        <v>7.5</v>
      </c>
      <c r="AH407" s="83">
        <f t="shared" si="1370"/>
        <v>-2.4969763392135511</v>
      </c>
      <c r="AI407" s="81">
        <f t="shared" si="1371"/>
        <v>87.834729926498468</v>
      </c>
      <c r="AJ407" s="85">
        <f t="shared" si="1387"/>
        <v>-2.4969763392135511</v>
      </c>
      <c r="AK407" s="22">
        <f t="shared" si="1388"/>
        <v>-180.33913400735273</v>
      </c>
      <c r="AL407" s="84">
        <f t="shared" si="1389"/>
        <v>-3.1475116586235807</v>
      </c>
      <c r="AM407" s="65">
        <f t="shared" si="1372"/>
        <v>-3.5925327407286267</v>
      </c>
    </row>
    <row r="408" spans="2:39" ht="18.649999999999999" customHeight="1" thickBot="1">
      <c r="B408" s="49"/>
      <c r="D408" s="233" t="s">
        <v>37</v>
      </c>
      <c r="E408" s="234"/>
      <c r="F408" s="235" t="s">
        <v>38</v>
      </c>
      <c r="G408" s="236"/>
      <c r="I408" s="228" t="s">
        <v>14</v>
      </c>
      <c r="J408" s="229"/>
      <c r="K408" s="230" t="s">
        <v>15</v>
      </c>
      <c r="L408" s="231"/>
      <c r="N408" s="228" t="s">
        <v>16</v>
      </c>
      <c r="O408" s="229"/>
      <c r="P408" s="230" t="s">
        <v>17</v>
      </c>
      <c r="Q408" s="231"/>
      <c r="S408" s="228" t="s">
        <v>45</v>
      </c>
      <c r="T408" s="229"/>
      <c r="U408" s="230" t="s">
        <v>46</v>
      </c>
      <c r="V408" s="231"/>
      <c r="X408" s="228" t="s">
        <v>49</v>
      </c>
      <c r="Y408" s="229"/>
      <c r="Z408" s="230" t="s">
        <v>50</v>
      </c>
      <c r="AA408" s="231"/>
      <c r="AB408" s="4"/>
      <c r="AC408" s="53" t="s">
        <v>87</v>
      </c>
      <c r="AE408" s="98" t="s">
        <v>88</v>
      </c>
      <c r="AF408" s="17"/>
      <c r="AG408" s="82">
        <f t="shared" si="1369"/>
        <v>7.52</v>
      </c>
      <c r="AH408" s="83">
        <f t="shared" si="1370"/>
        <v>-2.3375602301103235</v>
      </c>
      <c r="AI408" s="81">
        <f t="shared" si="1371"/>
        <v>84.227947246351491</v>
      </c>
      <c r="AJ408" s="85">
        <f t="shared" si="1387"/>
        <v>-2.3375602301103235</v>
      </c>
      <c r="AK408" s="22">
        <f t="shared" si="1388"/>
        <v>-177.4569615463088</v>
      </c>
      <c r="AL408" s="84">
        <f t="shared" si="1389"/>
        <v>-3.0972082595680566</v>
      </c>
      <c r="AM408" s="65">
        <f t="shared" si="1372"/>
        <v>-3.8066971243965364</v>
      </c>
    </row>
    <row r="409" spans="2:39" ht="18.649999999999999" customHeight="1" thickTop="1" thickBot="1">
      <c r="B409" s="75">
        <v>1.1000000000000001</v>
      </c>
      <c r="D409" s="132">
        <f t="shared" ref="D409" si="1608">COS($F$8*$B409)</f>
        <v>0.90477940178422267</v>
      </c>
      <c r="E409" s="133">
        <v>0</v>
      </c>
      <c r="F409" s="134">
        <v>0</v>
      </c>
      <c r="G409" s="135">
        <f t="shared" ref="G409" si="1609">$E$8*SIN($B409*$F$8)</f>
        <v>1.2776416191416344</v>
      </c>
      <c r="I409" s="55">
        <v>1</v>
      </c>
      <c r="J409" s="58">
        <v>0</v>
      </c>
      <c r="K409" s="56">
        <v>0</v>
      </c>
      <c r="L409" s="57">
        <v>0</v>
      </c>
      <c r="N409" s="55">
        <f t="shared" ref="N409" si="1610">D409*I409+F409*I412-E409*J409-G409*J412</f>
        <v>-0.65519071388638739</v>
      </c>
      <c r="O409" s="58">
        <f t="shared" ref="O409" si="1611">(D409*J409+E409*I409+F409*J412+G409*I412)</f>
        <v>0</v>
      </c>
      <c r="P409" s="56">
        <f t="shared" ref="P409" si="1612">D409*K409+F409*K412-E409*L409-G409*L412</f>
        <v>0</v>
      </c>
      <c r="Q409" s="57">
        <f t="shared" ref="Q409" si="1613">(D409*L409+E409*K409+F409*L412+G409*K412)</f>
        <v>1.2776416191416344</v>
      </c>
      <c r="S409" s="59">
        <f t="shared" ref="S409" si="1614">COS($U$8*$B409)</f>
        <v>0.90477940178422267</v>
      </c>
      <c r="T409" s="60">
        <v>0</v>
      </c>
      <c r="U409" s="22">
        <v>0</v>
      </c>
      <c r="V409" s="116">
        <f t="shared" ref="V409" si="1615">$T$8*SIN($B409*$U$8)</f>
        <v>1.2776416191416344</v>
      </c>
      <c r="X409" s="55">
        <f t="shared" ref="X409" si="1616">N409*S409+P409*S412-O409*T409-Q409*T412</f>
        <v>-0.77417729627168752</v>
      </c>
      <c r="Y409" s="58">
        <f t="shared" ref="Y409" si="1617">(N409*T409+O409*S409+P409*T412+Q409*S412)</f>
        <v>0</v>
      </c>
      <c r="Z409" s="56">
        <f t="shared" ref="Z409" si="1618">N409*U409+P409*U412-O409*V409-Q409*V412</f>
        <v>0</v>
      </c>
      <c r="AA409" s="57">
        <f t="shared" ref="AA409" si="1619">(N409*V409+O409*U409+P409*V412+Q409*U412)</f>
        <v>0.31888489532522635</v>
      </c>
      <c r="AB409" s="9"/>
      <c r="AC409" s="61">
        <f t="shared" ref="AC409" si="1620">20*LOG((2*$X$8)/(($X$8*X409+Z409+$X$8*X412+Z412)^2+($X$8*Y409+AA409+$X$8*Y412+AA412)^2)^0.5)</f>
        <v>-0.8626632772157028</v>
      </c>
      <c r="AE409" s="99">
        <f t="shared" ref="AE409" si="1621">((Y409^2+X409^2)/(Y412^2+X412^2))^0.5</f>
        <v>0.61618306648763355</v>
      </c>
      <c r="AF409" s="17"/>
      <c r="AG409" s="82">
        <f t="shared" si="1369"/>
        <v>7.54</v>
      </c>
      <c r="AH409" s="83">
        <f t="shared" si="1370"/>
        <v>-2.1963354425243513</v>
      </c>
      <c r="AI409" s="81">
        <f t="shared" si="1371"/>
        <v>80.678808015425233</v>
      </c>
      <c r="AJ409" s="85">
        <f t="shared" si="1387"/>
        <v>-2.1963354425243513</v>
      </c>
      <c r="AK409" s="22">
        <f t="shared" si="1388"/>
        <v>-174.43548007576996</v>
      </c>
      <c r="AL409" s="84">
        <f t="shared" si="1389"/>
        <v>-3.0444734596191534</v>
      </c>
      <c r="AM409" s="65">
        <f t="shared" si="1372"/>
        <v>-4.0128414769321106</v>
      </c>
    </row>
    <row r="410" spans="2:39" ht="18.649999999999999" customHeight="1" thickBot="1">
      <c r="D410" s="59"/>
      <c r="E410" s="22"/>
      <c r="F410" s="22"/>
      <c r="G410" s="65"/>
      <c r="I410" s="63"/>
      <c r="L410" s="64"/>
      <c r="N410" s="63"/>
      <c r="Q410" s="64"/>
      <c r="S410" s="63"/>
      <c r="V410" s="64"/>
      <c r="X410" s="63"/>
      <c r="AA410" s="64"/>
      <c r="AE410" s="100"/>
      <c r="AF410" s="17"/>
      <c r="AG410" s="82">
        <f t="shared" si="1369"/>
        <v>7.56</v>
      </c>
      <c r="AH410" s="83">
        <f t="shared" si="1370"/>
        <v>-2.0719109310219093</v>
      </c>
      <c r="AI410" s="81">
        <f t="shared" si="1371"/>
        <v>77.190098413909908</v>
      </c>
      <c r="AJ410" s="85">
        <f t="shared" si="1387"/>
        <v>-2.0719109310219093</v>
      </c>
      <c r="AK410" s="22">
        <f t="shared" si="1388"/>
        <v>-171.32170533697848</v>
      </c>
      <c r="AL410" s="84">
        <f t="shared" si="1389"/>
        <v>-2.9901278382618157</v>
      </c>
      <c r="AM410" s="65">
        <f t="shared" si="1372"/>
        <v>-4.2089798815381627</v>
      </c>
    </row>
    <row r="411" spans="2:39" ht="18.649999999999999" customHeight="1" thickBot="1">
      <c r="D411" s="237" t="s">
        <v>39</v>
      </c>
      <c r="E411" s="238"/>
      <c r="F411" s="239" t="s">
        <v>40</v>
      </c>
      <c r="G411" s="240"/>
      <c r="I411" s="228" t="s">
        <v>18</v>
      </c>
      <c r="J411" s="229"/>
      <c r="K411" s="230" t="s">
        <v>19</v>
      </c>
      <c r="L411" s="231"/>
      <c r="N411" s="228" t="s">
        <v>20</v>
      </c>
      <c r="O411" s="229"/>
      <c r="P411" s="230" t="s">
        <v>21</v>
      </c>
      <c r="Q411" s="231"/>
      <c r="S411" s="228" t="s">
        <v>47</v>
      </c>
      <c r="T411" s="229"/>
      <c r="U411" s="230" t="s">
        <v>48</v>
      </c>
      <c r="V411" s="231"/>
      <c r="X411" s="228" t="s">
        <v>51</v>
      </c>
      <c r="Y411" s="229"/>
      <c r="Z411" s="230" t="s">
        <v>52</v>
      </c>
      <c r="AA411" s="231"/>
      <c r="AB411" s="4"/>
      <c r="AC411" s="71" t="s">
        <v>89</v>
      </c>
      <c r="AE411" s="101" t="s">
        <v>90</v>
      </c>
      <c r="AF411" s="17"/>
      <c r="AG411" s="82">
        <f t="shared" si="1369"/>
        <v>7.58</v>
      </c>
      <c r="AH411" s="83">
        <f t="shared" si="1370"/>
        <v>-1.9629514660000296</v>
      </c>
      <c r="AI411" s="81">
        <f t="shared" si="1371"/>
        <v>73.763664307170259</v>
      </c>
      <c r="AJ411" s="85">
        <f t="shared" si="1387"/>
        <v>-1.9629514660000296</v>
      </c>
      <c r="AK411" s="22">
        <f t="shared" si="1388"/>
        <v>-168.15677095208417</v>
      </c>
      <c r="AL411" s="84">
        <f t="shared" si="1389"/>
        <v>-2.9348893126358284</v>
      </c>
      <c r="AM411" s="65">
        <f t="shared" si="1372"/>
        <v>-4.3933181628359481</v>
      </c>
    </row>
    <row r="412" spans="2:39" ht="18.649999999999999" customHeight="1" thickTop="1" thickBot="1">
      <c r="D412" s="43">
        <v>0</v>
      </c>
      <c r="E412" s="116">
        <f t="shared" ref="E412" si="1622">(1/$E$8)*SIN($B409*$F$8)</f>
        <v>0.14196017990462603</v>
      </c>
      <c r="F412" s="59">
        <f t="shared" ref="F412" si="1623">COS($F$8*$B409)</f>
        <v>0.90477940178422267</v>
      </c>
      <c r="G412" s="73">
        <v>0</v>
      </c>
      <c r="I412" s="55">
        <v>0</v>
      </c>
      <c r="J412" s="58">
        <f t="shared" ref="J412" si="1624">(TAN($K$8*B409))/$J$8</f>
        <v>1.2209762834108786</v>
      </c>
      <c r="K412" s="56">
        <v>1</v>
      </c>
      <c r="L412" s="57">
        <v>0</v>
      </c>
      <c r="N412" s="55">
        <f t="shared" ref="N412" si="1625">D412*I409+F412*I412-E412*J409-G412*J412</f>
        <v>0</v>
      </c>
      <c r="O412" s="58">
        <f t="shared" ref="O412" si="1626">(D412*J409+E412*I409+F412*J412+G412*I412)</f>
        <v>1.2466743712018442</v>
      </c>
      <c r="P412" s="56">
        <f t="shared" ref="P412" si="1627">D412*K409+F412*K412-E412*L409-G412*L412</f>
        <v>0.90477940178422267</v>
      </c>
      <c r="Q412" s="57">
        <f t="shared" ref="Q412" si="1628">(D412*L409+E412*K409+F412*L412+G412*K412)</f>
        <v>0</v>
      </c>
      <c r="S412" s="43">
        <v>0</v>
      </c>
      <c r="T412" s="116">
        <f t="shared" ref="T412" si="1629">(1/$T$8)*SIN($B409*$U$8)</f>
        <v>0.14196017990462603</v>
      </c>
      <c r="U412" s="59">
        <f t="shared" ref="U412" si="1630">COS($U$8*$B409)</f>
        <v>0.90477940178422267</v>
      </c>
      <c r="V412" s="73">
        <v>0</v>
      </c>
      <c r="X412" s="55">
        <f t="shared" ref="X412" si="1631">N412*S409+P412*S412-O412*T409-Q412*T412</f>
        <v>0</v>
      </c>
      <c r="Y412" s="58">
        <f t="shared" ref="Y412" si="1632">(N412*T409+O412*S409+P412*T412+Q412*S412)</f>
        <v>1.2564079384470148</v>
      </c>
      <c r="Z412" s="56">
        <f t="shared" ref="Z412" si="1633">N412*U409+P412*U412-O412*V409-Q412*V412</f>
        <v>-0.7741772962716873</v>
      </c>
      <c r="AA412" s="57">
        <f t="shared" ref="AA412" si="1634">(N412*V409+O412*U409+P412*V412+Q412*U412)</f>
        <v>0</v>
      </c>
      <c r="AB412" s="9"/>
      <c r="AC412" s="74">
        <f t="shared" ref="AC412" si="1635">(180/PI())*ATAN(-1*(($X$8*Y409+AA409+$X$8*Y412+AA412)/($X$8*X409+Z409+$X$8*X412+Z412)))</f>
        <v>45.494104826008986</v>
      </c>
      <c r="AE412" s="102">
        <f t="shared" ref="AE412" si="1636">20*LOG(((($X$8*X409+Z409-$X$8*X412-Z412)^2+($X$8*Y409+AA409-$X$8*Y412-AA412)^2)/(($X$8*X409+Z409+$X$8*X412+Z412)^2+($X$8*Y409+AA409+$X$8*Y412+AA412)^2))^0.5)</f>
        <v>-7.4436241717769605</v>
      </c>
      <c r="AF412" s="17"/>
      <c r="AG412" s="82">
        <f t="shared" si="1369"/>
        <v>7.6</v>
      </c>
      <c r="AH412" s="83">
        <f t="shared" si="1370"/>
        <v>-1.8681925240982633</v>
      </c>
      <c r="AI412" s="81">
        <f t="shared" si="1371"/>
        <v>70.400528888128648</v>
      </c>
      <c r="AJ412" s="85">
        <f t="shared" si="1387"/>
        <v>-1.8681925240982633</v>
      </c>
      <c r="AK412" s="22">
        <f t="shared" si="1388"/>
        <v>-164.97561944161251</v>
      </c>
      <c r="AL412" s="84">
        <f t="shared" si="1389"/>
        <v>-2.8793677447733073</v>
      </c>
      <c r="AM412" s="65">
        <f t="shared" si="1372"/>
        <v>-4.5642897603421879</v>
      </c>
    </row>
    <row r="413" spans="2:39" ht="18.649999999999999" customHeight="1">
      <c r="AE413" s="66"/>
      <c r="AG413" s="82">
        <f t="shared" si="1369"/>
        <v>7.62</v>
      </c>
      <c r="AH413" s="83">
        <f t="shared" si="1370"/>
        <v>-1.786450571345723</v>
      </c>
      <c r="AI413" s="81">
        <f t="shared" si="1371"/>
        <v>67.101016499296321</v>
      </c>
      <c r="AJ413" s="85">
        <f t="shared" si="1387"/>
        <v>-1.786450571345723</v>
      </c>
      <c r="AK413" s="22">
        <f t="shared" si="1388"/>
        <v>-161.80703785300057</v>
      </c>
      <c r="AL413" s="84">
        <f t="shared" si="1389"/>
        <v>-2.8240655634339564</v>
      </c>
      <c r="AM413" s="65">
        <f t="shared" si="1372"/>
        <v>-4.72058273362188</v>
      </c>
    </row>
    <row r="414" spans="2:39" ht="18.649999999999999" customHeight="1" thickBot="1">
      <c r="E414" s="50" t="s">
        <v>8</v>
      </c>
      <c r="J414" s="50" t="s">
        <v>9</v>
      </c>
      <c r="O414" s="50" t="s">
        <v>10</v>
      </c>
      <c r="T414" s="50" t="s">
        <v>11</v>
      </c>
      <c r="Y414" s="50" t="s">
        <v>12</v>
      </c>
      <c r="AG414" s="82">
        <f t="shared" si="1369"/>
        <v>7.64</v>
      </c>
      <c r="AH414" s="83">
        <f t="shared" si="1370"/>
        <v>-1.7166291502369755</v>
      </c>
      <c r="AI414" s="81">
        <f t="shared" si="1371"/>
        <v>63.864875742236379</v>
      </c>
      <c r="AJ414" s="85">
        <f t="shared" si="1387"/>
        <v>-1.7166291502369755</v>
      </c>
      <c r="AK414" s="22">
        <f t="shared" si="1388"/>
        <v>-158.67395465408362</v>
      </c>
      <c r="AL414" s="84">
        <f t="shared" si="1389"/>
        <v>-2.769382945873939</v>
      </c>
      <c r="AM414" s="65">
        <f t="shared" si="1372"/>
        <v>-4.861157518848648</v>
      </c>
    </row>
    <row r="415" spans="2:39" ht="18.649999999999999" customHeight="1" thickBot="1">
      <c r="B415" s="49"/>
      <c r="D415" s="233" t="s">
        <v>37</v>
      </c>
      <c r="E415" s="234"/>
      <c r="F415" s="235" t="s">
        <v>38</v>
      </c>
      <c r="G415" s="236"/>
      <c r="I415" s="228" t="s">
        <v>14</v>
      </c>
      <c r="J415" s="229"/>
      <c r="K415" s="230" t="s">
        <v>15</v>
      </c>
      <c r="L415" s="231"/>
      <c r="N415" s="228" t="s">
        <v>16</v>
      </c>
      <c r="O415" s="229"/>
      <c r="P415" s="230" t="s">
        <v>17</v>
      </c>
      <c r="Q415" s="231"/>
      <c r="S415" s="228" t="s">
        <v>45</v>
      </c>
      <c r="T415" s="229"/>
      <c r="U415" s="230" t="s">
        <v>46</v>
      </c>
      <c r="V415" s="231"/>
      <c r="X415" s="228" t="s">
        <v>49</v>
      </c>
      <c r="Y415" s="229"/>
      <c r="Z415" s="230" t="s">
        <v>50</v>
      </c>
      <c r="AA415" s="231"/>
      <c r="AB415" s="4"/>
      <c r="AC415" s="53" t="s">
        <v>87</v>
      </c>
      <c r="AE415" s="98" t="s">
        <v>88</v>
      </c>
      <c r="AF415" s="17"/>
      <c r="AG415" s="82">
        <f t="shared" si="1369"/>
        <v>7.66</v>
      </c>
      <c r="AH415" s="83">
        <f t="shared" si="1370"/>
        <v>-1.6577213388242253</v>
      </c>
      <c r="AI415" s="81">
        <f t="shared" si="1371"/>
        <v>60.691396649154633</v>
      </c>
      <c r="AJ415" s="85">
        <f t="shared" si="1387"/>
        <v>-1.6577213388242253</v>
      </c>
      <c r="AK415" s="22">
        <f t="shared" si="1388"/>
        <v>-155.59391801752062</v>
      </c>
      <c r="AL415" s="84">
        <f t="shared" si="1389"/>
        <v>-2.7156261654838629</v>
      </c>
      <c r="AM415" s="65">
        <f t="shared" si="1372"/>
        <v>-4.9852554571208625</v>
      </c>
    </row>
    <row r="416" spans="2:39" ht="18.649999999999999" customHeight="1" thickTop="1" thickBot="1">
      <c r="B416" s="75">
        <v>1.1200000000000001</v>
      </c>
      <c r="D416" s="132">
        <f t="shared" ref="D416" si="1637">COS($F$8*$B416)</f>
        <v>0.90134395387863431</v>
      </c>
      <c r="E416" s="133">
        <v>0</v>
      </c>
      <c r="F416" s="134">
        <v>0</v>
      </c>
      <c r="G416" s="135">
        <f t="shared" ref="G416" si="1638">$E$8*SIN($B416*$F$8)</f>
        <v>1.2993120068935999</v>
      </c>
      <c r="I416" s="55">
        <v>1</v>
      </c>
      <c r="J416" s="58">
        <v>0</v>
      </c>
      <c r="K416" s="56">
        <v>0</v>
      </c>
      <c r="L416" s="57">
        <v>0</v>
      </c>
      <c r="N416" s="55">
        <f t="shared" ref="N416" si="1639">D416*I416+F416*I419-E416*J416-G416*J419</f>
        <v>-0.73006185401647739</v>
      </c>
      <c r="O416" s="58">
        <f t="shared" ref="O416" si="1640">(D416*J416+E416*I416+F416*J419+G416*I419)</f>
        <v>0</v>
      </c>
      <c r="P416" s="56">
        <f t="shared" ref="P416" si="1641">D416*K416+F416*K419-E416*L416-G416*L419</f>
        <v>0</v>
      </c>
      <c r="Q416" s="57">
        <f t="shared" ref="Q416" si="1642">(D416*L416+E416*K416+F416*L419+G416*K419)</f>
        <v>1.2993120068935999</v>
      </c>
      <c r="S416" s="59">
        <f t="shared" ref="S416" si="1643">COS($U$8*$B416)</f>
        <v>0.90134395387863431</v>
      </c>
      <c r="T416" s="60">
        <v>0</v>
      </c>
      <c r="U416" s="22">
        <v>0</v>
      </c>
      <c r="V416" s="116">
        <f t="shared" ref="V416" si="1644">$T$8*SIN($B416*$U$8)</f>
        <v>1.2993120068935999</v>
      </c>
      <c r="X416" s="55">
        <f t="shared" ref="X416" si="1645">N416*S416+P416*S419-O416*T416-Q416*T419</f>
        <v>-0.84561591488160848</v>
      </c>
      <c r="Y416" s="58">
        <f t="shared" ref="Y416" si="1646">(N416*T416+O416*S416+P416*T419+Q416*S419)</f>
        <v>0</v>
      </c>
      <c r="Z416" s="56">
        <f t="shared" ref="Z416" si="1647">N416*U416+P416*U419-O416*V416-Q416*V419</f>
        <v>0</v>
      </c>
      <c r="AA416" s="57">
        <f t="shared" ref="AA416" si="1648">(N416*V416+O416*U416+P416*V419+Q416*U419)</f>
        <v>0.22254888891684921</v>
      </c>
      <c r="AB416" s="9"/>
      <c r="AC416" s="61">
        <f t="shared" ref="AC416" si="1649">20*LOG((2*$X$8)/(($X$8*X416+Z416+$X$8*X419+Z419)^2+($X$8*Y416+AA416+$X$8*Y419+AA419)^2)^0.5)</f>
        <v>-1.0711487825829997</v>
      </c>
      <c r="AE416" s="99">
        <f t="shared" ref="AE416" si="1650">((Y416^2+X416^2)/(Y419^2+X419^2))^0.5</f>
        <v>0.6604724752685659</v>
      </c>
      <c r="AF416" s="17"/>
      <c r="AG416" s="82">
        <f t="shared" ref="AG416:AG479" si="1651">INDEX(B:B,(ROW()-32)*7+24)</f>
        <v>7.68</v>
      </c>
      <c r="AH416" s="83">
        <f t="shared" ref="AH416:AH479" si="1652">INDEX(AC:AC,(ROW()-32)*7+24)</f>
        <v>-1.6088092210934812</v>
      </c>
      <c r="AI416" s="81">
        <f t="shared" ref="AI416:AI479" si="1653">INDEX(AC:AC,(ROW()-32)*7+27)</f>
        <v>57.579518288804287</v>
      </c>
      <c r="AJ416" s="85">
        <f t="shared" si="1387"/>
        <v>-1.6088092210934812</v>
      </c>
      <c r="AK416" s="22">
        <f t="shared" si="1388"/>
        <v>-152.5796852442181</v>
      </c>
      <c r="AL416" s="84">
        <f t="shared" si="1389"/>
        <v>-2.6630178791682142</v>
      </c>
      <c r="AM416" s="65">
        <f t="shared" ref="AM416:AM479" si="1654">INDEX(AE:AE,(ROW()-32)*7+27)</f>
        <v>-5.0923984855142415</v>
      </c>
    </row>
    <row r="417" spans="2:39" ht="18.649999999999999" customHeight="1" thickBot="1">
      <c r="D417" s="59"/>
      <c r="E417" s="22"/>
      <c r="F417" s="22"/>
      <c r="G417" s="65"/>
      <c r="I417" s="63"/>
      <c r="L417" s="64"/>
      <c r="N417" s="63"/>
      <c r="Q417" s="64"/>
      <c r="S417" s="63"/>
      <c r="V417" s="64"/>
      <c r="X417" s="63"/>
      <c r="AA417" s="64"/>
      <c r="AE417" s="100"/>
      <c r="AF417" s="17"/>
      <c r="AG417" s="82">
        <f t="shared" si="1651"/>
        <v>7.7</v>
      </c>
      <c r="AH417" s="83">
        <f t="shared" si="1652"/>
        <v>-1.5690610135221503</v>
      </c>
      <c r="AI417" s="81">
        <f t="shared" si="1653"/>
        <v>54.527924583919855</v>
      </c>
      <c r="AJ417" s="85">
        <f t="shared" si="1387"/>
        <v>-1.5690610135221503</v>
      </c>
      <c r="AK417" s="22">
        <f t="shared" si="1388"/>
        <v>-149.6398657074291</v>
      </c>
      <c r="AL417" s="84">
        <f t="shared" si="1389"/>
        <v>-2.6117083488367916</v>
      </c>
      <c r="AM417" s="65">
        <f t="shared" si="1654"/>
        <v>-5.1823807140802094</v>
      </c>
    </row>
    <row r="418" spans="2:39" ht="18.649999999999999" customHeight="1" thickBot="1">
      <c r="D418" s="237" t="s">
        <v>39</v>
      </c>
      <c r="E418" s="238"/>
      <c r="F418" s="239" t="s">
        <v>40</v>
      </c>
      <c r="G418" s="240"/>
      <c r="I418" s="228" t="s">
        <v>18</v>
      </c>
      <c r="J418" s="229"/>
      <c r="K418" s="230" t="s">
        <v>19</v>
      </c>
      <c r="L418" s="231"/>
      <c r="N418" s="228" t="s">
        <v>20</v>
      </c>
      <c r="O418" s="229"/>
      <c r="P418" s="230" t="s">
        <v>21</v>
      </c>
      <c r="Q418" s="231"/>
      <c r="S418" s="228" t="s">
        <v>47</v>
      </c>
      <c r="T418" s="229"/>
      <c r="U418" s="230" t="s">
        <v>48</v>
      </c>
      <c r="V418" s="231"/>
      <c r="X418" s="228" t="s">
        <v>51</v>
      </c>
      <c r="Y418" s="229"/>
      <c r="Z418" s="230" t="s">
        <v>52</v>
      </c>
      <c r="AA418" s="231"/>
      <c r="AB418" s="4"/>
      <c r="AC418" s="71" t="s">
        <v>89</v>
      </c>
      <c r="AE418" s="101" t="s">
        <v>90</v>
      </c>
      <c r="AF418" s="17"/>
      <c r="AG418" s="82">
        <f t="shared" si="1651"/>
        <v>7.72</v>
      </c>
      <c r="AH418" s="83">
        <f t="shared" si="1652"/>
        <v>-1.5377264531723749</v>
      </c>
      <c r="AI418" s="81">
        <f t="shared" si="1653"/>
        <v>51.535127269771337</v>
      </c>
      <c r="AJ418" s="85">
        <f t="shared" ref="AJ418:AJ481" si="1655">AH418</f>
        <v>-1.5377264531723749</v>
      </c>
      <c r="AK418" s="22">
        <f t="shared" ref="AK418:AK481" si="1656">(AI419-AI418)/(AG419-AG418)</f>
        <v>-146.77957298158739</v>
      </c>
      <c r="AL418" s="84">
        <f t="shared" ref="AL418:AL481" si="1657">(IF(AK418&lt;0,AK418,(AK419+AK417)/2))*PI()/180</f>
        <v>-2.5617868232000101</v>
      </c>
      <c r="AM418" s="65">
        <f t="shared" si="1654"/>
        <v>-5.2552528937466905</v>
      </c>
    </row>
    <row r="419" spans="2:39" ht="18.649999999999999" customHeight="1" thickTop="1" thickBot="1">
      <c r="D419" s="43">
        <v>0</v>
      </c>
      <c r="E419" s="116">
        <f t="shared" ref="E419" si="1658">(1/$E$8)*SIN($B416*$F$8)</f>
        <v>0.14436800076595552</v>
      </c>
      <c r="F419" s="59">
        <f t="shared" ref="F419" si="1659">COS($F$8*$B416)</f>
        <v>0.90134395387863431</v>
      </c>
      <c r="G419" s="73">
        <v>0</v>
      </c>
      <c r="I419" s="55">
        <v>0</v>
      </c>
      <c r="J419" s="58">
        <f t="shared" ref="J419" si="1660">(TAN($K$8*B416))/$J$8</f>
        <v>1.2555920358155412</v>
      </c>
      <c r="K419" s="56">
        <v>1</v>
      </c>
      <c r="L419" s="57">
        <v>0</v>
      </c>
      <c r="N419" s="55">
        <f t="shared" ref="N419" si="1661">D419*I416+F419*I419-E419*J416-G419*J419</f>
        <v>0</v>
      </c>
      <c r="O419" s="58">
        <f t="shared" ref="O419" si="1662">(D419*J416+E419*I416+F419*J419+G419*I419)</f>
        <v>1.2760882907864592</v>
      </c>
      <c r="P419" s="56">
        <f t="shared" ref="P419" si="1663">D419*K416+F419*K419-E419*L416-G419*L419</f>
        <v>0.90134395387863431</v>
      </c>
      <c r="Q419" s="57">
        <f t="shared" ref="Q419" si="1664">(D419*L416+E419*K416+F419*L419+G419*K419)</f>
        <v>0</v>
      </c>
      <c r="S419" s="43">
        <v>0</v>
      </c>
      <c r="T419" s="116">
        <f t="shared" ref="T419" si="1665">(1/$T$8)*SIN($B416*$U$8)</f>
        <v>0.14436800076595552</v>
      </c>
      <c r="U419" s="59">
        <f t="shared" ref="U419" si="1666">COS($U$8*$B416)</f>
        <v>0.90134395387863431</v>
      </c>
      <c r="V419" s="73">
        <v>0</v>
      </c>
      <c r="X419" s="55">
        <f t="shared" ref="X419" si="1667">N419*S416+P419*S419-O419*T416-Q419*T419</f>
        <v>0</v>
      </c>
      <c r="Y419" s="58">
        <f t="shared" ref="Y419" si="1668">(N419*T416+O419*S416+P419*T419+Q419*S419)</f>
        <v>1.2803196901396356</v>
      </c>
      <c r="Z419" s="56">
        <f t="shared" ref="Z419" si="1669">N419*U416+P419*U419-O419*V416-Q419*V419</f>
        <v>-0.84561591488160837</v>
      </c>
      <c r="AA419" s="57">
        <f t="shared" ref="AA419" si="1670">(N419*V416+O419*U416+P419*V419+Q419*U419)</f>
        <v>0</v>
      </c>
      <c r="AB419" s="9"/>
      <c r="AC419" s="74">
        <f t="shared" ref="AC419" si="1671">(180/PI())*ATAN(-1*(($X$8*Y416+AA416+$X$8*Y419+AA419)/($X$8*X416+Z416+$X$8*X419+Z419)))</f>
        <v>41.625048395284225</v>
      </c>
      <c r="AE419" s="102">
        <f t="shared" ref="AE419" si="1672">20*LOG(((($X$8*X416+Z416-$X$8*X419-Z419)^2+($X$8*Y416+AA416-$X$8*Y419-AA419)^2)/(($X$8*X416+Z416+$X$8*X419+Z419)^2+($X$8*Y416+AA416+$X$8*Y419+AA419)^2))^0.5)</f>
        <v>-6.6039172047830483</v>
      </c>
      <c r="AF419" s="17"/>
      <c r="AG419" s="82">
        <f t="shared" si="1651"/>
        <v>7.74</v>
      </c>
      <c r="AH419" s="83">
        <f t="shared" si="1652"/>
        <v>-1.514130985881617</v>
      </c>
      <c r="AI419" s="81">
        <f t="shared" si="1653"/>
        <v>48.599535810139521</v>
      </c>
      <c r="AJ419" s="85">
        <f t="shared" si="1655"/>
        <v>-1.514130985881617</v>
      </c>
      <c r="AK419" s="22">
        <f t="shared" si="1656"/>
        <v>-144.00105420547385</v>
      </c>
      <c r="AL419" s="84">
        <f t="shared" si="1657"/>
        <v>-2.5132925222283458</v>
      </c>
      <c r="AM419" s="65">
        <f t="shared" si="1654"/>
        <v>-5.3113009977086856</v>
      </c>
    </row>
    <row r="420" spans="2:39" ht="18.649999999999999" customHeight="1">
      <c r="AE420" s="66"/>
      <c r="AG420" s="82">
        <f t="shared" si="1651"/>
        <v>7.76</v>
      </c>
      <c r="AH420" s="83">
        <f t="shared" si="1652"/>
        <v>-1.497669213287018</v>
      </c>
      <c r="AI420" s="81">
        <f t="shared" si="1653"/>
        <v>45.719514726030106</v>
      </c>
      <c r="AJ420" s="85">
        <f t="shared" si="1655"/>
        <v>-1.497669213287018</v>
      </c>
      <c r="AK420" s="22">
        <f t="shared" si="1656"/>
        <v>-141.30427537090952</v>
      </c>
      <c r="AL420" s="84">
        <f t="shared" si="1657"/>
        <v>-2.4662248523671026</v>
      </c>
      <c r="AM420" s="65">
        <f t="shared" si="1654"/>
        <v>-5.3510202805438087</v>
      </c>
    </row>
    <row r="421" spans="2:39" ht="18.649999999999999" customHeight="1" thickBot="1">
      <c r="E421" s="50" t="s">
        <v>8</v>
      </c>
      <c r="J421" s="50" t="s">
        <v>9</v>
      </c>
      <c r="O421" s="50" t="s">
        <v>10</v>
      </c>
      <c r="T421" s="50" t="s">
        <v>11</v>
      </c>
      <c r="Y421" s="50" t="s">
        <v>12</v>
      </c>
      <c r="AG421" s="82">
        <f t="shared" si="1651"/>
        <v>7.78</v>
      </c>
      <c r="AH421" s="83">
        <f t="shared" si="1652"/>
        <v>-1.4877979748494219</v>
      </c>
      <c r="AI421" s="81">
        <f t="shared" si="1653"/>
        <v>42.89342921861185</v>
      </c>
      <c r="AJ421" s="85">
        <f t="shared" si="1655"/>
        <v>-1.4877979748494219</v>
      </c>
      <c r="AK421" s="22">
        <f t="shared" si="1656"/>
        <v>-138.68744980644627</v>
      </c>
      <c r="AL421" s="84">
        <f t="shared" si="1657"/>
        <v>-2.4205526303168599</v>
      </c>
      <c r="AM421" s="65">
        <f t="shared" si="1654"/>
        <v>-5.3750862381137567</v>
      </c>
    </row>
    <row r="422" spans="2:39" ht="18.649999999999999" customHeight="1" thickBot="1">
      <c r="B422" s="49"/>
      <c r="D422" s="233" t="s">
        <v>37</v>
      </c>
      <c r="E422" s="234"/>
      <c r="F422" s="235" t="s">
        <v>38</v>
      </c>
      <c r="G422" s="236"/>
      <c r="I422" s="228" t="s">
        <v>14</v>
      </c>
      <c r="J422" s="229"/>
      <c r="K422" s="230" t="s">
        <v>15</v>
      </c>
      <c r="L422" s="231"/>
      <c r="N422" s="228" t="s">
        <v>16</v>
      </c>
      <c r="O422" s="229"/>
      <c r="P422" s="230" t="s">
        <v>17</v>
      </c>
      <c r="Q422" s="231"/>
      <c r="S422" s="228" t="s">
        <v>45</v>
      </c>
      <c r="T422" s="229"/>
      <c r="U422" s="230" t="s">
        <v>46</v>
      </c>
      <c r="V422" s="231"/>
      <c r="X422" s="228" t="s">
        <v>49</v>
      </c>
      <c r="Y422" s="229"/>
      <c r="Z422" s="230" t="s">
        <v>50</v>
      </c>
      <c r="AA422" s="231"/>
      <c r="AB422" s="4"/>
      <c r="AC422" s="53" t="s">
        <v>87</v>
      </c>
      <c r="AE422" s="98" t="s">
        <v>88</v>
      </c>
      <c r="AF422" s="17"/>
      <c r="AG422" s="82">
        <f t="shared" si="1651"/>
        <v>7.8</v>
      </c>
      <c r="AH422" s="83">
        <f t="shared" si="1652"/>
        <v>-1.4840293624750502</v>
      </c>
      <c r="AI422" s="81">
        <f t="shared" si="1653"/>
        <v>40.119680222482984</v>
      </c>
      <c r="AJ422" s="85">
        <f t="shared" si="1655"/>
        <v>-1.4840293624750502</v>
      </c>
      <c r="AK422" s="22">
        <f t="shared" si="1656"/>
        <v>-136.14750366668642</v>
      </c>
      <c r="AL422" s="84">
        <f t="shared" si="1657"/>
        <v>-2.3762222073547306</v>
      </c>
      <c r="AM422" s="65">
        <f t="shared" si="1654"/>
        <v>-5.3843238676196563</v>
      </c>
    </row>
    <row r="423" spans="2:39" ht="18.649999999999999" customHeight="1" thickTop="1" thickBot="1">
      <c r="B423" s="75">
        <v>1.1399999999999999</v>
      </c>
      <c r="D423" s="132">
        <f t="shared" ref="D423" si="1673">COS($F$8*$B423)</f>
        <v>0.89785083734330429</v>
      </c>
      <c r="E423" s="133">
        <v>0</v>
      </c>
      <c r="F423" s="134">
        <v>0</v>
      </c>
      <c r="G423" s="135">
        <f t="shared" ref="G423" si="1674">$E$8*SIN($B423*$F$8)</f>
        <v>1.3208992637356365</v>
      </c>
      <c r="I423" s="55">
        <v>1</v>
      </c>
      <c r="J423" s="58">
        <v>0</v>
      </c>
      <c r="K423" s="56">
        <v>0</v>
      </c>
      <c r="L423" s="57">
        <v>0</v>
      </c>
      <c r="N423" s="55">
        <f t="shared" ref="N423" si="1675">D423*I423+F423*I426-E423*J423-G423*J426</f>
        <v>-0.80767254745973216</v>
      </c>
      <c r="O423" s="58">
        <f t="shared" ref="O423" si="1676">(D423*J423+E423*I423+F423*J426+G423*I426)</f>
        <v>0</v>
      </c>
      <c r="P423" s="56">
        <f t="shared" ref="P423" si="1677">D423*K423+F423*K426-E423*L423-G423*L426</f>
        <v>0</v>
      </c>
      <c r="Q423" s="57">
        <f t="shared" ref="Q423" si="1678">(D423*L423+E423*K423+F423*L426+G423*K426)</f>
        <v>1.3208992637356365</v>
      </c>
      <c r="S423" s="59">
        <f t="shared" ref="S423" si="1679">COS($U$8*$B423)</f>
        <v>0.89785083734330429</v>
      </c>
      <c r="T423" s="60">
        <v>0</v>
      </c>
      <c r="U423" s="22">
        <v>0</v>
      </c>
      <c r="V423" s="116">
        <f t="shared" ref="V423" si="1680">$T$8*SIN($B423*$U$8)</f>
        <v>1.3208992637356365</v>
      </c>
      <c r="X423" s="55">
        <f t="shared" ref="X423" si="1681">N423*S423+P423*S426-O423*T423-Q423*T426</f>
        <v>-0.91903334691784755</v>
      </c>
      <c r="Y423" s="58">
        <f t="shared" ref="Y423" si="1682">(N423*T423+O423*S423+P423*T426+Q423*S426)</f>
        <v>0</v>
      </c>
      <c r="Z423" s="56">
        <f t="shared" ref="Z423" si="1683">N423*U423+P423*U426-O423*V423-Q423*V426</f>
        <v>0</v>
      </c>
      <c r="AA423" s="57">
        <f t="shared" ref="AA423" si="1684">(N423*V423+O423*U423+P423*V426+Q423*U426)</f>
        <v>0.11911643671214911</v>
      </c>
      <c r="AB423" s="9"/>
      <c r="AC423" s="61">
        <f t="shared" ref="AC423" si="1685">20*LOG((2*$X$8)/(($X$8*X423+Z423+$X$8*X426+Z426)^2+($X$8*Y423+AA423+$X$8*Y426+AA426)^2)^0.5)</f>
        <v>-1.3073100240959392</v>
      </c>
      <c r="AE423" s="99">
        <f t="shared" ref="AE423" si="1686">((Y423^2+X423^2)/(Y426^2+X426^2))^0.5</f>
        <v>0.70455395075599159</v>
      </c>
      <c r="AF423" s="17"/>
      <c r="AG423" s="82">
        <f t="shared" si="1651"/>
        <v>7.82</v>
      </c>
      <c r="AH423" s="83">
        <f t="shared" si="1652"/>
        <v>-1.4859238946593116</v>
      </c>
      <c r="AI423" s="81">
        <f t="shared" si="1653"/>
        <v>37.396730149149192</v>
      </c>
      <c r="AJ423" s="85">
        <f t="shared" si="1655"/>
        <v>-1.4859238946593116</v>
      </c>
      <c r="AK423" s="22">
        <f t="shared" si="1656"/>
        <v>-133.68047696798266</v>
      </c>
      <c r="AL423" s="84">
        <f t="shared" si="1657"/>
        <v>-2.3331644687277437</v>
      </c>
      <c r="AM423" s="65">
        <f t="shared" si="1654"/>
        <v>-5.3796765288987682</v>
      </c>
    </row>
    <row r="424" spans="2:39" ht="18.649999999999999" customHeight="1" thickBot="1">
      <c r="D424" s="59"/>
      <c r="E424" s="22"/>
      <c r="F424" s="22"/>
      <c r="G424" s="65"/>
      <c r="I424" s="63"/>
      <c r="L424" s="64"/>
      <c r="N424" s="63"/>
      <c r="Q424" s="64"/>
      <c r="S424" s="63"/>
      <c r="V424" s="64"/>
      <c r="X424" s="63"/>
      <c r="AA424" s="64"/>
      <c r="AE424" s="100"/>
      <c r="AF424" s="17"/>
      <c r="AG424" s="82">
        <f t="shared" si="1651"/>
        <v>7.84</v>
      </c>
      <c r="AH424" s="83">
        <f t="shared" si="1652"/>
        <v>-1.4930840160801653</v>
      </c>
      <c r="AI424" s="81">
        <f t="shared" si="1653"/>
        <v>34.723120609789596</v>
      </c>
      <c r="AJ424" s="85">
        <f t="shared" si="1655"/>
        <v>-1.4930840160801653</v>
      </c>
      <c r="AK424" s="22">
        <f t="shared" si="1656"/>
        <v>-131.28186194227939</v>
      </c>
      <c r="AL424" s="84">
        <f t="shared" si="1657"/>
        <v>-2.2913007390414131</v>
      </c>
      <c r="AM424" s="65">
        <f t="shared" si="1654"/>
        <v>-5.3621755496107077</v>
      </c>
    </row>
    <row r="425" spans="2:39" ht="18.649999999999999" customHeight="1" thickBot="1">
      <c r="D425" s="237" t="s">
        <v>39</v>
      </c>
      <c r="E425" s="238"/>
      <c r="F425" s="239" t="s">
        <v>40</v>
      </c>
      <c r="G425" s="240"/>
      <c r="I425" s="228" t="s">
        <v>18</v>
      </c>
      <c r="J425" s="229"/>
      <c r="K425" s="230" t="s">
        <v>19</v>
      </c>
      <c r="L425" s="231"/>
      <c r="N425" s="228" t="s">
        <v>20</v>
      </c>
      <c r="O425" s="229"/>
      <c r="P425" s="230" t="s">
        <v>21</v>
      </c>
      <c r="Q425" s="231"/>
      <c r="S425" s="228" t="s">
        <v>47</v>
      </c>
      <c r="T425" s="229"/>
      <c r="U425" s="230" t="s">
        <v>48</v>
      </c>
      <c r="V425" s="231"/>
      <c r="X425" s="228" t="s">
        <v>51</v>
      </c>
      <c r="Y425" s="229"/>
      <c r="Z425" s="230" t="s">
        <v>52</v>
      </c>
      <c r="AA425" s="231"/>
      <c r="AB425" s="4"/>
      <c r="AC425" s="71" t="s">
        <v>89</v>
      </c>
      <c r="AE425" s="101" t="s">
        <v>90</v>
      </c>
      <c r="AF425" s="17"/>
      <c r="AG425" s="82">
        <f t="shared" si="1651"/>
        <v>7.86</v>
      </c>
      <c r="AH425" s="83">
        <f t="shared" si="1652"/>
        <v>-1.5051480375963833</v>
      </c>
      <c r="AI425" s="81">
        <f t="shared" si="1653"/>
        <v>32.097483370943948</v>
      </c>
      <c r="AJ425" s="85">
        <f t="shared" si="1655"/>
        <v>-1.5051480375963833</v>
      </c>
      <c r="AK425" s="22">
        <f t="shared" si="1656"/>
        <v>-128.94688254065932</v>
      </c>
      <c r="AL425" s="84">
        <f t="shared" si="1657"/>
        <v>-2.2505476605168959</v>
      </c>
      <c r="AM425" s="65">
        <f t="shared" si="1654"/>
        <v>-5.3329115170231614</v>
      </c>
    </row>
    <row r="426" spans="2:39" ht="18.649999999999999" customHeight="1" thickTop="1" thickBot="1">
      <c r="D426" s="43">
        <v>0</v>
      </c>
      <c r="E426" s="116">
        <f t="shared" ref="E426" si="1687">(1/$E$8)*SIN($B423*$F$8)</f>
        <v>0.14676658485951516</v>
      </c>
      <c r="F426" s="59">
        <f t="shared" ref="F426" si="1688">COS($F$8*$B423)</f>
        <v>0.89785083734330429</v>
      </c>
      <c r="G426" s="73">
        <v>0</v>
      </c>
      <c r="I426" s="55">
        <v>0</v>
      </c>
      <c r="J426" s="58">
        <f t="shared" ref="J426" si="1689">(TAN($K$8*B423))/$J$8</f>
        <v>1.2911835380842323</v>
      </c>
      <c r="K426" s="56">
        <v>1</v>
      </c>
      <c r="L426" s="57">
        <v>0</v>
      </c>
      <c r="N426" s="55">
        <f t="shared" ref="N426" si="1690">D426*I423+F426*I426-E426*J423-G426*J426</f>
        <v>0</v>
      </c>
      <c r="O426" s="58">
        <f t="shared" ref="O426" si="1691">(D426*J423+E426*I423+F426*J426+G426*I426)</f>
        <v>1.3060568056923334</v>
      </c>
      <c r="P426" s="56">
        <f t="shared" ref="P426" si="1692">D426*K423+F426*K426-E426*L423-G426*L426</f>
        <v>0.89785083734330429</v>
      </c>
      <c r="Q426" s="57">
        <f t="shared" ref="Q426" si="1693">(D426*L423+E426*K423+F426*L426+G426*K426)</f>
        <v>0</v>
      </c>
      <c r="S426" s="43">
        <v>0</v>
      </c>
      <c r="T426" s="116">
        <f t="shared" ref="T426" si="1694">(1/$T$8)*SIN($B423*$U$8)</f>
        <v>0.14676658485951516</v>
      </c>
      <c r="U426" s="59">
        <f t="shared" ref="U426" si="1695">COS($U$8*$B423)</f>
        <v>0.89785083734330429</v>
      </c>
      <c r="V426" s="73">
        <v>0</v>
      </c>
      <c r="X426" s="55">
        <f t="shared" ref="X426" si="1696">N426*S423+P426*S426-O426*T423-Q426*T426</f>
        <v>0</v>
      </c>
      <c r="Y426" s="58">
        <f t="shared" ref="Y426" si="1697">(N426*T423+O426*S423+P426*T426+Q426*S426)</f>
        <v>1.3044186977189156</v>
      </c>
      <c r="Z426" s="56">
        <f t="shared" ref="Z426" si="1698">N426*U423+P426*U426-O426*V423-Q426*V426</f>
        <v>-0.91903334691784777</v>
      </c>
      <c r="AA426" s="57">
        <f t="shared" ref="AA426" si="1699">(N426*V423+O426*U423+P426*V426+Q426*U426)</f>
        <v>0</v>
      </c>
      <c r="AB426" s="9"/>
      <c r="AC426" s="74">
        <f t="shared" ref="AC426" si="1700">(180/PI())*ATAN(-1*(($X$8*Y423+AA423+$X$8*Y426+AA426)/($X$8*X423+Z423+$X$8*X426+Z426)))</f>
        <v>37.756856134276845</v>
      </c>
      <c r="AE426" s="102">
        <f t="shared" ref="AE426" si="1701">20*LOG(((($X$8*X423+Z423-$X$8*X426-Z426)^2+($X$8*Y423+AA423-$X$8*Y426-AA426)^2)/(($X$8*X423+Z423+$X$8*X426+Z426)^2+($X$8*Y423+AA423+$X$8*Y426+AA426)^2))^0.5)</f>
        <v>-5.8513276806901695</v>
      </c>
      <c r="AF426" s="17"/>
      <c r="AG426" s="82">
        <f t="shared" si="1651"/>
        <v>7.88</v>
      </c>
      <c r="AH426" s="83">
        <f t="shared" si="1652"/>
        <v>-1.5217845901279521</v>
      </c>
      <c r="AI426" s="81">
        <f t="shared" si="1653"/>
        <v>29.518545720130817</v>
      </c>
      <c r="AJ426" s="85">
        <f t="shared" si="1655"/>
        <v>-1.5217845901279521</v>
      </c>
      <c r="AK426" s="22">
        <f t="shared" si="1656"/>
        <v>-126.67072010621779</v>
      </c>
      <c r="AL426" s="84">
        <f t="shared" si="1657"/>
        <v>-2.2108211317256816</v>
      </c>
      <c r="AM426" s="65">
        <f t="shared" si="1654"/>
        <v>-5.2930079777999595</v>
      </c>
    </row>
    <row r="427" spans="2:39" ht="18.649999999999999" customHeight="1">
      <c r="AE427" s="66"/>
      <c r="AG427" s="82">
        <f t="shared" si="1651"/>
        <v>7.9</v>
      </c>
      <c r="AH427" s="83">
        <f t="shared" si="1652"/>
        <v>-1.5426876329081209</v>
      </c>
      <c r="AI427" s="81">
        <f t="shared" si="1653"/>
        <v>26.985131318006403</v>
      </c>
      <c r="AJ427" s="85">
        <f t="shared" si="1655"/>
        <v>-1.5426876329081209</v>
      </c>
      <c r="AK427" s="22">
        <f t="shared" si="1656"/>
        <v>-124.44869080481079</v>
      </c>
      <c r="AL427" s="84">
        <f t="shared" si="1657"/>
        <v>-2.1720394043403402</v>
      </c>
      <c r="AM427" s="65">
        <f t="shared" si="1654"/>
        <v>-5.2435980435176655</v>
      </c>
    </row>
    <row r="428" spans="2:39" ht="18.649999999999999" customHeight="1" thickBot="1">
      <c r="E428" s="50" t="s">
        <v>8</v>
      </c>
      <c r="J428" s="50" t="s">
        <v>9</v>
      </c>
      <c r="O428" s="50" t="s">
        <v>10</v>
      </c>
      <c r="T428" s="50" t="s">
        <v>11</v>
      </c>
      <c r="Y428" s="50" t="s">
        <v>12</v>
      </c>
      <c r="AG428" s="82">
        <f t="shared" si="1651"/>
        <v>7.92</v>
      </c>
      <c r="AH428" s="83">
        <f t="shared" si="1652"/>
        <v>-1.5675720309125882</v>
      </c>
      <c r="AI428" s="81">
        <f t="shared" si="1653"/>
        <v>24.49615750191024</v>
      </c>
      <c r="AJ428" s="85">
        <f t="shared" si="1655"/>
        <v>-1.5675720309125882</v>
      </c>
      <c r="AK428" s="22">
        <f t="shared" si="1656"/>
        <v>-122.27638055183975</v>
      </c>
      <c r="AL428" s="84">
        <f t="shared" si="1657"/>
        <v>-2.1341254380511643</v>
      </c>
      <c r="AM428" s="65">
        <f t="shared" si="1654"/>
        <v>-5.1858041894628908</v>
      </c>
    </row>
    <row r="429" spans="2:39" ht="18.649999999999999" customHeight="1" thickBot="1">
      <c r="B429" s="49"/>
      <c r="D429" s="233" t="s">
        <v>37</v>
      </c>
      <c r="E429" s="234"/>
      <c r="F429" s="235" t="s">
        <v>38</v>
      </c>
      <c r="G429" s="236"/>
      <c r="I429" s="228" t="s">
        <v>14</v>
      </c>
      <c r="J429" s="229"/>
      <c r="K429" s="230" t="s">
        <v>15</v>
      </c>
      <c r="L429" s="231"/>
      <c r="N429" s="228" t="s">
        <v>16</v>
      </c>
      <c r="O429" s="229"/>
      <c r="P429" s="230" t="s">
        <v>17</v>
      </c>
      <c r="Q429" s="231"/>
      <c r="S429" s="228" t="s">
        <v>45</v>
      </c>
      <c r="T429" s="229"/>
      <c r="U429" s="230" t="s">
        <v>46</v>
      </c>
      <c r="V429" s="231"/>
      <c r="X429" s="228" t="s">
        <v>49</v>
      </c>
      <c r="Y429" s="229"/>
      <c r="Z429" s="230" t="s">
        <v>50</v>
      </c>
      <c r="AA429" s="231"/>
      <c r="AB429" s="4"/>
      <c r="AC429" s="53" t="s">
        <v>87</v>
      </c>
      <c r="AE429" s="98" t="s">
        <v>88</v>
      </c>
      <c r="AF429" s="17"/>
      <c r="AG429" s="82">
        <f t="shared" si="1651"/>
        <v>7.94</v>
      </c>
      <c r="AH429" s="83">
        <f t="shared" si="1652"/>
        <v>-1.5961696966941417</v>
      </c>
      <c r="AI429" s="81">
        <f t="shared" si="1653"/>
        <v>22.050629890873388</v>
      </c>
      <c r="AJ429" s="85">
        <f t="shared" si="1655"/>
        <v>-1.5961696966941417</v>
      </c>
      <c r="AK429" s="22">
        <f t="shared" si="1656"/>
        <v>-120.14974305321971</v>
      </c>
      <c r="AL429" s="84">
        <f t="shared" si="1657"/>
        <v>-2.0970086117038687</v>
      </c>
      <c r="AM429" s="65">
        <f t="shared" si="1654"/>
        <v>-5.1207213491960379</v>
      </c>
    </row>
    <row r="430" spans="2:39" ht="18.649999999999999" customHeight="1" thickTop="1" thickBot="1">
      <c r="B430" s="75">
        <v>1.1599999999999999</v>
      </c>
      <c r="D430" s="132">
        <f t="shared" ref="D430" si="1702">COS($F$8*$B430)</f>
        <v>0.89430027567032266</v>
      </c>
      <c r="E430" s="133">
        <v>0</v>
      </c>
      <c r="F430" s="134">
        <v>0</v>
      </c>
      <c r="G430" s="135">
        <f t="shared" ref="G430" si="1703">$E$8*SIN($B430*$F$8)</f>
        <v>1.3424020084996386</v>
      </c>
      <c r="I430" s="55">
        <v>1</v>
      </c>
      <c r="J430" s="58">
        <v>0</v>
      </c>
      <c r="K430" s="56">
        <v>0</v>
      </c>
      <c r="L430" s="57">
        <v>0</v>
      </c>
      <c r="N430" s="55">
        <f t="shared" ref="N430" si="1704">D430*I430+F430*I433-E430*J430-G430*J433</f>
        <v>-0.88815070356839776</v>
      </c>
      <c r="O430" s="58">
        <f t="shared" ref="O430" si="1705">(D430*J430+E430*I430+F430*J433+G430*I433)</f>
        <v>0</v>
      </c>
      <c r="P430" s="56">
        <f t="shared" ref="P430" si="1706">D430*K430+F430*K433-E430*L430-G430*L433</f>
        <v>0</v>
      </c>
      <c r="Q430" s="57">
        <f t="shared" ref="Q430" si="1707">(D430*L430+E430*K430+F430*L433+G430*K433)</f>
        <v>1.3424020084996386</v>
      </c>
      <c r="S430" s="59">
        <f t="shared" ref="S430" si="1708">COS($U$8*$B430)</f>
        <v>0.89430027567032266</v>
      </c>
      <c r="T430" s="60">
        <v>0</v>
      </c>
      <c r="U430" s="22">
        <v>0</v>
      </c>
      <c r="V430" s="116">
        <f t="shared" ref="V430" si="1709">$T$8*SIN($B430*$U$8)</f>
        <v>1.3424020084996386</v>
      </c>
      <c r="X430" s="55">
        <f t="shared" ref="X430" si="1710">N430*S430+P430*S433-O430*T430-Q430*T433</f>
        <v>-0.99450043597399407</v>
      </c>
      <c r="Y430" s="58">
        <f t="shared" ref="Y430" si="1711">(N430*T430+O430*S430+P430*T433+Q430*S433)</f>
        <v>0</v>
      </c>
      <c r="Z430" s="56">
        <f t="shared" ref="Z430" si="1712">N430*U430+P430*U433-O430*V430-Q430*V433</f>
        <v>0</v>
      </c>
      <c r="AA430" s="57">
        <f t="shared" ref="AA430" si="1713">(N430*V430+O430*U430+P430*V433+Q430*U433)</f>
        <v>8.25519794103724E-3</v>
      </c>
      <c r="AB430" s="9"/>
      <c r="AC430" s="61">
        <f t="shared" ref="AC430" si="1714">20*LOG((2*$X$8)/(($X$8*X430+Z430+$X$8*X433+Z433)^2+($X$8*Y430+AA430+$X$8*Y433+AA433)^2)^0.5)</f>
        <v>-1.5712713587161711</v>
      </c>
      <c r="AE430" s="99">
        <f t="shared" ref="AE430" si="1715">((Y430^2+X430^2)/(Y433^2+X433^2))^0.5</f>
        <v>0.74846254313470162</v>
      </c>
      <c r="AF430" s="17"/>
      <c r="AG430" s="82">
        <f t="shared" si="1651"/>
        <v>7.96</v>
      </c>
      <c r="AH430" s="83">
        <f t="shared" si="1652"/>
        <v>-1.6282262772814693</v>
      </c>
      <c r="AI430" s="81">
        <f t="shared" si="1653"/>
        <v>19.647635029809045</v>
      </c>
      <c r="AJ430" s="85">
        <f t="shared" si="1655"/>
        <v>-1.6282262772814693</v>
      </c>
      <c r="AK430" s="22">
        <f t="shared" si="1656"/>
        <v>-118.06516629583251</v>
      </c>
      <c r="AL430" s="84">
        <f t="shared" si="1657"/>
        <v>-2.0606258837769147</v>
      </c>
      <c r="AM430" s="65">
        <f t="shared" si="1654"/>
        <v>-5.0494032544178378</v>
      </c>
    </row>
    <row r="431" spans="2:39" ht="18.649999999999999" customHeight="1" thickBot="1">
      <c r="D431" s="59"/>
      <c r="E431" s="22"/>
      <c r="F431" s="22"/>
      <c r="G431" s="65"/>
      <c r="I431" s="63"/>
      <c r="L431" s="64"/>
      <c r="N431" s="63"/>
      <c r="Q431" s="64"/>
      <c r="S431" s="63"/>
      <c r="V431" s="64"/>
      <c r="X431" s="63"/>
      <c r="AA431" s="64"/>
      <c r="AE431" s="100"/>
      <c r="AF431" s="17"/>
      <c r="AG431" s="82">
        <f t="shared" si="1651"/>
        <v>7.98</v>
      </c>
      <c r="AH431" s="83">
        <f t="shared" si="1652"/>
        <v>-1.6634983562808716</v>
      </c>
      <c r="AI431" s="81">
        <f t="shared" si="1653"/>
        <v>17.286331703892341</v>
      </c>
      <c r="AJ431" s="85">
        <f t="shared" si="1655"/>
        <v>-1.6634983562808716</v>
      </c>
      <c r="AK431" s="22">
        <f t="shared" si="1656"/>
        <v>-116.01951245103369</v>
      </c>
      <c r="AL431" s="84">
        <f t="shared" si="1657"/>
        <v>-2.0249224888290942</v>
      </c>
      <c r="AM431" s="65">
        <f t="shared" si="1654"/>
        <v>-4.9728518516199296</v>
      </c>
    </row>
    <row r="432" spans="2:39" ht="18.649999999999999" customHeight="1" thickBot="1">
      <c r="D432" s="237" t="s">
        <v>39</v>
      </c>
      <c r="E432" s="238"/>
      <c r="F432" s="239" t="s">
        <v>40</v>
      </c>
      <c r="G432" s="240"/>
      <c r="I432" s="228" t="s">
        <v>18</v>
      </c>
      <c r="J432" s="229"/>
      <c r="K432" s="230" t="s">
        <v>19</v>
      </c>
      <c r="L432" s="231"/>
      <c r="N432" s="228" t="s">
        <v>20</v>
      </c>
      <c r="O432" s="229"/>
      <c r="P432" s="230" t="s">
        <v>21</v>
      </c>
      <c r="Q432" s="231"/>
      <c r="S432" s="228" t="s">
        <v>47</v>
      </c>
      <c r="T432" s="229"/>
      <c r="U432" s="230" t="s">
        <v>48</v>
      </c>
      <c r="V432" s="231"/>
      <c r="X432" s="228" t="s">
        <v>51</v>
      </c>
      <c r="Y432" s="229"/>
      <c r="Z432" s="230" t="s">
        <v>52</v>
      </c>
      <c r="AA432" s="231"/>
      <c r="AB432" s="4"/>
      <c r="AC432" s="71" t="s">
        <v>89</v>
      </c>
      <c r="AE432" s="101" t="s">
        <v>90</v>
      </c>
      <c r="AF432" s="17"/>
      <c r="AG432" s="82">
        <f t="shared" si="1651"/>
        <v>8</v>
      </c>
      <c r="AH432" s="83">
        <f t="shared" si="1652"/>
        <v>-1.7017511340465559</v>
      </c>
      <c r="AI432" s="81">
        <f t="shared" si="1653"/>
        <v>14.965941454871716</v>
      </c>
      <c r="AJ432" s="85">
        <f t="shared" si="1655"/>
        <v>-1.7017511340465559</v>
      </c>
      <c r="AK432" s="22">
        <f t="shared" si="1656"/>
        <v>-114.01013574052867</v>
      </c>
      <c r="AL432" s="84">
        <f t="shared" si="1657"/>
        <v>-1.9898522493178887</v>
      </c>
      <c r="AM432" s="65">
        <f t="shared" si="1654"/>
        <v>-4.8920095431676618</v>
      </c>
    </row>
    <row r="433" spans="2:39" ht="18.649999999999999" customHeight="1" thickTop="1" thickBot="1">
      <c r="D433" s="43">
        <v>0</v>
      </c>
      <c r="E433" s="116">
        <f t="shared" ref="E433" si="1716">(1/$E$8)*SIN($B430*$F$8)</f>
        <v>0.14915577872218205</v>
      </c>
      <c r="F433" s="59">
        <f t="shared" ref="F433" si="1717">COS($F$8*$B430)</f>
        <v>0.89430027567032266</v>
      </c>
      <c r="G433" s="73">
        <v>0</v>
      </c>
      <c r="I433" s="55">
        <v>0</v>
      </c>
      <c r="J433" s="58">
        <f t="shared" ref="J433" si="1718">(TAN($K$8*B430))/$J$8</f>
        <v>1.3278071456634</v>
      </c>
      <c r="K433" s="56">
        <v>1</v>
      </c>
      <c r="L433" s="57">
        <v>0</v>
      </c>
      <c r="N433" s="55">
        <f t="shared" ref="N433" si="1719">D433*I430+F433*I433-E433*J430-G433*J433</f>
        <v>0</v>
      </c>
      <c r="O433" s="58">
        <f t="shared" ref="O433" si="1720">(D433*J430+E433*I430+F433*J433+G433*I433)</f>
        <v>1.336614075125985</v>
      </c>
      <c r="P433" s="56">
        <f t="shared" ref="P433" si="1721">D433*K430+F433*K433-E433*L430-G433*L433</f>
        <v>0.89430027567032266</v>
      </c>
      <c r="Q433" s="57">
        <f t="shared" ref="Q433" si="1722">(D433*L430+E433*K430+F433*L433+G433*K433)</f>
        <v>0</v>
      </c>
      <c r="S433" s="43">
        <v>0</v>
      </c>
      <c r="T433" s="116">
        <f t="shared" ref="T433" si="1723">(1/$T$8)*SIN($B430*$U$8)</f>
        <v>0.14915577872218205</v>
      </c>
      <c r="U433" s="59">
        <f t="shared" ref="U433" si="1724">COS($U$8*$B430)</f>
        <v>0.89430027567032266</v>
      </c>
      <c r="V433" s="73">
        <v>0</v>
      </c>
      <c r="X433" s="55">
        <f t="shared" ref="X433" si="1725">N433*S430+P433*S433-O433*T430-Q433*T433</f>
        <v>0</v>
      </c>
      <c r="Y433" s="58">
        <f t="shared" ref="Y433" si="1726">(N433*T430+O433*S430+P433*T433+Q433*S433)</f>
        <v>1.3287243898790708</v>
      </c>
      <c r="Z433" s="56">
        <f t="shared" ref="Z433" si="1727">N433*U430+P433*U433-O433*V430-Q433*V433</f>
        <v>-0.99450043597399407</v>
      </c>
      <c r="AA433" s="57">
        <f t="shared" ref="AA433" si="1728">(N433*V430+O433*U430+P433*V433+Q433*U433)</f>
        <v>0</v>
      </c>
      <c r="AB433" s="9"/>
      <c r="AC433" s="74">
        <f t="shared" ref="AC433" si="1729">(180/PI())*ATAN(-1*(($X$8*Y430+AA430+$X$8*Y433+AA433)/($X$8*X430+Z430+$X$8*X433+Z433)))</f>
        <v>33.908462551526043</v>
      </c>
      <c r="AE433" s="102">
        <f t="shared" ref="AE433" si="1730">20*LOG(((($X$8*X430+Z430-$X$8*X433-Z433)^2+($X$8*Y430+AA430-$X$8*Y433-AA433)^2)/(($X$8*X430+Z430+$X$8*X433+Z433)^2+($X$8*Y430+AA430+$X$8*Y433+AA433)^2))^0.5)</f>
        <v>-5.1773058105483987</v>
      </c>
      <c r="AF433" s="17"/>
      <c r="AG433" s="82">
        <f t="shared" si="1651"/>
        <v>8.02</v>
      </c>
      <c r="AH433" s="83">
        <f t="shared" si="1652"/>
        <v>-1.7427565441025972</v>
      </c>
      <c r="AI433" s="81">
        <f t="shared" si="1653"/>
        <v>12.685738740061192</v>
      </c>
      <c r="AJ433" s="85">
        <f t="shared" si="1655"/>
        <v>-1.7427565441025972</v>
      </c>
      <c r="AK433" s="22">
        <f t="shared" si="1656"/>
        <v>-112.03488238727849</v>
      </c>
      <c r="AL433" s="84">
        <f t="shared" si="1657"/>
        <v>-1.9553775747426145</v>
      </c>
      <c r="AM433" s="65">
        <f t="shared" si="1654"/>
        <v>-4.8077539477122357</v>
      </c>
    </row>
    <row r="434" spans="2:39" ht="18.649999999999999" customHeight="1">
      <c r="AE434" s="66"/>
      <c r="AG434" s="82">
        <f t="shared" si="1651"/>
        <v>8.0399999999999991</v>
      </c>
      <c r="AH434" s="83">
        <f t="shared" si="1652"/>
        <v>-1.7862917613787468</v>
      </c>
      <c r="AI434" s="81">
        <f t="shared" si="1653"/>
        <v>10.44504109231567</v>
      </c>
      <c r="AJ434" s="85">
        <f t="shared" si="1655"/>
        <v>-1.7862917613787468</v>
      </c>
      <c r="AK434" s="22">
        <f t="shared" si="1656"/>
        <v>-110.09207635042489</v>
      </c>
      <c r="AL434" s="84">
        <f t="shared" si="1657"/>
        <v>-1.9214692126718969</v>
      </c>
      <c r="AM434" s="65">
        <f t="shared" si="1654"/>
        <v>-4.7208948485333551</v>
      </c>
    </row>
    <row r="435" spans="2:39" ht="18.649999999999999" customHeight="1" thickBot="1">
      <c r="E435" s="50" t="s">
        <v>8</v>
      </c>
      <c r="J435" s="50" t="s">
        <v>9</v>
      </c>
      <c r="O435" s="50" t="s">
        <v>10</v>
      </c>
      <c r="T435" s="50" t="s">
        <v>11</v>
      </c>
      <c r="Y435" s="50" t="s">
        <v>12</v>
      </c>
      <c r="AG435" s="82">
        <f t="shared" si="1651"/>
        <v>8.06</v>
      </c>
      <c r="AH435" s="83">
        <f t="shared" si="1652"/>
        <v>-1.8321380568384447</v>
      </c>
      <c r="AI435" s="81">
        <f t="shared" si="1653"/>
        <v>8.2431995653070231</v>
      </c>
      <c r="AJ435" s="85">
        <f t="shared" si="1655"/>
        <v>-1.8321380568384447</v>
      </c>
      <c r="AK435" s="22">
        <f t="shared" si="1656"/>
        <v>-108.18049413289161</v>
      </c>
      <c r="AL435" s="84">
        <f t="shared" si="1657"/>
        <v>-1.8881058090533667</v>
      </c>
      <c r="AM435" s="65">
        <f t="shared" si="1654"/>
        <v>-4.6321729932994877</v>
      </c>
    </row>
    <row r="436" spans="2:39" ht="18.649999999999999" customHeight="1" thickBot="1">
      <c r="B436" s="49"/>
      <c r="D436" s="233" t="s">
        <v>37</v>
      </c>
      <c r="E436" s="234"/>
      <c r="F436" s="235" t="s">
        <v>38</v>
      </c>
      <c r="G436" s="236"/>
      <c r="I436" s="228" t="s">
        <v>14</v>
      </c>
      <c r="J436" s="229"/>
      <c r="K436" s="230" t="s">
        <v>15</v>
      </c>
      <c r="L436" s="231"/>
      <c r="N436" s="228" t="s">
        <v>16</v>
      </c>
      <c r="O436" s="229"/>
      <c r="P436" s="230" t="s">
        <v>17</v>
      </c>
      <c r="Q436" s="231"/>
      <c r="S436" s="228" t="s">
        <v>45</v>
      </c>
      <c r="T436" s="229"/>
      <c r="U436" s="230" t="s">
        <v>46</v>
      </c>
      <c r="V436" s="231"/>
      <c r="X436" s="228" t="s">
        <v>49</v>
      </c>
      <c r="Y436" s="229"/>
      <c r="Z436" s="230" t="s">
        <v>50</v>
      </c>
      <c r="AA436" s="231"/>
      <c r="AB436" s="4"/>
      <c r="AC436" s="53" t="s">
        <v>87</v>
      </c>
      <c r="AE436" s="98" t="s">
        <v>88</v>
      </c>
      <c r="AF436" s="17"/>
      <c r="AG436" s="82">
        <f t="shared" si="1651"/>
        <v>8.08</v>
      </c>
      <c r="AH436" s="83">
        <f t="shared" si="1652"/>
        <v>-1.8800799533889956</v>
      </c>
      <c r="AI436" s="81">
        <f t="shared" si="1653"/>
        <v>6.079589682649237</v>
      </c>
      <c r="AJ436" s="85">
        <f t="shared" si="1655"/>
        <v>-1.8800799533889956</v>
      </c>
      <c r="AK436" s="22">
        <f t="shared" si="1656"/>
        <v>-106.29933155617071</v>
      </c>
      <c r="AL436" s="84">
        <f t="shared" si="1657"/>
        <v>-1.8552733283242866</v>
      </c>
      <c r="AM436" s="65">
        <f t="shared" si="1654"/>
        <v>-4.5422604195355269</v>
      </c>
    </row>
    <row r="437" spans="2:39" ht="18.649999999999999" customHeight="1" thickTop="1" thickBot="1">
      <c r="B437" s="75">
        <v>1.18</v>
      </c>
      <c r="D437" s="132">
        <f t="shared" ref="D437" si="1731">COS($F$8*$B437)</f>
        <v>0.8906924960271605</v>
      </c>
      <c r="E437" s="133">
        <v>0</v>
      </c>
      <c r="F437" s="134">
        <v>0</v>
      </c>
      <c r="G437" s="135">
        <f t="shared" ref="G437" si="1732">$E$8*SIN($B437*$F$8)</f>
        <v>1.3638188654246428</v>
      </c>
      <c r="I437" s="55">
        <v>1</v>
      </c>
      <c r="J437" s="58">
        <v>0</v>
      </c>
      <c r="K437" s="56">
        <v>0</v>
      </c>
      <c r="L437" s="57">
        <v>0</v>
      </c>
      <c r="N437" s="55">
        <f t="shared" ref="N437" si="1733">D437*I437+F437*I440-E437*J437-G437*J440</f>
        <v>-0.97163402557959055</v>
      </c>
      <c r="O437" s="58">
        <f t="shared" ref="O437" si="1734">(D437*J437+E437*I437+F437*J440+G437*I440)</f>
        <v>0</v>
      </c>
      <c r="P437" s="56">
        <f t="shared" ref="P437" si="1735">D437*K437+F437*K440-E437*L437-G437*L440</f>
        <v>0</v>
      </c>
      <c r="Q437" s="57">
        <f t="shared" ref="Q437" si="1736">(D437*L437+E437*K437+F437*L440+G437*K440)</f>
        <v>1.3638188654246428</v>
      </c>
      <c r="S437" s="59">
        <f t="shared" ref="S437" si="1737">COS($U$8*$B437)</f>
        <v>0.8906924960271605</v>
      </c>
      <c r="T437" s="60">
        <v>0</v>
      </c>
      <c r="U437" s="22">
        <v>0</v>
      </c>
      <c r="V437" s="116">
        <f t="shared" ref="V437" si="1738">$T$8*SIN($B437*$U$8)</f>
        <v>1.3638188654246428</v>
      </c>
      <c r="X437" s="55">
        <f t="shared" ref="X437" si="1739">N437*S437+P437*S440-O437*T437-Q437*T440</f>
        <v>-1.0720940129893102</v>
      </c>
      <c r="Y437" s="58">
        <f t="shared" ref="Y437" si="1740">(N437*T437+O437*S437+P437*T440+Q437*S440)</f>
        <v>0</v>
      </c>
      <c r="Z437" s="56">
        <f t="shared" ref="Z437" si="1741">N437*U437+P437*U440-O437*V437-Q437*V440</f>
        <v>0</v>
      </c>
      <c r="AA437" s="57">
        <f t="shared" ref="AA437" si="1742">(N437*V437+O437*U437+P437*V440+Q437*U440)</f>
        <v>-0.11038958499993035</v>
      </c>
      <c r="AB437" s="9"/>
      <c r="AC437" s="61">
        <f t="shared" ref="AC437" si="1743">20*LOG((2*$X$8)/(($X$8*X437+Z437+$X$8*X440+Z440)^2+($X$8*Y437+AA437+$X$8*Y440+AA440)^2)^0.5)</f>
        <v>-1.8626847482063014</v>
      </c>
      <c r="AE437" s="99">
        <f t="shared" ref="AE437" si="1744">((Y437^2+X437^2)/(Y440^2+X440^2))^0.5</f>
        <v>0.79223188053343108</v>
      </c>
      <c r="AF437" s="17"/>
      <c r="AG437" s="82">
        <f t="shared" si="1651"/>
        <v>8.1</v>
      </c>
      <c r="AH437" s="83">
        <f t="shared" si="1652"/>
        <v>-1.9299046392920531</v>
      </c>
      <c r="AI437" s="81">
        <f t="shared" si="1653"/>
        <v>3.9536030515258682</v>
      </c>
      <c r="AJ437" s="85">
        <f t="shared" si="1655"/>
        <v>-1.9299046392920531</v>
      </c>
      <c r="AK437" s="22">
        <f t="shared" si="1656"/>
        <v>-104.44816502215716</v>
      </c>
      <c r="AL437" s="84">
        <f t="shared" si="1657"/>
        <v>-1.8229643773030182</v>
      </c>
      <c r="AM437" s="65">
        <f t="shared" si="1654"/>
        <v>-4.4517620019827833</v>
      </c>
    </row>
    <row r="438" spans="2:39" ht="18.649999999999999" customHeight="1" thickBot="1">
      <c r="D438" s="59"/>
      <c r="E438" s="22"/>
      <c r="F438" s="22"/>
      <c r="G438" s="65"/>
      <c r="I438" s="63"/>
      <c r="L438" s="64"/>
      <c r="N438" s="63"/>
      <c r="Q438" s="64"/>
      <c r="S438" s="63"/>
      <c r="V438" s="64"/>
      <c r="X438" s="63"/>
      <c r="AA438" s="64"/>
      <c r="AE438" s="100"/>
      <c r="AF438" s="17"/>
      <c r="AG438" s="82">
        <f t="shared" si="1651"/>
        <v>8.1199999999999992</v>
      </c>
      <c r="AH438" s="83">
        <f t="shared" si="1652"/>
        <v>-1.9814015974058758</v>
      </c>
      <c r="AI438" s="81">
        <f t="shared" si="1653"/>
        <v>1.8646397510827695</v>
      </c>
      <c r="AJ438" s="85">
        <f t="shared" si="1655"/>
        <v>-1.9814015974058758</v>
      </c>
      <c r="AK438" s="22">
        <f t="shared" si="1656"/>
        <v>-102.62690942669744</v>
      </c>
      <c r="AL438" s="84">
        <f t="shared" si="1657"/>
        <v>-1.7911774706418764</v>
      </c>
      <c r="AM438" s="65">
        <f t="shared" si="1654"/>
        <v>-4.3612179468948655</v>
      </c>
    </row>
    <row r="439" spans="2:39" ht="18.649999999999999" customHeight="1" thickBot="1">
      <c r="D439" s="237" t="s">
        <v>39</v>
      </c>
      <c r="E439" s="238"/>
      <c r="F439" s="239" t="s">
        <v>40</v>
      </c>
      <c r="G439" s="240"/>
      <c r="I439" s="228" t="s">
        <v>18</v>
      </c>
      <c r="J439" s="229"/>
      <c r="K439" s="230" t="s">
        <v>19</v>
      </c>
      <c r="L439" s="231"/>
      <c r="N439" s="228" t="s">
        <v>20</v>
      </c>
      <c r="O439" s="229"/>
      <c r="P439" s="230" t="s">
        <v>21</v>
      </c>
      <c r="Q439" s="231"/>
      <c r="S439" s="228" t="s">
        <v>47</v>
      </c>
      <c r="T439" s="229"/>
      <c r="U439" s="230" t="s">
        <v>48</v>
      </c>
      <c r="V439" s="231"/>
      <c r="X439" s="228" t="s">
        <v>51</v>
      </c>
      <c r="Y439" s="229"/>
      <c r="Z439" s="230" t="s">
        <v>52</v>
      </c>
      <c r="AA439" s="231"/>
      <c r="AB439" s="4"/>
      <c r="AC439" s="71" t="s">
        <v>89</v>
      </c>
      <c r="AE439" s="101" t="s">
        <v>90</v>
      </c>
      <c r="AF439" s="17"/>
      <c r="AG439" s="82">
        <f t="shared" si="1651"/>
        <v>8.14</v>
      </c>
      <c r="AH439" s="83">
        <f t="shared" si="1652"/>
        <v>-2.0343624112937797</v>
      </c>
      <c r="AI439" s="81">
        <f t="shared" si="1653"/>
        <v>-0.18789843745131757</v>
      </c>
      <c r="AJ439" s="85">
        <f t="shared" si="1655"/>
        <v>-2.0343624112937797</v>
      </c>
      <c r="AK439" s="22">
        <f t="shared" si="1656"/>
        <v>-100.8357745558196</v>
      </c>
      <c r="AL439" s="84">
        <f t="shared" si="1657"/>
        <v>-1.7599162697977744</v>
      </c>
      <c r="AM439" s="65">
        <f t="shared" si="1654"/>
        <v>-4.2711069907959152</v>
      </c>
    </row>
    <row r="440" spans="2:39" ht="18.649999999999999" customHeight="1" thickTop="1" thickBot="1">
      <c r="D440" s="43">
        <v>0</v>
      </c>
      <c r="E440" s="116">
        <f t="shared" ref="E440" si="1745">(1/$E$8)*SIN($B437*$F$8)</f>
        <v>0.15153542949162696</v>
      </c>
      <c r="F440" s="59">
        <f t="shared" ref="F440" si="1746">COS($F$8*$B437)</f>
        <v>0.8906924960271605</v>
      </c>
      <c r="G440" s="73">
        <v>0</v>
      </c>
      <c r="I440" s="55">
        <v>0</v>
      </c>
      <c r="J440" s="58">
        <f t="shared" ref="J440" si="1747">(TAN($K$8*B437))/$J$8</f>
        <v>1.3655233615109814</v>
      </c>
      <c r="K440" s="56">
        <v>1</v>
      </c>
      <c r="L440" s="57">
        <v>0</v>
      </c>
      <c r="N440" s="55">
        <f t="shared" ref="N440" si="1748">D440*I437+F440*I440-E440*J437-G440*J440</f>
        <v>0</v>
      </c>
      <c r="O440" s="58">
        <f t="shared" ref="O440" si="1749">(D440*J437+E440*I437+F440*J440+G440*I440)</f>
        <v>1.3677968407392416</v>
      </c>
      <c r="P440" s="56">
        <f t="shared" ref="P440" si="1750">D440*K437+F440*K440-E440*L437-G440*L440</f>
        <v>0.8906924960271605</v>
      </c>
      <c r="Q440" s="57">
        <f t="shared" ref="Q440" si="1751">(D440*L437+E440*K437+F440*L440+G440*K440)</f>
        <v>0</v>
      </c>
      <c r="S440" s="43">
        <v>0</v>
      </c>
      <c r="T440" s="116">
        <f t="shared" ref="T440" si="1752">(1/$T$8)*SIN($B437*$U$8)</f>
        <v>0.15153542949162696</v>
      </c>
      <c r="U440" s="59">
        <f t="shared" ref="U440" si="1753">COS($U$8*$B437)</f>
        <v>0.8906924960271605</v>
      </c>
      <c r="V440" s="73">
        <v>0</v>
      </c>
      <c r="X440" s="55">
        <f t="shared" ref="X440" si="1754">N440*S437+P440*S440-O440*T437-Q440*T440</f>
        <v>0</v>
      </c>
      <c r="Y440" s="58">
        <f t="shared" ref="Y440" si="1755">(N440*T437+O440*S437+P440*T440+Q440*S440)</f>
        <v>1.3532578520665446</v>
      </c>
      <c r="Z440" s="56">
        <f t="shared" ref="Z440" si="1756">N440*U437+P440*U440-O440*V437-Q440*V440</f>
        <v>-1.07209401298931</v>
      </c>
      <c r="AA440" s="57">
        <f t="shared" ref="AA440" si="1757">(N440*V437+O440*U437+P440*V440+Q440*U440)</f>
        <v>0</v>
      </c>
      <c r="AB440" s="9"/>
      <c r="AC440" s="74">
        <f t="shared" ref="AC440" si="1758">(180/PI())*ATAN(-1*(($X$8*Y437+AA437+$X$8*Y440+AA440)/($X$8*X437+Z437+$X$8*X440+Z440)))</f>
        <v>30.098518786180602</v>
      </c>
      <c r="AE440" s="102">
        <f t="shared" ref="AE440" si="1759">20*LOG(((($X$8*X437+Z437-$X$8*X440-Z440)^2+($X$8*Y437+AA437-$X$8*Y440-AA440)^2)/(($X$8*X437+Z437+$X$8*X440+Z440)^2+($X$8*Y437+AA437+$X$8*Y440+AA440)^2))^0.5)</f>
        <v>-4.5745551294477051</v>
      </c>
      <c r="AF440" s="17"/>
      <c r="AG440" s="82">
        <f t="shared" si="1651"/>
        <v>8.16</v>
      </c>
      <c r="AH440" s="83">
        <f t="shared" si="1652"/>
        <v>-2.0885807123574107</v>
      </c>
      <c r="AI440" s="81">
        <f t="shared" si="1653"/>
        <v>-2.2046139285676665</v>
      </c>
      <c r="AJ440" s="85">
        <f t="shared" si="1655"/>
        <v>-2.0885807123574107</v>
      </c>
      <c r="AK440" s="22">
        <f t="shared" si="1656"/>
        <v>-99.075221483468553</v>
      </c>
      <c r="AL440" s="84">
        <f t="shared" si="1657"/>
        <v>-1.7291888220291469</v>
      </c>
      <c r="AM440" s="65">
        <f t="shared" si="1654"/>
        <v>-4.1818500947831625</v>
      </c>
    </row>
    <row r="441" spans="2:39" ht="18.649999999999999" customHeight="1">
      <c r="AE441" s="66"/>
      <c r="AG441" s="82">
        <f t="shared" si="1651"/>
        <v>8.18</v>
      </c>
      <c r="AH441" s="83">
        <f t="shared" si="1652"/>
        <v>-2.143852235553136</v>
      </c>
      <c r="AI441" s="81">
        <f t="shared" si="1653"/>
        <v>-4.1861183582369952</v>
      </c>
      <c r="AJ441" s="85">
        <f t="shared" si="1655"/>
        <v>-2.143852235553136</v>
      </c>
      <c r="AK441" s="22">
        <f t="shared" si="1656"/>
        <v>-97.34592020124218</v>
      </c>
      <c r="AL441" s="84">
        <f t="shared" si="1657"/>
        <v>-1.6990068208953371</v>
      </c>
      <c r="AM441" s="65">
        <f t="shared" si="1654"/>
        <v>-4.0938144582424671</v>
      </c>
    </row>
    <row r="442" spans="2:39" ht="18.649999999999999" customHeight="1" thickBot="1">
      <c r="E442" s="50" t="s">
        <v>8</v>
      </c>
      <c r="J442" s="50" t="s">
        <v>9</v>
      </c>
      <c r="O442" s="50" t="s">
        <v>10</v>
      </c>
      <c r="T442" s="50" t="s">
        <v>11</v>
      </c>
      <c r="Y442" s="50" t="s">
        <v>12</v>
      </c>
      <c r="AG442" s="82">
        <f t="shared" si="1651"/>
        <v>8.1999999999999993</v>
      </c>
      <c r="AH442" s="83">
        <f t="shared" si="1652"/>
        <v>-2.1999749547977783</v>
      </c>
      <c r="AI442" s="81">
        <f t="shared" si="1653"/>
        <v>-6.1330367622617974</v>
      </c>
      <c r="AJ442" s="85">
        <f t="shared" si="1655"/>
        <v>-2.1999749547977783</v>
      </c>
      <c r="AK442" s="22">
        <f t="shared" si="1656"/>
        <v>-95.648709446355994</v>
      </c>
      <c r="AL442" s="84">
        <f t="shared" si="1657"/>
        <v>-1.6693849051223146</v>
      </c>
      <c r="AM442" s="65">
        <f t="shared" si="1654"/>
        <v>-4.0073177066269272</v>
      </c>
    </row>
    <row r="443" spans="2:39" ht="18.649999999999999" customHeight="1" thickBot="1">
      <c r="B443" s="49"/>
      <c r="D443" s="233" t="s">
        <v>37</v>
      </c>
      <c r="E443" s="234"/>
      <c r="F443" s="235" t="s">
        <v>38</v>
      </c>
      <c r="G443" s="236"/>
      <c r="I443" s="228" t="s">
        <v>14</v>
      </c>
      <c r="J443" s="229"/>
      <c r="K443" s="230" t="s">
        <v>15</v>
      </c>
      <c r="L443" s="231"/>
      <c r="N443" s="228" t="s">
        <v>16</v>
      </c>
      <c r="O443" s="229"/>
      <c r="P443" s="230" t="s">
        <v>17</v>
      </c>
      <c r="Q443" s="231"/>
      <c r="S443" s="228" t="s">
        <v>45</v>
      </c>
      <c r="T443" s="229"/>
      <c r="U443" s="230" t="s">
        <v>46</v>
      </c>
      <c r="V443" s="231"/>
      <c r="X443" s="228" t="s">
        <v>49</v>
      </c>
      <c r="Y443" s="229"/>
      <c r="Z443" s="230" t="s">
        <v>50</v>
      </c>
      <c r="AA443" s="231"/>
      <c r="AB443" s="4"/>
      <c r="AC443" s="53" t="s">
        <v>87</v>
      </c>
      <c r="AE443" s="98" t="s">
        <v>88</v>
      </c>
      <c r="AF443" s="17"/>
      <c r="AG443" s="82">
        <f t="shared" si="1651"/>
        <v>8.2200000000000006</v>
      </c>
      <c r="AH443" s="83">
        <f t="shared" si="1652"/>
        <v>-2.2567492727570908</v>
      </c>
      <c r="AI443" s="81">
        <f t="shared" si="1653"/>
        <v>-8.0460109511890465</v>
      </c>
      <c r="AJ443" s="85">
        <f t="shared" si="1655"/>
        <v>-2.2567492727570908</v>
      </c>
      <c r="AK443" s="22">
        <f t="shared" si="1656"/>
        <v>-93.984559456259163</v>
      </c>
      <c r="AL443" s="84">
        <f t="shared" si="1657"/>
        <v>-1.6403400085480939</v>
      </c>
      <c r="AM443" s="65">
        <f t="shared" si="1654"/>
        <v>-3.9226321359729677</v>
      </c>
    </row>
    <row r="444" spans="2:39" ht="18.649999999999999" customHeight="1" thickTop="1" thickBot="1">
      <c r="B444" s="75">
        <v>1.2</v>
      </c>
      <c r="D444" s="132">
        <f t="shared" ref="D444" si="1760">COS($F$8*$B444)</f>
        <v>0.88702772924213535</v>
      </c>
      <c r="E444" s="133">
        <v>0</v>
      </c>
      <c r="F444" s="134">
        <v>0</v>
      </c>
      <c r="G444" s="135">
        <f t="shared" ref="G444" si="1761">$E$8*SIN($B444*$F$8)</f>
        <v>1.3851484642448511</v>
      </c>
      <c r="I444" s="55">
        <v>1</v>
      </c>
      <c r="J444" s="58">
        <v>0</v>
      </c>
      <c r="K444" s="56">
        <v>0</v>
      </c>
      <c r="L444" s="57">
        <v>0</v>
      </c>
      <c r="N444" s="55">
        <f t="shared" ref="N444" si="1762">D444*I444+F444*I447-E444*J444-G444*J447</f>
        <v>-1.0582709422227272</v>
      </c>
      <c r="O444" s="58">
        <f t="shared" ref="O444" si="1763">(D444*J444+E444*I444+F444*J447+G444*I447)</f>
        <v>0</v>
      </c>
      <c r="P444" s="56">
        <f t="shared" ref="P444" si="1764">D444*K444+F444*K447-E444*L444-G444*L447</f>
        <v>0</v>
      </c>
      <c r="Q444" s="57">
        <f t="shared" ref="Q444" si="1765">(D444*L444+E444*K444+F444*L447+G444*K447)</f>
        <v>1.3851484642448511</v>
      </c>
      <c r="S444" s="59">
        <f t="shared" ref="S444" si="1766">COS($U$8*$B444)</f>
        <v>0.88702772924213535</v>
      </c>
      <c r="T444" s="60">
        <v>0</v>
      </c>
      <c r="U444" s="22">
        <v>0</v>
      </c>
      <c r="V444" s="116">
        <f t="shared" ref="V444" si="1767">$T$8*SIN($B444*$U$8)</f>
        <v>1.3851484642448511</v>
      </c>
      <c r="X444" s="55">
        <f t="shared" ref="X444" si="1768">N444*S444+P444*S447-O444*T444-Q444*T447</f>
        <v>-1.1518974783583018</v>
      </c>
      <c r="Y444" s="58">
        <f t="shared" ref="Y444" si="1769">(N444*T444+O444*S444+P444*T447+Q444*S447)</f>
        <v>0</v>
      </c>
      <c r="Z444" s="56">
        <f t="shared" ref="Z444" si="1770">N444*U444+P444*U447-O444*V444-Q444*V447</f>
        <v>0</v>
      </c>
      <c r="AA444" s="57">
        <f t="shared" ref="AA444" si="1771">(N444*V444+O444*U444+P444*V447+Q444*U447)</f>
        <v>-0.23719727347242081</v>
      </c>
      <c r="AB444" s="9"/>
      <c r="AC444" s="61">
        <f t="shared" ref="AC444" si="1772">20*LOG((2*$X$8)/(($X$8*X444+Z444+$X$8*X447+Z447)^2+($X$8*Y444+AA444+$X$8*Y447+AA447)^2)^0.5)</f>
        <v>-2.1807561922897625</v>
      </c>
      <c r="AE444" s="99">
        <f t="shared" ref="AE444" si="1773">((Y444^2+X444^2)/(Y447^2+X447^2))^0.5</f>
        <v>0.83589432989271917</v>
      </c>
      <c r="AF444" s="17"/>
      <c r="AG444" s="82">
        <f t="shared" si="1651"/>
        <v>8.24</v>
      </c>
      <c r="AH444" s="83">
        <f t="shared" si="1652"/>
        <v>-2.3139782432429743</v>
      </c>
      <c r="AI444" s="81">
        <f t="shared" si="1653"/>
        <v>-9.9257021403141898</v>
      </c>
      <c r="AJ444" s="85">
        <f t="shared" si="1655"/>
        <v>-2.3139782432429743</v>
      </c>
      <c r="AK444" s="22">
        <f t="shared" si="1656"/>
        <v>-92.354538166636601</v>
      </c>
      <c r="AL444" s="84">
        <f t="shared" si="1657"/>
        <v>-1.6118907701665761</v>
      </c>
      <c r="AM444" s="65">
        <f t="shared" si="1654"/>
        <v>-3.8399889217169019</v>
      </c>
    </row>
    <row r="445" spans="2:39" ht="18.649999999999999" customHeight="1" thickBot="1">
      <c r="D445" s="59"/>
      <c r="E445" s="22"/>
      <c r="F445" s="22"/>
      <c r="G445" s="65"/>
      <c r="I445" s="63"/>
      <c r="L445" s="64"/>
      <c r="N445" s="63"/>
      <c r="Q445" s="64"/>
      <c r="S445" s="63"/>
      <c r="V445" s="64"/>
      <c r="X445" s="63"/>
      <c r="AA445" s="64"/>
      <c r="AE445" s="100"/>
      <c r="AF445" s="17"/>
      <c r="AG445" s="82">
        <f t="shared" si="1651"/>
        <v>8.26</v>
      </c>
      <c r="AH445" s="83">
        <f t="shared" si="1652"/>
        <v>-2.3714678078475089</v>
      </c>
      <c r="AI445" s="81">
        <f t="shared" si="1653"/>
        <v>-11.772792903646883</v>
      </c>
      <c r="AJ445" s="85">
        <f t="shared" si="1655"/>
        <v>-2.3714678078475089</v>
      </c>
      <c r="AK445" s="22">
        <f t="shared" si="1656"/>
        <v>-90.759781185523877</v>
      </c>
      <c r="AL445" s="84">
        <f t="shared" si="1657"/>
        <v>-1.5840570100769942</v>
      </c>
      <c r="AM445" s="65">
        <f t="shared" si="1654"/>
        <v>-3.7595822210182774</v>
      </c>
    </row>
    <row r="446" spans="2:39" ht="18.649999999999999" customHeight="1" thickBot="1">
      <c r="D446" s="237" t="s">
        <v>39</v>
      </c>
      <c r="E446" s="238"/>
      <c r="F446" s="239" t="s">
        <v>40</v>
      </c>
      <c r="G446" s="240"/>
      <c r="I446" s="228" t="s">
        <v>18</v>
      </c>
      <c r="J446" s="229"/>
      <c r="K446" s="230" t="s">
        <v>19</v>
      </c>
      <c r="L446" s="231"/>
      <c r="N446" s="228" t="s">
        <v>20</v>
      </c>
      <c r="O446" s="229"/>
      <c r="P446" s="230" t="s">
        <v>21</v>
      </c>
      <c r="Q446" s="231"/>
      <c r="S446" s="228" t="s">
        <v>47</v>
      </c>
      <c r="T446" s="229"/>
      <c r="U446" s="230" t="s">
        <v>48</v>
      </c>
      <c r="V446" s="231"/>
      <c r="X446" s="228" t="s">
        <v>51</v>
      </c>
      <c r="Y446" s="229"/>
      <c r="Z446" s="230" t="s">
        <v>52</v>
      </c>
      <c r="AA446" s="231"/>
      <c r="AB446" s="4"/>
      <c r="AC446" s="71" t="s">
        <v>89</v>
      </c>
      <c r="AE446" s="101" t="s">
        <v>90</v>
      </c>
      <c r="AF446" s="17"/>
      <c r="AG446" s="82">
        <f t="shared" si="1651"/>
        <v>8.2799999999999994</v>
      </c>
      <c r="AH446" s="83">
        <f t="shared" si="1652"/>
        <v>-2.4290270316516507</v>
      </c>
      <c r="AI446" s="81">
        <f t="shared" si="1653"/>
        <v>-13.587988527357322</v>
      </c>
      <c r="AJ446" s="85">
        <f t="shared" si="1655"/>
        <v>-2.4290270316516507</v>
      </c>
      <c r="AK446" s="22">
        <f t="shared" si="1656"/>
        <v>-89.201465718917405</v>
      </c>
      <c r="AL446" s="84">
        <f t="shared" si="1657"/>
        <v>-1.5568592743999592</v>
      </c>
      <c r="AM446" s="65">
        <f t="shared" si="1654"/>
        <v>-3.6815731162729954</v>
      </c>
    </row>
    <row r="447" spans="2:39" ht="18.649999999999999" customHeight="1" thickTop="1" thickBot="1">
      <c r="D447" s="43">
        <v>0</v>
      </c>
      <c r="E447" s="116">
        <f t="shared" ref="E447" si="1774">(1/$E$8)*SIN($B444*$F$8)</f>
        <v>0.15390538491609457</v>
      </c>
      <c r="F447" s="59">
        <f t="shared" ref="F447" si="1775">COS($F$8*$B444)</f>
        <v>0.88702772924213535</v>
      </c>
      <c r="G447" s="73">
        <v>0</v>
      </c>
      <c r="I447" s="55">
        <v>0</v>
      </c>
      <c r="J447" s="58">
        <f t="shared" ref="J447" si="1776">(TAN($K$8*B444))/$J$8</f>
        <v>1.4043972337112554</v>
      </c>
      <c r="K447" s="56">
        <v>1</v>
      </c>
      <c r="L447" s="57">
        <v>0</v>
      </c>
      <c r="N447" s="55">
        <f t="shared" ref="N447" si="1777">D447*I444+F447*I447-E447*J444-G447*J447</f>
        <v>0</v>
      </c>
      <c r="O447" s="58">
        <f t="shared" ref="O447" si="1778">(D447*J444+E447*I444+F447*J447+G447*I447)</f>
        <v>1.3996446740889259</v>
      </c>
      <c r="P447" s="56">
        <f t="shared" ref="P447" si="1779">D447*K444+F447*K447-E447*L444-G447*L447</f>
        <v>0.88702772924213535</v>
      </c>
      <c r="Q447" s="57">
        <f t="shared" ref="Q447" si="1780">(D447*L444+E447*K444+F447*L447+G447*K447)</f>
        <v>0</v>
      </c>
      <c r="S447" s="43">
        <v>0</v>
      </c>
      <c r="T447" s="116">
        <f t="shared" ref="T447" si="1781">(1/$T$8)*SIN($B444*$U$8)</f>
        <v>0.15390538491609457</v>
      </c>
      <c r="U447" s="59">
        <f t="shared" ref="U447" si="1782">COS($U$8*$B444)</f>
        <v>0.88702772924213535</v>
      </c>
      <c r="V447" s="73">
        <v>0</v>
      </c>
      <c r="X447" s="55">
        <f t="shared" ref="X447" si="1783">N447*S444+P447*S447-O447*T444-Q447*T447</f>
        <v>0</v>
      </c>
      <c r="Y447" s="58">
        <f t="shared" ref="Y447" si="1784">(N447*T444+O447*S444+P447*T447+Q447*S447)</f>
        <v>1.3780419811032087</v>
      </c>
      <c r="Z447" s="56">
        <f t="shared" ref="Z447" si="1785">N447*U444+P447*U447-O447*V444-Q447*V447</f>
        <v>-1.1518974783583018</v>
      </c>
      <c r="AA447" s="57">
        <f t="shared" ref="AA447" si="1786">(N447*V444+O447*U444+P447*V447+Q447*U447)</f>
        <v>0</v>
      </c>
      <c r="AB447" s="9"/>
      <c r="AC447" s="74">
        <f t="shared" ref="AC447" si="1787">(180/PI())*ATAN(-1*(($X$8*Y444+AA444+$X$8*Y447+AA447)/($X$8*X444+Z444+$X$8*X447+Z447)))</f>
        <v>26.344721979723666</v>
      </c>
      <c r="AE447" s="102">
        <f t="shared" ref="AE447" si="1788">20*LOG(((($X$8*X444+Z444-$X$8*X447-Z447)^2+($X$8*Y444+AA444-$X$8*Y447-AA447)^2)/(($X$8*X444+Z444+$X$8*X447+Z447)^2+($X$8*Y444+AA444+$X$8*Y447+AA447)^2))^0.5)</f>
        <v>-4.0366188942570904</v>
      </c>
      <c r="AF447" s="17"/>
      <c r="AG447" s="82">
        <f t="shared" si="1651"/>
        <v>8.3000000000000007</v>
      </c>
      <c r="AH447" s="83">
        <f t="shared" si="1652"/>
        <v>-2.4864683258177429</v>
      </c>
      <c r="AI447" s="81">
        <f t="shared" si="1653"/>
        <v>-15.37201784173579</v>
      </c>
      <c r="AJ447" s="85">
        <f t="shared" si="1655"/>
        <v>-2.4864683258177429</v>
      </c>
      <c r="AK447" s="22">
        <f t="shared" si="1656"/>
        <v>-87.680788492513628</v>
      </c>
      <c r="AL447" s="84">
        <f t="shared" si="1657"/>
        <v>-1.5303184499391185</v>
      </c>
      <c r="AM447" s="65">
        <f t="shared" si="1654"/>
        <v>-3.6060933630082292</v>
      </c>
    </row>
    <row r="448" spans="2:39" ht="18.649999999999999" customHeight="1">
      <c r="AE448" s="66"/>
      <c r="AG448" s="82">
        <f t="shared" si="1651"/>
        <v>8.32</v>
      </c>
      <c r="AH448" s="83">
        <f t="shared" si="1652"/>
        <v>-2.5436076475764451</v>
      </c>
      <c r="AI448" s="81">
        <f t="shared" si="1653"/>
        <v>-17.125633611586025</v>
      </c>
      <c r="AJ448" s="85">
        <f t="shared" si="1655"/>
        <v>-2.5436076475764451</v>
      </c>
      <c r="AK448" s="22">
        <f t="shared" si="1656"/>
        <v>-86.19894760848409</v>
      </c>
      <c r="AL448" s="84">
        <f t="shared" si="1657"/>
        <v>-1.5044554475221392</v>
      </c>
      <c r="AM448" s="65">
        <f t="shared" si="1654"/>
        <v>-3.5332489181601683</v>
      </c>
    </row>
    <row r="449" spans="2:39" ht="18.649999999999999" customHeight="1" thickBot="1">
      <c r="E449" s="50" t="s">
        <v>8</v>
      </c>
      <c r="J449" s="50" t="s">
        <v>9</v>
      </c>
      <c r="O449" s="50" t="s">
        <v>10</v>
      </c>
      <c r="T449" s="50" t="s">
        <v>11</v>
      </c>
      <c r="Y449" s="50" t="s">
        <v>12</v>
      </c>
      <c r="AG449" s="82">
        <f t="shared" si="1651"/>
        <v>8.34</v>
      </c>
      <c r="AH449" s="83">
        <f t="shared" si="1652"/>
        <v>-2.6002646705306165</v>
      </c>
      <c r="AI449" s="81">
        <f t="shared" si="1653"/>
        <v>-18.84961256375567</v>
      </c>
      <c r="AJ449" s="85">
        <f t="shared" si="1655"/>
        <v>-2.6002646705306165</v>
      </c>
      <c r="AK449" s="22">
        <f t="shared" si="1656"/>
        <v>-84.757128194141657</v>
      </c>
      <c r="AL449" s="84">
        <f t="shared" si="1657"/>
        <v>-1.4792909515226875</v>
      </c>
      <c r="AM449" s="65">
        <f t="shared" si="1654"/>
        <v>-3.4631232351471812</v>
      </c>
    </row>
    <row r="450" spans="2:39" ht="18.649999999999999" customHeight="1" thickBot="1">
      <c r="B450" s="49"/>
      <c r="D450" s="233" t="s">
        <v>37</v>
      </c>
      <c r="E450" s="234"/>
      <c r="F450" s="235" t="s">
        <v>38</v>
      </c>
      <c r="G450" s="236"/>
      <c r="I450" s="228" t="s">
        <v>14</v>
      </c>
      <c r="J450" s="229"/>
      <c r="K450" s="230" t="s">
        <v>15</v>
      </c>
      <c r="L450" s="231"/>
      <c r="N450" s="228" t="s">
        <v>16</v>
      </c>
      <c r="O450" s="229"/>
      <c r="P450" s="230" t="s">
        <v>17</v>
      </c>
      <c r="Q450" s="231"/>
      <c r="S450" s="228" t="s">
        <v>45</v>
      </c>
      <c r="T450" s="229"/>
      <c r="U450" s="230" t="s">
        <v>46</v>
      </c>
      <c r="V450" s="231"/>
      <c r="X450" s="228" t="s">
        <v>49</v>
      </c>
      <c r="Y450" s="229"/>
      <c r="Z450" s="230" t="s">
        <v>50</v>
      </c>
      <c r="AA450" s="231"/>
      <c r="AB450" s="4"/>
      <c r="AC450" s="53" t="s">
        <v>87</v>
      </c>
      <c r="AE450" s="98" t="s">
        <v>88</v>
      </c>
      <c r="AF450" s="17"/>
      <c r="AG450" s="82">
        <f t="shared" si="1651"/>
        <v>8.36</v>
      </c>
      <c r="AH450" s="83">
        <f t="shared" si="1652"/>
        <v>-2.6562629203140311</v>
      </c>
      <c r="AI450" s="81">
        <f t="shared" si="1653"/>
        <v>-20.544755127638467</v>
      </c>
      <c r="AJ450" s="85">
        <f t="shared" si="1655"/>
        <v>-2.6562629203140311</v>
      </c>
      <c r="AK450" s="22">
        <f t="shared" si="1656"/>
        <v>-83.356491638393734</v>
      </c>
      <c r="AL450" s="84">
        <f t="shared" si="1657"/>
        <v>-1.4548452320010932</v>
      </c>
      <c r="AM450" s="65">
        <f t="shared" si="1654"/>
        <v>-3.3957803204741124</v>
      </c>
    </row>
    <row r="451" spans="2:39" ht="18.649999999999999" customHeight="1" thickTop="1" thickBot="1">
      <c r="B451" s="75">
        <v>1.22</v>
      </c>
      <c r="D451" s="132">
        <f t="shared" ref="D451" si="1789">COS($F$8*$B451)</f>
        <v>0.8833062097896428</v>
      </c>
      <c r="E451" s="133">
        <v>0</v>
      </c>
      <c r="F451" s="134">
        <v>0</v>
      </c>
      <c r="G451" s="135">
        <f t="shared" ref="G451" si="1790">$E$8*SIN($B451*$F$8)</f>
        <v>1.4063894402773012</v>
      </c>
      <c r="I451" s="55">
        <v>1</v>
      </c>
      <c r="J451" s="58">
        <v>0</v>
      </c>
      <c r="K451" s="56">
        <v>0</v>
      </c>
      <c r="L451" s="57">
        <v>0</v>
      </c>
      <c r="N451" s="55">
        <f t="shared" ref="N451" si="1791">D451*I451+F451*I454-E451*J451-G451*J454</f>
        <v>-1.1482216482264738</v>
      </c>
      <c r="O451" s="58">
        <f t="shared" ref="O451" si="1792">(D451*J451+E451*I451+F451*J454+G451*I454)</f>
        <v>0</v>
      </c>
      <c r="P451" s="56">
        <f t="shared" ref="P451" si="1793">D451*K451+F451*K454-E451*L451-G451*L454</f>
        <v>0</v>
      </c>
      <c r="Q451" s="57">
        <f t="shared" ref="Q451" si="1794">(D451*L451+E451*K451+F451*L454+G451*K454)</f>
        <v>1.4063894402773012</v>
      </c>
      <c r="S451" s="59">
        <f t="shared" ref="S451" si="1795">COS($U$8*$B451)</f>
        <v>0.8833062097896428</v>
      </c>
      <c r="T451" s="60">
        <v>0</v>
      </c>
      <c r="U451" s="22">
        <v>0</v>
      </c>
      <c r="V451" s="116">
        <f t="shared" ref="V451" si="1796">$T$8*SIN($B451*$U$8)</f>
        <v>1.4063894402773012</v>
      </c>
      <c r="X451" s="55">
        <f t="shared" ref="X451" si="1797">N451*S451+P451*S454-O451*T451-Q451*T454</f>
        <v>-1.2340014518403986</v>
      </c>
      <c r="Y451" s="58">
        <f t="shared" ref="Y451" si="1798">(N451*T451+O451*S451+P451*T454+Q451*S454)</f>
        <v>0</v>
      </c>
      <c r="Z451" s="56">
        <f t="shared" ref="Z451" si="1799">N451*U451+P451*U454-O451*V451-Q451*V454</f>
        <v>0</v>
      </c>
      <c r="AA451" s="57">
        <f t="shared" ref="AA451" si="1800">(N451*V451+O451*U451+P451*V454+Q451*U454)</f>
        <v>-0.37257427518399044</v>
      </c>
      <c r="AB451" s="9"/>
      <c r="AC451" s="61">
        <f t="shared" ref="AC451" si="1801">20*LOG((2*$X$8)/(($X$8*X451+Z451+$X$8*X454+Z454)^2+($X$8*Y451+AA451+$X$8*Y454+AA454)^2)^0.5)</f>
        <v>-2.5242975272977874</v>
      </c>
      <c r="AE451" s="99">
        <f t="shared" ref="AE451" si="1802">((Y451^2+X451^2)/(Y454^2+X454^2))^0.5</f>
        <v>0.87948114452566062</v>
      </c>
      <c r="AF451" s="17"/>
      <c r="AG451" s="82">
        <f t="shared" si="1651"/>
        <v>8.3800000000000008</v>
      </c>
      <c r="AH451" s="83">
        <f t="shared" si="1652"/>
        <v>-2.7114298724638526</v>
      </c>
      <c r="AI451" s="81">
        <f t="shared" si="1653"/>
        <v>-22.211884960406454</v>
      </c>
      <c r="AJ451" s="85">
        <f t="shared" si="1655"/>
        <v>-2.7114298724638526</v>
      </c>
      <c r="AK451" s="22">
        <f t="shared" si="1656"/>
        <v>-81.998168170421835</v>
      </c>
      <c r="AL451" s="84">
        <f t="shared" si="1657"/>
        <v>-1.4311380151778756</v>
      </c>
      <c r="AM451" s="65">
        <f t="shared" si="1654"/>
        <v>-3.3312675531379456</v>
      </c>
    </row>
    <row r="452" spans="2:39" ht="18.649999999999999" customHeight="1" thickBot="1">
      <c r="D452" s="59"/>
      <c r="E452" s="22"/>
      <c r="F452" s="22"/>
      <c r="G452" s="65"/>
      <c r="I452" s="63"/>
      <c r="L452" s="64"/>
      <c r="N452" s="63"/>
      <c r="Q452" s="64"/>
      <c r="S452" s="63"/>
      <c r="V452" s="64"/>
      <c r="X452" s="63"/>
      <c r="AA452" s="64"/>
      <c r="AE452" s="100"/>
      <c r="AF452" s="17"/>
      <c r="AG452" s="82">
        <f t="shared" si="1651"/>
        <v>8.4</v>
      </c>
      <c r="AH452" s="83">
        <f t="shared" si="1652"/>
        <v>-2.7655970109027015</v>
      </c>
      <c r="AI452" s="81">
        <f t="shared" si="1653"/>
        <v>-23.851848323814856</v>
      </c>
      <c r="AJ452" s="85">
        <f t="shared" si="1655"/>
        <v>-2.7655970109027015</v>
      </c>
      <c r="AK452" s="22">
        <f t="shared" si="1656"/>
        <v>-80.683252509858804</v>
      </c>
      <c r="AL452" s="84">
        <f t="shared" si="1657"/>
        <v>-1.4081884075150148</v>
      </c>
      <c r="AM452" s="65">
        <f t="shared" si="1654"/>
        <v>-3.2696182731317642</v>
      </c>
    </row>
    <row r="453" spans="2:39" ht="18.649999999999999" customHeight="1" thickBot="1">
      <c r="D453" s="237" t="s">
        <v>39</v>
      </c>
      <c r="E453" s="238"/>
      <c r="F453" s="239" t="s">
        <v>40</v>
      </c>
      <c r="G453" s="240"/>
      <c r="I453" s="228" t="s">
        <v>18</v>
      </c>
      <c r="J453" s="229"/>
      <c r="K453" s="230" t="s">
        <v>19</v>
      </c>
      <c r="L453" s="231"/>
      <c r="N453" s="228" t="s">
        <v>20</v>
      </c>
      <c r="O453" s="229"/>
      <c r="P453" s="230" t="s">
        <v>21</v>
      </c>
      <c r="Q453" s="231"/>
      <c r="S453" s="228" t="s">
        <v>47</v>
      </c>
      <c r="T453" s="229"/>
      <c r="U453" s="230" t="s">
        <v>48</v>
      </c>
      <c r="V453" s="231"/>
      <c r="X453" s="228" t="s">
        <v>51</v>
      </c>
      <c r="Y453" s="229"/>
      <c r="Z453" s="230" t="s">
        <v>52</v>
      </c>
      <c r="AA453" s="231"/>
      <c r="AB453" s="4"/>
      <c r="AC453" s="71" t="s">
        <v>89</v>
      </c>
      <c r="AE453" s="101" t="s">
        <v>90</v>
      </c>
      <c r="AF453" s="17"/>
      <c r="AG453" s="82">
        <f t="shared" si="1651"/>
        <v>8.42</v>
      </c>
      <c r="AH453" s="83">
        <f t="shared" si="1652"/>
        <v>-2.8185998466960376</v>
      </c>
      <c r="AI453" s="81">
        <f t="shared" si="1653"/>
        <v>-25.465513374011998</v>
      </c>
      <c r="AJ453" s="85">
        <f t="shared" si="1655"/>
        <v>-2.8185998466960376</v>
      </c>
      <c r="AK453" s="22">
        <f t="shared" si="1656"/>
        <v>-79.412802307167055</v>
      </c>
      <c r="AL453" s="84">
        <f t="shared" si="1657"/>
        <v>-1.3860148684954143</v>
      </c>
      <c r="AM453" s="65">
        <f t="shared" si="1654"/>
        <v>-3.2108541491180134</v>
      </c>
    </row>
    <row r="454" spans="2:39" ht="18.649999999999999" customHeight="1" thickTop="1" thickBot="1">
      <c r="D454" s="43">
        <v>0</v>
      </c>
      <c r="E454" s="116">
        <f t="shared" ref="E454" si="1803">(1/$E$8)*SIN($B451*$F$8)</f>
        <v>0.15626549336414455</v>
      </c>
      <c r="F454" s="59">
        <f t="shared" ref="F454" si="1804">COS($F$8*$B451)</f>
        <v>0.8833062097896428</v>
      </c>
      <c r="G454" s="73">
        <v>0</v>
      </c>
      <c r="I454" s="55">
        <v>0</v>
      </c>
      <c r="J454" s="58">
        <f t="shared" ref="J454" si="1805">(TAN($K$8*B451))/$J$8</f>
        <v>1.4444987994332177</v>
      </c>
      <c r="K454" s="56">
        <v>1</v>
      </c>
      <c r="L454" s="57">
        <v>0</v>
      </c>
      <c r="N454" s="55">
        <f t="shared" ref="N454" si="1806">D454*I451+F454*I454-E454*J451-G454*J454</f>
        <v>0</v>
      </c>
      <c r="O454" s="58">
        <f t="shared" ref="O454" si="1807">(D454*J451+E454*I451+F454*J454+G454*I454)</f>
        <v>1.4322002529371896</v>
      </c>
      <c r="P454" s="56">
        <f t="shared" ref="P454" si="1808">D454*K451+F454*K454-E454*L451-G454*L454</f>
        <v>0.8833062097896428</v>
      </c>
      <c r="Q454" s="57">
        <f t="shared" ref="Q454" si="1809">(D454*L451+E454*K451+F454*L454+G454*K454)</f>
        <v>0</v>
      </c>
      <c r="S454" s="43">
        <v>0</v>
      </c>
      <c r="T454" s="116">
        <f t="shared" ref="T454" si="1810">(1/$T$8)*SIN($B451*$U$8)</f>
        <v>0.15626549336414455</v>
      </c>
      <c r="U454" s="59">
        <f t="shared" ref="U454" si="1811">COS($U$8*$B451)</f>
        <v>0.8833062097896428</v>
      </c>
      <c r="V454" s="73">
        <v>0</v>
      </c>
      <c r="X454" s="55">
        <f t="shared" ref="X454" si="1812">N454*S451+P454*S454-O454*T451-Q454*T454</f>
        <v>0</v>
      </c>
      <c r="Y454" s="58">
        <f t="shared" ref="Y454" si="1813">(N454*T451+O454*S451+P454*T454+Q454*S454)</f>
        <v>1.4031016577461077</v>
      </c>
      <c r="Z454" s="56">
        <f t="shared" ref="Z454" si="1814">N454*U451+P454*U454-O454*V451-Q454*V454</f>
        <v>-1.2340014518403988</v>
      </c>
      <c r="AA454" s="57">
        <f t="shared" ref="AA454" si="1815">(N454*V451+O454*U451+P454*V454+Q454*U454)</f>
        <v>0</v>
      </c>
      <c r="AB454" s="9"/>
      <c r="AC454" s="74">
        <f t="shared" ref="AC454" si="1816">(180/PI())*ATAN(-1*(($X$8*Y451+AA451+$X$8*Y454+AA454)/($X$8*X451+Z451+$X$8*X454+Z454)))</f>
        <v>22.663228266882122</v>
      </c>
      <c r="AE454" s="102">
        <f t="shared" ref="AE454" si="1817">20*LOG(((($X$8*X451+Z451-$X$8*X454-Z454)^2+($X$8*Y451+AA451-$X$8*Y454-AA454)^2)/(($X$8*X451+Z451+$X$8*X454+Z454)^2+($X$8*Y451+AA451+$X$8*Y454+AA454)^2))^0.5)</f>
        <v>-3.5576232723368499</v>
      </c>
      <c r="AF454" s="17"/>
      <c r="AG454" s="82">
        <f t="shared" si="1651"/>
        <v>8.44</v>
      </c>
      <c r="AH454" s="83">
        <f t="shared" si="1652"/>
        <v>-2.8702778977743586</v>
      </c>
      <c r="AI454" s="81">
        <f t="shared" si="1653"/>
        <v>-27.053769420155305</v>
      </c>
      <c r="AJ454" s="85">
        <f t="shared" si="1655"/>
        <v>-2.8702778977743586</v>
      </c>
      <c r="AK454" s="22">
        <f t="shared" si="1656"/>
        <v>-78.187839093677042</v>
      </c>
      <c r="AL454" s="84">
        <f t="shared" si="1657"/>
        <v>-1.3646352272042035</v>
      </c>
      <c r="AM454" s="65">
        <f t="shared" si="1654"/>
        <v>-3.1549873380909066</v>
      </c>
    </row>
    <row r="455" spans="2:39" ht="18.649999999999999" customHeight="1">
      <c r="AE455" s="66"/>
      <c r="AG455" s="82">
        <f t="shared" si="1651"/>
        <v>8.4600000000000009</v>
      </c>
      <c r="AH455" s="83">
        <f t="shared" si="1652"/>
        <v>-2.9204746311123024</v>
      </c>
      <c r="AI455" s="81">
        <f t="shared" si="1653"/>
        <v>-28.617526202028952</v>
      </c>
      <c r="AJ455" s="85">
        <f t="shared" si="1655"/>
        <v>-2.9204746311123024</v>
      </c>
      <c r="AK455" s="22">
        <f t="shared" si="1656"/>
        <v>-77.009351471474702</v>
      </c>
      <c r="AL455" s="84">
        <f t="shared" si="1657"/>
        <v>-1.3440667380027735</v>
      </c>
      <c r="AM455" s="65">
        <f t="shared" si="1654"/>
        <v>-3.1020224517715809</v>
      </c>
    </row>
    <row r="456" spans="2:39" ht="18.649999999999999" customHeight="1" thickBot="1">
      <c r="E456" s="50" t="s">
        <v>8</v>
      </c>
      <c r="J456" s="50" t="s">
        <v>9</v>
      </c>
      <c r="O456" s="50" t="s">
        <v>10</v>
      </c>
      <c r="T456" s="50" t="s">
        <v>11</v>
      </c>
      <c r="Y456" s="50" t="s">
        <v>12</v>
      </c>
      <c r="AG456" s="82">
        <f t="shared" si="1651"/>
        <v>8.48</v>
      </c>
      <c r="AH456" s="83">
        <f t="shared" si="1652"/>
        <v>-2.9690373694640009</v>
      </c>
      <c r="AI456" s="81">
        <f t="shared" si="1653"/>
        <v>-30.157713231458413</v>
      </c>
      <c r="AJ456" s="85">
        <f t="shared" si="1655"/>
        <v>-2.9690373694640009</v>
      </c>
      <c r="AK456" s="22">
        <f t="shared" si="1656"/>
        <v>-75.878300291151234</v>
      </c>
      <c r="AL456" s="84">
        <f t="shared" si="1657"/>
        <v>-1.3243261708975609</v>
      </c>
      <c r="AM456" s="65">
        <f t="shared" si="1654"/>
        <v>-3.051958345751574</v>
      </c>
    </row>
    <row r="457" spans="2:39" ht="18.649999999999999" customHeight="1" thickBot="1">
      <c r="B457" s="49"/>
      <c r="D457" s="233" t="s">
        <v>37</v>
      </c>
      <c r="E457" s="234"/>
      <c r="F457" s="235" t="s">
        <v>38</v>
      </c>
      <c r="G457" s="236"/>
      <c r="I457" s="228" t="s">
        <v>14</v>
      </c>
      <c r="J457" s="229"/>
      <c r="K457" s="230" t="s">
        <v>15</v>
      </c>
      <c r="L457" s="231"/>
      <c r="N457" s="228" t="s">
        <v>16</v>
      </c>
      <c r="O457" s="229"/>
      <c r="P457" s="230" t="s">
        <v>17</v>
      </c>
      <c r="Q457" s="231"/>
      <c r="S457" s="228" t="s">
        <v>45</v>
      </c>
      <c r="T457" s="229"/>
      <c r="U457" s="230" t="s">
        <v>46</v>
      </c>
      <c r="V457" s="231"/>
      <c r="X457" s="228" t="s">
        <v>49</v>
      </c>
      <c r="Y457" s="229"/>
      <c r="Z457" s="230" t="s">
        <v>50</v>
      </c>
      <c r="AA457" s="231"/>
      <c r="AB457" s="4"/>
      <c r="AC457" s="53" t="s">
        <v>87</v>
      </c>
      <c r="AE457" s="98" t="s">
        <v>88</v>
      </c>
      <c r="AF457" s="17"/>
      <c r="AG457" s="82">
        <f t="shared" si="1651"/>
        <v>8.5</v>
      </c>
      <c r="AH457" s="83">
        <f t="shared" si="1652"/>
        <v>-3.0158171651930781</v>
      </c>
      <c r="AI457" s="81">
        <f t="shared" si="1653"/>
        <v>-31.675279237281405</v>
      </c>
      <c r="AJ457" s="85">
        <f t="shared" si="1655"/>
        <v>-3.0158171651930781</v>
      </c>
      <c r="AK457" s="22">
        <f t="shared" si="1656"/>
        <v>-74.795625589161219</v>
      </c>
      <c r="AL457" s="84">
        <f t="shared" si="1657"/>
        <v>-1.3054299326197869</v>
      </c>
      <c r="AM457" s="65">
        <f t="shared" si="1654"/>
        <v>-3.0047897481693582</v>
      </c>
    </row>
    <row r="458" spans="2:39" ht="18.649999999999999" customHeight="1" thickTop="1" thickBot="1">
      <c r="B458" s="75">
        <v>1.24</v>
      </c>
      <c r="D458" s="132">
        <f t="shared" ref="D458" si="1818">COS($F$8*$B458)</f>
        <v>0.87952817577515463</v>
      </c>
      <c r="E458" s="133">
        <v>0</v>
      </c>
      <c r="F458" s="134">
        <v>0</v>
      </c>
      <c r="G458" s="135">
        <f t="shared" ref="G458" si="1819">$E$8*SIN($B458*$F$8)</f>
        <v>1.4275404345091798</v>
      </c>
      <c r="I458" s="55">
        <v>1</v>
      </c>
      <c r="J458" s="58">
        <v>0</v>
      </c>
      <c r="K458" s="56">
        <v>0</v>
      </c>
      <c r="L458" s="57">
        <v>0</v>
      </c>
      <c r="N458" s="55">
        <f t="shared" ref="N458" si="1820">D458*I458+F458*I461-E458*J458-G458*J461</f>
        <v>-1.2416592688434487</v>
      </c>
      <c r="O458" s="58">
        <f t="shared" ref="O458" si="1821">(D458*J458+E458*I458+F458*J461+G458*I461)</f>
        <v>0</v>
      </c>
      <c r="P458" s="56">
        <f t="shared" ref="P458" si="1822">D458*K458+F458*K461-E458*L458-G458*L461</f>
        <v>0</v>
      </c>
      <c r="Q458" s="57">
        <f t="shared" ref="Q458" si="1823">(D458*L458+E458*K458+F458*L461+G458*K461)</f>
        <v>1.4275404345091798</v>
      </c>
      <c r="S458" s="59">
        <f t="shared" ref="S458" si="1824">COS($U$8*$B458)</f>
        <v>0.87952817577515463</v>
      </c>
      <c r="T458" s="60">
        <v>0</v>
      </c>
      <c r="U458" s="22">
        <v>0</v>
      </c>
      <c r="V458" s="116">
        <f t="shared" ref="V458" si="1825">$T$8*SIN($B458*$U$8)</f>
        <v>1.4275404345091798</v>
      </c>
      <c r="X458" s="55">
        <f t="shared" ref="X458" si="1826">N458*S458+P458*S461-O458*T458-Q458*T461</f>
        <v>-1.3185044996778195</v>
      </c>
      <c r="Y458" s="58">
        <f t="shared" ref="Y458" si="1827">(N458*T458+O458*S458+P458*T461+Q458*S461)</f>
        <v>0</v>
      </c>
      <c r="Z458" s="56">
        <f t="shared" ref="Z458" si="1828">N458*U458+P458*U461-O458*V458-Q458*V461</f>
        <v>0</v>
      </c>
      <c r="AA458" s="57">
        <f t="shared" ref="AA458" si="1829">(N458*V458+O458*U458+P458*V461+Q458*U461)</f>
        <v>-0.51695677794799666</v>
      </c>
      <c r="AB458" s="9"/>
      <c r="AC458" s="61">
        <f t="shared" ref="AC458" si="1830">20*LOG((2*$X$8)/(($X$8*X458+Z458+$X$8*X461+Z461)^2+($X$8*Y458+AA458+$X$8*Y461+AA461)^2)^0.5)</f>
        <v>-2.8917975656705681</v>
      </c>
      <c r="AE458" s="99">
        <f t="shared" ref="AE458" si="1831">((Y458^2+X458^2)/(Y461^2+X461^2))^0.5</f>
        <v>0.92302260004922532</v>
      </c>
      <c r="AF458" s="17"/>
      <c r="AG458" s="82">
        <f t="shared" si="1651"/>
        <v>8.52</v>
      </c>
      <c r="AH458" s="83">
        <f t="shared" si="1652"/>
        <v>-3.0606686440329316</v>
      </c>
      <c r="AI458" s="81">
        <f t="shared" si="1653"/>
        <v>-33.171191749064597</v>
      </c>
      <c r="AJ458" s="85">
        <f t="shared" si="1655"/>
        <v>-3.0606686440329316</v>
      </c>
      <c r="AK458" s="22">
        <f t="shared" si="1656"/>
        <v>-73.762255084091933</v>
      </c>
      <c r="AL458" s="84">
        <f t="shared" si="1657"/>
        <v>-1.2873942149133311</v>
      </c>
      <c r="AM458" s="65">
        <f t="shared" si="1654"/>
        <v>-2.9605087450984313</v>
      </c>
    </row>
    <row r="459" spans="2:39" ht="18.649999999999999" customHeight="1" thickBot="1">
      <c r="D459" s="59"/>
      <c r="E459" s="22"/>
      <c r="F459" s="22"/>
      <c r="G459" s="65"/>
      <c r="I459" s="63"/>
      <c r="L459" s="64"/>
      <c r="N459" s="63"/>
      <c r="Q459" s="64"/>
      <c r="S459" s="63"/>
      <c r="V459" s="64"/>
      <c r="X459" s="63"/>
      <c r="AA459" s="64"/>
      <c r="AE459" s="100"/>
      <c r="AF459" s="17"/>
      <c r="AG459" s="82">
        <f t="shared" si="1651"/>
        <v>8.5399999999999991</v>
      </c>
      <c r="AH459" s="83">
        <f t="shared" si="1652"/>
        <v>-3.1034498217942996</v>
      </c>
      <c r="AI459" s="81">
        <f t="shared" si="1653"/>
        <v>-34.646436850746404</v>
      </c>
      <c r="AJ459" s="85">
        <f t="shared" si="1655"/>
        <v>-3.1034498217942996</v>
      </c>
      <c r="AK459" s="22">
        <f t="shared" si="1656"/>
        <v>-72.779114061605256</v>
      </c>
      <c r="AL459" s="84">
        <f t="shared" si="1657"/>
        <v>-1.2702351670595149</v>
      </c>
      <c r="AM459" s="65">
        <f t="shared" si="1654"/>
        <v>-2.9191061399515332</v>
      </c>
    </row>
    <row r="460" spans="2:39" ht="18.649999999999999" customHeight="1" thickBot="1">
      <c r="D460" s="237" t="s">
        <v>39</v>
      </c>
      <c r="E460" s="238"/>
      <c r="F460" s="239" t="s">
        <v>40</v>
      </c>
      <c r="G460" s="240"/>
      <c r="I460" s="228" t="s">
        <v>18</v>
      </c>
      <c r="J460" s="229"/>
      <c r="K460" s="230" t="s">
        <v>19</v>
      </c>
      <c r="L460" s="231"/>
      <c r="N460" s="228" t="s">
        <v>20</v>
      </c>
      <c r="O460" s="229"/>
      <c r="P460" s="230" t="s">
        <v>21</v>
      </c>
      <c r="Q460" s="231"/>
      <c r="S460" s="228" t="s">
        <v>47</v>
      </c>
      <c r="T460" s="229"/>
      <c r="U460" s="230" t="s">
        <v>48</v>
      </c>
      <c r="V460" s="231"/>
      <c r="X460" s="228" t="s">
        <v>51</v>
      </c>
      <c r="Y460" s="229"/>
      <c r="Z460" s="230" t="s">
        <v>52</v>
      </c>
      <c r="AA460" s="231"/>
      <c r="AB460" s="4"/>
      <c r="AC460" s="71" t="s">
        <v>89</v>
      </c>
      <c r="AE460" s="101" t="s">
        <v>90</v>
      </c>
      <c r="AF460" s="17"/>
      <c r="AG460" s="82">
        <f t="shared" si="1651"/>
        <v>8.56</v>
      </c>
      <c r="AH460" s="83">
        <f t="shared" si="1652"/>
        <v>-3.1440218971266165</v>
      </c>
      <c r="AI460" s="81">
        <f t="shared" si="1653"/>
        <v>-36.102019131978608</v>
      </c>
      <c r="AJ460" s="85">
        <f t="shared" si="1655"/>
        <v>-3.1440218971266165</v>
      </c>
      <c r="AK460" s="22">
        <f t="shared" si="1656"/>
        <v>-71.84713650997179</v>
      </c>
      <c r="AL460" s="84">
        <f t="shared" si="1657"/>
        <v>-1.2539690902288354</v>
      </c>
      <c r="AM460" s="65">
        <f t="shared" si="1654"/>
        <v>-2.8805727041562621</v>
      </c>
    </row>
    <row r="461" spans="2:39" ht="18.649999999999999" customHeight="1" thickTop="1" thickBot="1">
      <c r="D461" s="43">
        <v>0</v>
      </c>
      <c r="E461" s="116">
        <f t="shared" ref="E461" si="1832">(1/$E$8)*SIN($B458*$F$8)</f>
        <v>0.1586156038343533</v>
      </c>
      <c r="F461" s="59">
        <f t="shared" ref="F461" si="1833">COS($F$8*$B458)</f>
        <v>0.87952817577515463</v>
      </c>
      <c r="G461" s="73">
        <v>0</v>
      </c>
      <c r="I461" s="55">
        <v>0</v>
      </c>
      <c r="J461" s="58">
        <f t="shared" ref="J461" si="1834">(TAN($K$8*B458))/$J$8</f>
        <v>1.4859035816718666</v>
      </c>
      <c r="K461" s="56">
        <v>1</v>
      </c>
      <c r="L461" s="57">
        <v>0</v>
      </c>
      <c r="N461" s="55">
        <f t="shared" ref="N461" si="1835">D461*I458+F461*I461-E461*J458-G461*J461</f>
        <v>0</v>
      </c>
      <c r="O461" s="58">
        <f t="shared" ref="O461" si="1836">(D461*J458+E461*I458+F461*J461+G461*I461)</f>
        <v>1.4655096703999788</v>
      </c>
      <c r="P461" s="56">
        <f t="shared" ref="P461" si="1837">D461*K458+F461*K461-E461*L458-G461*L461</f>
        <v>0.87952817577515463</v>
      </c>
      <c r="Q461" s="57">
        <f t="shared" ref="Q461" si="1838">(D461*L458+E461*K458+F461*L461+G461*K461)</f>
        <v>0</v>
      </c>
      <c r="S461" s="43">
        <v>0</v>
      </c>
      <c r="T461" s="116">
        <f t="shared" ref="T461" si="1839">(1/$T$8)*SIN($B458*$U$8)</f>
        <v>0.1586156038343533</v>
      </c>
      <c r="U461" s="59">
        <f t="shared" ref="U461" si="1840">COS($U$8*$B458)</f>
        <v>0.87952817577515463</v>
      </c>
      <c r="V461" s="73">
        <v>0</v>
      </c>
      <c r="X461" s="55">
        <f t="shared" ref="X461" si="1841">N461*S458+P461*S461-O461*T458-Q461*T461</f>
        <v>0</v>
      </c>
      <c r="Y461" s="58">
        <f t="shared" ref="Y461" si="1842">(N461*T458+O461*S458+P461*T461+Q461*S461)</f>
        <v>1.4284639396776448</v>
      </c>
      <c r="Z461" s="56">
        <f t="shared" ref="Z461" si="1843">N461*U458+P461*U461-O461*V458-Q461*V461</f>
        <v>-1.3185044996778195</v>
      </c>
      <c r="AA461" s="57">
        <f t="shared" ref="AA461" si="1844">(N461*V458+O461*U458+P461*V461+Q461*U461)</f>
        <v>0</v>
      </c>
      <c r="AB461" s="9"/>
      <c r="AC461" s="74">
        <f t="shared" ref="AC461" si="1845">(180/PI())*ATAN(-1*(($X$8*Y458+AA458+$X$8*Y461+AA461)/($X$8*X458+Z458+$X$8*X461+Z461)))</f>
        <v>19.068193908318893</v>
      </c>
      <c r="AE461" s="102">
        <f t="shared" ref="AE461" si="1846">20*LOG(((($X$8*X458+Z458-$X$8*X461-Z461)^2+($X$8*Y458+AA458-$X$8*Y461-AA461)^2)/(($X$8*X458+Z458+$X$8*X461+Z461)^2+($X$8*Y458+AA458+$X$8*Y461+AA461)^2))^0.5)</f>
        <v>-3.1321267478773382</v>
      </c>
      <c r="AF461" s="17"/>
      <c r="AG461" s="82">
        <f t="shared" si="1651"/>
        <v>8.58</v>
      </c>
      <c r="AH461" s="83">
        <f t="shared" si="1652"/>
        <v>-3.182249023460324</v>
      </c>
      <c r="AI461" s="81">
        <f t="shared" si="1653"/>
        <v>-37.538961862178013</v>
      </c>
      <c r="AJ461" s="85">
        <f t="shared" si="1655"/>
        <v>-3.182249023460324</v>
      </c>
      <c r="AK461" s="22">
        <f t="shared" si="1656"/>
        <v>-70.967277401151648</v>
      </c>
      <c r="AL461" s="84">
        <f t="shared" si="1657"/>
        <v>-1.238612651826261</v>
      </c>
      <c r="AM461" s="65">
        <f t="shared" si="1654"/>
        <v>-2.8449003362101388</v>
      </c>
    </row>
    <row r="462" spans="2:39" ht="18.649999999999999" customHeight="1">
      <c r="AE462" s="66"/>
      <c r="AG462" s="82">
        <f t="shared" si="1651"/>
        <v>8.6</v>
      </c>
      <c r="AH462" s="83">
        <f t="shared" si="1652"/>
        <v>-3.217998063229508</v>
      </c>
      <c r="AI462" s="81">
        <f t="shared" si="1653"/>
        <v>-38.958307410201016</v>
      </c>
      <c r="AJ462" s="85">
        <f t="shared" si="1655"/>
        <v>-3.217998063229508</v>
      </c>
      <c r="AK462" s="22">
        <f t="shared" si="1656"/>
        <v>-70.140526045662526</v>
      </c>
      <c r="AL462" s="84">
        <f t="shared" si="1657"/>
        <v>-1.2241831185776497</v>
      </c>
      <c r="AM462" s="65">
        <f t="shared" si="1654"/>
        <v>-2.8120831460457647</v>
      </c>
    </row>
    <row r="463" spans="2:39" ht="18.649999999999999" customHeight="1" thickBot="1">
      <c r="E463" s="50" t="s">
        <v>8</v>
      </c>
      <c r="J463" s="50" t="s">
        <v>9</v>
      </c>
      <c r="O463" s="50" t="s">
        <v>10</v>
      </c>
      <c r="T463" s="50" t="s">
        <v>11</v>
      </c>
      <c r="Y463" s="50" t="s">
        <v>12</v>
      </c>
      <c r="AG463" s="82">
        <f t="shared" si="1651"/>
        <v>8.6199999999999992</v>
      </c>
      <c r="AH463" s="83">
        <f t="shared" si="1652"/>
        <v>-3.2511383274176353</v>
      </c>
      <c r="AI463" s="81">
        <f t="shared" si="1653"/>
        <v>-40.361117931114237</v>
      </c>
      <c r="AJ463" s="85">
        <f t="shared" si="1655"/>
        <v>-3.2511383274176353</v>
      </c>
      <c r="AK463" s="22">
        <f t="shared" si="1656"/>
        <v>-69.367920482880351</v>
      </c>
      <c r="AL463" s="84">
        <f t="shared" si="1657"/>
        <v>-1.210698607687877</v>
      </c>
      <c r="AM463" s="65">
        <f t="shared" si="1654"/>
        <v>-2.782118481487319</v>
      </c>
    </row>
    <row r="464" spans="2:39" ht="18.649999999999999" customHeight="1" thickBot="1">
      <c r="B464" s="49"/>
      <c r="D464" s="233" t="s">
        <v>37</v>
      </c>
      <c r="E464" s="234"/>
      <c r="F464" s="235" t="s">
        <v>38</v>
      </c>
      <c r="G464" s="236"/>
      <c r="I464" s="228" t="s">
        <v>14</v>
      </c>
      <c r="J464" s="229"/>
      <c r="K464" s="230" t="s">
        <v>15</v>
      </c>
      <c r="L464" s="231"/>
      <c r="N464" s="228" t="s">
        <v>16</v>
      </c>
      <c r="O464" s="229"/>
      <c r="P464" s="230" t="s">
        <v>17</v>
      </c>
      <c r="Q464" s="231"/>
      <c r="S464" s="228" t="s">
        <v>45</v>
      </c>
      <c r="T464" s="229"/>
      <c r="U464" s="230" t="s">
        <v>46</v>
      </c>
      <c r="V464" s="231"/>
      <c r="X464" s="228" t="s">
        <v>49</v>
      </c>
      <c r="Y464" s="229"/>
      <c r="Z464" s="230" t="s">
        <v>50</v>
      </c>
      <c r="AA464" s="231"/>
      <c r="AB464" s="4"/>
      <c r="AC464" s="53" t="s">
        <v>87</v>
      </c>
      <c r="AE464" s="98" t="s">
        <v>88</v>
      </c>
      <c r="AF464" s="17"/>
      <c r="AG464" s="82">
        <f t="shared" si="1651"/>
        <v>8.64</v>
      </c>
      <c r="AH464" s="83">
        <f t="shared" si="1652"/>
        <v>-3.2815413034011804</v>
      </c>
      <c r="AI464" s="81">
        <f t="shared" si="1653"/>
        <v>-41.748476340771937</v>
      </c>
      <c r="AJ464" s="85">
        <f t="shared" si="1655"/>
        <v>-3.2815413034011804</v>
      </c>
      <c r="AK464" s="22">
        <f t="shared" si="1656"/>
        <v>-68.650562901525845</v>
      </c>
      <c r="AL464" s="84">
        <f t="shared" si="1657"/>
        <v>-1.1981783559790977</v>
      </c>
      <c r="AM464" s="65">
        <f t="shared" si="1654"/>
        <v>-2.7550079135101462</v>
      </c>
    </row>
    <row r="465" spans="2:39" ht="18.649999999999999" customHeight="1" thickTop="1" thickBot="1">
      <c r="B465" s="75">
        <v>1.26</v>
      </c>
      <c r="D465" s="132">
        <f t="shared" ref="D465" si="1847">COS($F$8*$B465)</f>
        <v>0.87569386891998469</v>
      </c>
      <c r="E465" s="133">
        <v>0</v>
      </c>
      <c r="F465" s="134">
        <v>0</v>
      </c>
      <c r="G465" s="135">
        <f t="shared" ref="G465" si="1848">$E$8*SIN($B465*$F$8)</f>
        <v>1.4486000936847745</v>
      </c>
      <c r="I465" s="55">
        <v>1</v>
      </c>
      <c r="J465" s="58">
        <v>0</v>
      </c>
      <c r="K465" s="56">
        <v>0</v>
      </c>
      <c r="L465" s="57">
        <v>0</v>
      </c>
      <c r="N465" s="55">
        <f t="shared" ref="N465" si="1849">D465*I465+F465*I468-E465*J465-G465*J468</f>
        <v>-1.3387711659594876</v>
      </c>
      <c r="O465" s="58">
        <f t="shared" ref="O465" si="1850">(D465*J465+E465*I465+F465*J468+G465*I468)</f>
        <v>0</v>
      </c>
      <c r="P465" s="56">
        <f t="shared" ref="P465" si="1851">D465*K465+F465*K468-E465*L465-G465*L468</f>
        <v>0</v>
      </c>
      <c r="Q465" s="57">
        <f t="shared" ref="Q465" si="1852">(D465*L465+E465*K465+F465*L468+G465*K468)</f>
        <v>1.4486000936847745</v>
      </c>
      <c r="S465" s="59">
        <f t="shared" ref="S465" si="1853">COS($U$8*$B465)</f>
        <v>0.87569386891998469</v>
      </c>
      <c r="T465" s="60">
        <v>0</v>
      </c>
      <c r="U465" s="22">
        <v>0</v>
      </c>
      <c r="V465" s="116">
        <f t="shared" ref="V465" si="1854">$T$8*SIN($B465*$U$8)</f>
        <v>1.4486000936847745</v>
      </c>
      <c r="X465" s="55">
        <f t="shared" ref="X465" si="1855">N465*S465+P465*S468-O465*T465-Q465*T468</f>
        <v>-1.4055139498535314</v>
      </c>
      <c r="Y465" s="58">
        <f t="shared" ref="Y465" si="1856">(N465*T465+O465*S465+P465*T468+Q465*S468)</f>
        <v>0</v>
      </c>
      <c r="Z465" s="56">
        <f t="shared" ref="Z465" si="1857">N465*U465+P465*U468-O465*V465-Q465*V468</f>
        <v>0</v>
      </c>
      <c r="AA465" s="57">
        <f t="shared" ref="AA465" si="1858">(N465*V465+O465*U465+P465*V468+Q465*U468)</f>
        <v>-0.67081381587471611</v>
      </c>
      <c r="AB465" s="9"/>
      <c r="AC465" s="61">
        <f t="shared" ref="AC465" si="1859">20*LOG((2*$X$8)/(($X$8*X465+Z465+$X$8*X468+Z468)^2+($X$8*Y465+AA465+$X$8*Y468+AA468)^2)^0.5)</f>
        <v>-3.281504883048993</v>
      </c>
      <c r="AE465" s="99">
        <f t="shared" ref="AE465" si="1860">((Y465^2+X465^2)/(Y468^2+X468^2))^0.5</f>
        <v>0.96654812016530245</v>
      </c>
      <c r="AF465" s="17"/>
      <c r="AG465" s="82">
        <f t="shared" si="1651"/>
        <v>8.66</v>
      </c>
      <c r="AH465" s="83">
        <f t="shared" si="1652"/>
        <v>-3.3090803740027614</v>
      </c>
      <c r="AI465" s="81">
        <f t="shared" si="1653"/>
        <v>-43.121487598802425</v>
      </c>
      <c r="AJ465" s="85">
        <f t="shared" si="1655"/>
        <v>-3.3090803740027614</v>
      </c>
      <c r="AK465" s="22">
        <f t="shared" si="1656"/>
        <v>-67.989636117755865</v>
      </c>
      <c r="AL465" s="84">
        <f t="shared" si="1657"/>
        <v>-1.186643007487695</v>
      </c>
      <c r="AM465" s="65">
        <f t="shared" si="1654"/>
        <v>-2.7307581970745902</v>
      </c>
    </row>
    <row r="466" spans="2:39" ht="18.649999999999999" customHeight="1" thickBot="1">
      <c r="D466" s="59"/>
      <c r="E466" s="22"/>
      <c r="F466" s="22"/>
      <c r="G466" s="65"/>
      <c r="I466" s="63"/>
      <c r="L466" s="64"/>
      <c r="N466" s="63"/>
      <c r="Q466" s="64"/>
      <c r="S466" s="63"/>
      <c r="V466" s="64"/>
      <c r="X466" s="63"/>
      <c r="AA466" s="64"/>
      <c r="AE466" s="100"/>
      <c r="AF466" s="17"/>
      <c r="AG466" s="82">
        <f t="shared" si="1651"/>
        <v>8.68</v>
      </c>
      <c r="AH466" s="83">
        <f t="shared" si="1652"/>
        <v>-3.3336305306227505</v>
      </c>
      <c r="AI466" s="81">
        <f t="shared" si="1653"/>
        <v>-44.481280321157513</v>
      </c>
      <c r="AJ466" s="85">
        <f t="shared" si="1655"/>
        <v>-3.3336305306227505</v>
      </c>
      <c r="AK466" s="22">
        <f t="shared" si="1656"/>
        <v>-67.38642117077697</v>
      </c>
      <c r="AL466" s="84">
        <f t="shared" si="1657"/>
        <v>-1.1761149205656702</v>
      </c>
      <c r="AM466" s="65">
        <f t="shared" si="1654"/>
        <v>-2.7093822245391506</v>
      </c>
    </row>
    <row r="467" spans="2:39" ht="18.649999999999999" customHeight="1" thickBot="1">
      <c r="D467" s="237" t="s">
        <v>39</v>
      </c>
      <c r="E467" s="238"/>
      <c r="F467" s="239" t="s">
        <v>40</v>
      </c>
      <c r="G467" s="240"/>
      <c r="I467" s="228" t="s">
        <v>18</v>
      </c>
      <c r="J467" s="229"/>
      <c r="K467" s="230" t="s">
        <v>19</v>
      </c>
      <c r="L467" s="231"/>
      <c r="N467" s="228" t="s">
        <v>20</v>
      </c>
      <c r="O467" s="229"/>
      <c r="P467" s="230" t="s">
        <v>21</v>
      </c>
      <c r="Q467" s="231"/>
      <c r="S467" s="228" t="s">
        <v>47</v>
      </c>
      <c r="T467" s="229"/>
      <c r="U467" s="230" t="s">
        <v>48</v>
      </c>
      <c r="V467" s="231"/>
      <c r="X467" s="228" t="s">
        <v>51</v>
      </c>
      <c r="Y467" s="229"/>
      <c r="Z467" s="230" t="s">
        <v>52</v>
      </c>
      <c r="AA467" s="231"/>
      <c r="AB467" s="4"/>
      <c r="AC467" s="71" t="s">
        <v>89</v>
      </c>
      <c r="AE467" s="101" t="s">
        <v>90</v>
      </c>
      <c r="AF467" s="17"/>
      <c r="AG467" s="82">
        <f t="shared" si="1651"/>
        <v>8.6999999999999993</v>
      </c>
      <c r="AH467" s="83">
        <f t="shared" si="1652"/>
        <v>-3.3550680833108499</v>
      </c>
      <c r="AI467" s="81">
        <f t="shared" si="1653"/>
        <v>-45.829008744573024</v>
      </c>
      <c r="AJ467" s="85">
        <f t="shared" si="1655"/>
        <v>-3.3550680833108499</v>
      </c>
      <c r="AK467" s="22">
        <f t="shared" si="1656"/>
        <v>-66.842316128487866</v>
      </c>
      <c r="AL467" s="84">
        <f t="shared" si="1657"/>
        <v>-1.1666184961010222</v>
      </c>
      <c r="AM467" s="65">
        <f t="shared" si="1654"/>
        <v>-2.6908999891140946</v>
      </c>
    </row>
    <row r="468" spans="2:39" ht="18.649999999999999" customHeight="1" thickTop="1" thickBot="1">
      <c r="D468" s="43">
        <v>0</v>
      </c>
      <c r="E468" s="116">
        <f t="shared" ref="E468" si="1861">(1/$E$8)*SIN($B465*$F$8)</f>
        <v>0.16095556596497496</v>
      </c>
      <c r="F468" s="59">
        <f t="shared" ref="F468" si="1862">COS($F$8*$B465)</f>
        <v>0.87569386891998469</v>
      </c>
      <c r="G468" s="73">
        <v>0</v>
      </c>
      <c r="I468" s="55">
        <v>0</v>
      </c>
      <c r="J468" s="58">
        <f t="shared" ref="J468" si="1863">(TAN($K$8*B465))/$J$8</f>
        <v>1.5286931462544522</v>
      </c>
      <c r="K468" s="56">
        <v>1</v>
      </c>
      <c r="L468" s="57">
        <v>0</v>
      </c>
      <c r="N468" s="55">
        <f t="shared" ref="N468" si="1864">D468*I465+F468*I468-E468*J465-G468*J468</f>
        <v>0</v>
      </c>
      <c r="O468" s="58">
        <f t="shared" ref="O468" si="1865">(D468*J465+E468*I465+F468*J468+G468*I468)</f>
        <v>1.4996227816000003</v>
      </c>
      <c r="P468" s="56">
        <f t="shared" ref="P468" si="1866">D468*K465+F468*K468-E468*L465-G468*L468</f>
        <v>0.87569386891998469</v>
      </c>
      <c r="Q468" s="57">
        <f t="shared" ref="Q468" si="1867">(D468*L465+E468*K465+F468*L468+G468*K468)</f>
        <v>0</v>
      </c>
      <c r="S468" s="43">
        <v>0</v>
      </c>
      <c r="T468" s="116">
        <f t="shared" ref="T468" si="1868">(1/$T$8)*SIN($B465*$U$8)</f>
        <v>0.16095556596497496</v>
      </c>
      <c r="U468" s="59">
        <f t="shared" ref="U468" si="1869">COS($U$8*$B465)</f>
        <v>0.87569386891998469</v>
      </c>
      <c r="V468" s="73">
        <v>0</v>
      </c>
      <c r="X468" s="55">
        <f t="shared" ref="X468" si="1870">N468*S465+P468*S468-O468*T465-Q468*T468</f>
        <v>0</v>
      </c>
      <c r="Y468" s="58">
        <f t="shared" ref="Y468" si="1871">(N468*T465+O468*S465+P468*T468+Q468*S468)</f>
        <v>1.4541582778239281</v>
      </c>
      <c r="Z468" s="56">
        <f t="shared" ref="Z468" si="1872">N468*U465+P468*U468-O468*V465-Q468*V468</f>
        <v>-1.4055139498535312</v>
      </c>
      <c r="AA468" s="57">
        <f t="shared" ref="AA468" si="1873">(N468*V465+O468*U465+P468*V468+Q468*U468)</f>
        <v>0</v>
      </c>
      <c r="AB468" s="9"/>
      <c r="AC468" s="74">
        <f t="shared" ref="AC468" si="1874">(180/PI())*ATAN(-1*(($X$8*Y465+AA465+$X$8*Y468+AA468)/($X$8*X465+Z465+$X$8*X468+Z468)))</f>
        <v>15.57147013441249</v>
      </c>
      <c r="AE468" s="102">
        <f t="shared" ref="AE468" si="1875">20*LOG(((($X$8*X465+Z465-$X$8*X468-Z468)^2+($X$8*Y465+AA465-$X$8*Y468-AA468)^2)/(($X$8*X465+Z465+$X$8*X468+Z468)^2+($X$8*Y465+AA465+$X$8*Y468+AA468)^2))^0.5)</f>
        <v>-2.75504017572925</v>
      </c>
      <c r="AF468" s="17"/>
      <c r="AG468" s="82">
        <f t="shared" si="1651"/>
        <v>8.7200000000000006</v>
      </c>
      <c r="AH468" s="83">
        <f t="shared" si="1652"/>
        <v>-3.3732703706815932</v>
      </c>
      <c r="AI468" s="81">
        <f t="shared" si="1653"/>
        <v>-47.165855067142871</v>
      </c>
      <c r="AJ468" s="85">
        <f t="shared" si="1655"/>
        <v>-3.3732703706815932</v>
      </c>
      <c r="AK468" s="22">
        <f t="shared" si="1656"/>
        <v>-66.358856228094609</v>
      </c>
      <c r="AL468" s="84">
        <f t="shared" si="1657"/>
        <v>-1.1581805290377962</v>
      </c>
      <c r="AM468" s="65">
        <f t="shared" si="1654"/>
        <v>-2.6753395765442454</v>
      </c>
    </row>
    <row r="469" spans="2:39" ht="18.649999999999999" customHeight="1">
      <c r="AE469" s="66"/>
      <c r="AG469" s="82">
        <f t="shared" si="1651"/>
        <v>8.74</v>
      </c>
      <c r="AH469" s="83">
        <f t="shared" si="1652"/>
        <v>-3.388115472686255</v>
      </c>
      <c r="AI469" s="81">
        <f t="shared" si="1653"/>
        <v>-48.493032191704735</v>
      </c>
      <c r="AJ469" s="85">
        <f t="shared" si="1655"/>
        <v>-3.388115472686255</v>
      </c>
      <c r="AK469" s="22">
        <f t="shared" si="1656"/>
        <v>-65.937735509649173</v>
      </c>
      <c r="AL469" s="84">
        <f t="shared" si="1657"/>
        <v>-1.1508305859525594</v>
      </c>
      <c r="AM469" s="65">
        <f t="shared" si="1654"/>
        <v>-2.6627382042638406</v>
      </c>
    </row>
    <row r="470" spans="2:39" ht="18.649999999999999" customHeight="1" thickBot="1">
      <c r="E470" s="50" t="s">
        <v>8</v>
      </c>
      <c r="J470" s="50" t="s">
        <v>9</v>
      </c>
      <c r="O470" s="50" t="s">
        <v>10</v>
      </c>
      <c r="T470" s="50" t="s">
        <v>11</v>
      </c>
      <c r="Y470" s="50" t="s">
        <v>12</v>
      </c>
      <c r="AG470" s="82">
        <f t="shared" si="1651"/>
        <v>8.76</v>
      </c>
      <c r="AH470" s="83">
        <f t="shared" si="1652"/>
        <v>-3.3994819294440273</v>
      </c>
      <c r="AI470" s="81">
        <f t="shared" si="1653"/>
        <v>-49.81178690189769</v>
      </c>
      <c r="AJ470" s="85">
        <f t="shared" si="1655"/>
        <v>-3.3994819294440273</v>
      </c>
      <c r="AK470" s="22">
        <f t="shared" si="1656"/>
        <v>-65.580830134297202</v>
      </c>
      <c r="AL470" s="84">
        <f t="shared" si="1657"/>
        <v>-1.1446014120346011</v>
      </c>
      <c r="AM470" s="65">
        <f t="shared" si="1654"/>
        <v>-2.6531433287111801</v>
      </c>
    </row>
    <row r="471" spans="2:39" ht="18.649999999999999" customHeight="1" thickBot="1">
      <c r="B471" s="49"/>
      <c r="D471" s="233" t="s">
        <v>37</v>
      </c>
      <c r="E471" s="234"/>
      <c r="F471" s="235" t="s">
        <v>38</v>
      </c>
      <c r="G471" s="236"/>
      <c r="I471" s="228" t="s">
        <v>14</v>
      </c>
      <c r="J471" s="229"/>
      <c r="K471" s="230" t="s">
        <v>15</v>
      </c>
      <c r="L471" s="231"/>
      <c r="N471" s="228" t="s">
        <v>16</v>
      </c>
      <c r="O471" s="229"/>
      <c r="P471" s="230" t="s">
        <v>17</v>
      </c>
      <c r="Q471" s="231"/>
      <c r="S471" s="228" t="s">
        <v>45</v>
      </c>
      <c r="T471" s="229"/>
      <c r="U471" s="230" t="s">
        <v>46</v>
      </c>
      <c r="V471" s="231"/>
      <c r="X471" s="228" t="s">
        <v>49</v>
      </c>
      <c r="Y471" s="229"/>
      <c r="Z471" s="230" t="s">
        <v>50</v>
      </c>
      <c r="AA471" s="231"/>
      <c r="AB471" s="4"/>
      <c r="AC471" s="53" t="s">
        <v>87</v>
      </c>
      <c r="AE471" s="98" t="s">
        <v>88</v>
      </c>
      <c r="AF471" s="17"/>
      <c r="AG471" s="82">
        <f t="shared" si="1651"/>
        <v>8.7799999999999994</v>
      </c>
      <c r="AH471" s="83">
        <f t="shared" si="1652"/>
        <v>-3.407248469626794</v>
      </c>
      <c r="AI471" s="81">
        <f t="shared" si="1653"/>
        <v>-51.123403504583607</v>
      </c>
      <c r="AJ471" s="85">
        <f t="shared" si="1655"/>
        <v>-3.407248469626794</v>
      </c>
      <c r="AK471" s="22">
        <f t="shared" si="1656"/>
        <v>-65.290223613651079</v>
      </c>
      <c r="AL471" s="84">
        <f t="shared" si="1657"/>
        <v>-1.1395293714215615</v>
      </c>
      <c r="AM471" s="65">
        <f t="shared" si="1654"/>
        <v>-2.6466138434006874</v>
      </c>
    </row>
    <row r="472" spans="2:39" ht="18.649999999999999" customHeight="1" thickTop="1" thickBot="1">
      <c r="B472" s="75">
        <v>1.28</v>
      </c>
      <c r="D472" s="132">
        <f t="shared" ref="D472" si="1876">COS($F$8*$B472)</f>
        <v>0.87180353454582338</v>
      </c>
      <c r="E472" s="133">
        <v>0</v>
      </c>
      <c r="F472" s="134">
        <v>0</v>
      </c>
      <c r="G472" s="135">
        <f t="shared" ref="G472" si="1877">$E$8*SIN($B472*$F$8)</f>
        <v>1.469567070392054</v>
      </c>
      <c r="I472" s="55">
        <v>1</v>
      </c>
      <c r="J472" s="58">
        <v>0</v>
      </c>
      <c r="K472" s="56">
        <v>0</v>
      </c>
      <c r="L472" s="57">
        <v>0</v>
      </c>
      <c r="N472" s="55">
        <f t="shared" ref="N472" si="1878">D472*I472+F472*I475-E472*J472-G472*J475</f>
        <v>-1.4397604062582086</v>
      </c>
      <c r="O472" s="58">
        <f t="shared" ref="O472" si="1879">(D472*J472+E472*I472+F472*J475+G472*I475)</f>
        <v>0</v>
      </c>
      <c r="P472" s="56">
        <f t="shared" ref="P472" si="1880">D472*K472+F472*K475-E472*L472-G472*L475</f>
        <v>0</v>
      </c>
      <c r="Q472" s="57">
        <f t="shared" ref="Q472" si="1881">(D472*L472+E472*K472+F472*L475+G472*K475)</f>
        <v>1.469567070392054</v>
      </c>
      <c r="S472" s="59">
        <f t="shared" ref="S472" si="1882">COS($U$8*$B472)</f>
        <v>0.87180353454582338</v>
      </c>
      <c r="T472" s="60">
        <v>0</v>
      </c>
      <c r="U472" s="22">
        <v>0</v>
      </c>
      <c r="V472" s="116">
        <f t="shared" ref="V472" si="1883">$T$8*SIN($B472*$U$8)</f>
        <v>1.469567070392054</v>
      </c>
      <c r="X472" s="55">
        <f t="shared" ref="X472" si="1884">N472*S472+P472*S475-O472*T472-Q472*T475</f>
        <v>-1.495146808228446</v>
      </c>
      <c r="Y472" s="58">
        <f t="shared" ref="Y472" si="1885">(N472*T472+O472*S472+P472*T475+Q472*S475)</f>
        <v>0</v>
      </c>
      <c r="Z472" s="56">
        <f t="shared" ref="Z472" si="1886">N472*U472+P472*U475-O472*V472-Q472*V475</f>
        <v>0</v>
      </c>
      <c r="AA472" s="57">
        <f t="shared" ref="AA472" si="1887">(N472*V472+O472*U472+P472*V475+Q472*U475)</f>
        <v>-0.8346507160714054</v>
      </c>
      <c r="AB472" s="9"/>
      <c r="AC472" s="61">
        <f t="shared" ref="AC472" si="1888">20*LOG((2*$X$8)/(($X$8*X472+Z472+$X$8*X475+Z475)^2+($X$8*Y472+AA472+$X$8*Y475+AA475)^2)^0.5)</f>
        <v>-3.6915142434332515</v>
      </c>
      <c r="AE472" s="99">
        <f t="shared" ref="AE472" si="1889">((Y472^2+X472^2)/(Y475^2+X475^2))^0.5</f>
        <v>1.0100863936014073</v>
      </c>
      <c r="AF472" s="17"/>
      <c r="AG472" s="82">
        <f t="shared" si="1651"/>
        <v>8.8000000000000007</v>
      </c>
      <c r="AH472" s="83">
        <f t="shared" si="1652"/>
        <v>-3.4112937523060016</v>
      </c>
      <c r="AI472" s="81">
        <f t="shared" si="1653"/>
        <v>-52.429207976856716</v>
      </c>
      <c r="AJ472" s="85">
        <f t="shared" si="1655"/>
        <v>-3.4112937523060016</v>
      </c>
      <c r="AK472" s="22">
        <f t="shared" si="1656"/>
        <v>-65.068234212869996</v>
      </c>
      <c r="AL472" s="84">
        <f t="shared" si="1657"/>
        <v>-1.1356549254734023</v>
      </c>
      <c r="AM472" s="65">
        <f t="shared" si="1654"/>
        <v>-2.6432213928160397</v>
      </c>
    </row>
    <row r="473" spans="2:39" ht="18.649999999999999" customHeight="1" thickBot="1">
      <c r="D473" s="59"/>
      <c r="E473" s="22"/>
      <c r="F473" s="22"/>
      <c r="G473" s="65"/>
      <c r="I473" s="63"/>
      <c r="L473" s="64"/>
      <c r="N473" s="63"/>
      <c r="Q473" s="64"/>
      <c r="S473" s="63"/>
      <c r="V473" s="64"/>
      <c r="X473" s="63"/>
      <c r="AA473" s="64"/>
      <c r="AE473" s="100"/>
      <c r="AF473" s="17"/>
      <c r="AG473" s="82">
        <f t="shared" si="1651"/>
        <v>8.82</v>
      </c>
      <c r="AH473" s="83">
        <f t="shared" si="1652"/>
        <v>-3.411496126732156</v>
      </c>
      <c r="AI473" s="81">
        <f t="shared" si="1653"/>
        <v>-53.730572661114088</v>
      </c>
      <c r="AJ473" s="85">
        <f t="shared" si="1655"/>
        <v>-3.411496126732156</v>
      </c>
      <c r="AK473" s="22">
        <f t="shared" si="1656"/>
        <v>-64.917444827426209</v>
      </c>
      <c r="AL473" s="84">
        <f t="shared" si="1657"/>
        <v>-1.1330231542203495</v>
      </c>
      <c r="AM473" s="65">
        <f t="shared" si="1654"/>
        <v>-2.6430518303213479</v>
      </c>
    </row>
    <row r="474" spans="2:39" ht="18.649999999999999" customHeight="1" thickBot="1">
      <c r="D474" s="237" t="s">
        <v>39</v>
      </c>
      <c r="E474" s="238"/>
      <c r="F474" s="239" t="s">
        <v>40</v>
      </c>
      <c r="G474" s="240"/>
      <c r="I474" s="228" t="s">
        <v>18</v>
      </c>
      <c r="J474" s="229"/>
      <c r="K474" s="230" t="s">
        <v>19</v>
      </c>
      <c r="L474" s="231"/>
      <c r="N474" s="228" t="s">
        <v>20</v>
      </c>
      <c r="O474" s="229"/>
      <c r="P474" s="230" t="s">
        <v>21</v>
      </c>
      <c r="Q474" s="231"/>
      <c r="S474" s="228" t="s">
        <v>47</v>
      </c>
      <c r="T474" s="229"/>
      <c r="U474" s="230" t="s">
        <v>48</v>
      </c>
      <c r="V474" s="231"/>
      <c r="X474" s="228" t="s">
        <v>51</v>
      </c>
      <c r="Y474" s="229"/>
      <c r="Z474" s="230" t="s">
        <v>52</v>
      </c>
      <c r="AA474" s="231"/>
      <c r="AB474" s="4"/>
      <c r="AC474" s="71" t="s">
        <v>89</v>
      </c>
      <c r="AE474" s="101" t="s">
        <v>90</v>
      </c>
      <c r="AF474" s="17"/>
      <c r="AG474" s="82">
        <f t="shared" si="1651"/>
        <v>8.84</v>
      </c>
      <c r="AH474" s="83">
        <f t="shared" si="1652"/>
        <v>-3.4077334152581162</v>
      </c>
      <c r="AI474" s="81">
        <f t="shared" si="1653"/>
        <v>-55.028921557662585</v>
      </c>
      <c r="AJ474" s="85">
        <f t="shared" si="1655"/>
        <v>-3.4077334152581162</v>
      </c>
      <c r="AK474" s="22">
        <f t="shared" si="1656"/>
        <v>-64.840735672519358</v>
      </c>
      <c r="AL474" s="84">
        <f t="shared" si="1657"/>
        <v>-1.1316843269008023</v>
      </c>
      <c r="AM474" s="65">
        <f t="shared" si="1654"/>
        <v>-2.6462068522260558</v>
      </c>
    </row>
    <row r="475" spans="2:39" ht="18.649999999999999" customHeight="1" thickTop="1" thickBot="1">
      <c r="D475" s="43">
        <v>0</v>
      </c>
      <c r="E475" s="116">
        <f t="shared" ref="E475" si="1890">(1/$E$8)*SIN($B472*$F$8)</f>
        <v>0.16328523004356155</v>
      </c>
      <c r="F475" s="59">
        <f t="shared" ref="F475" si="1891">COS($F$8*$B472)</f>
        <v>0.87180353454582338</v>
      </c>
      <c r="G475" s="73">
        <v>0</v>
      </c>
      <c r="I475" s="55">
        <v>0</v>
      </c>
      <c r="J475" s="58">
        <f t="shared" ref="J475" si="1892">(TAN($K$8*B472))/$J$8</f>
        <v>1.5729557278303388</v>
      </c>
      <c r="K475" s="56">
        <v>1</v>
      </c>
      <c r="L475" s="57">
        <v>0</v>
      </c>
      <c r="N475" s="55">
        <f t="shared" ref="N475" si="1893">D475*I472+F475*I475-E475*J472-G475*J475</f>
        <v>0</v>
      </c>
      <c r="O475" s="58">
        <f t="shared" ref="O475" si="1894">(D475*J472+E475*I472+F475*J475+G475*I475)</f>
        <v>1.5345935932501491</v>
      </c>
      <c r="P475" s="56">
        <f t="shared" ref="P475" si="1895">D475*K472+F475*K475-E475*L472-G475*L475</f>
        <v>0.87180353454582338</v>
      </c>
      <c r="Q475" s="57">
        <f t="shared" ref="Q475" si="1896">(D475*L472+E475*K472+F475*L475+G475*K475)</f>
        <v>0</v>
      </c>
      <c r="S475" s="43">
        <v>0</v>
      </c>
      <c r="T475" s="116">
        <f t="shared" ref="T475" si="1897">(1/$T$8)*SIN($B472*$U$8)</f>
        <v>0.16328523004356155</v>
      </c>
      <c r="U475" s="59">
        <f t="shared" ref="U475" si="1898">COS($U$8*$B472)</f>
        <v>0.87180353454582338</v>
      </c>
      <c r="V475" s="73">
        <v>0</v>
      </c>
      <c r="X475" s="55">
        <f t="shared" ref="X475" si="1899">N475*S472+P475*S475-O475*T472-Q475*T475</f>
        <v>0</v>
      </c>
      <c r="Y475" s="58">
        <f t="shared" ref="Y475" si="1900">(N475*T472+O475*S472+P475*T475+Q475*S475)</f>
        <v>1.4802167593779605</v>
      </c>
      <c r="Z475" s="56">
        <f t="shared" ref="Z475" si="1901">N475*U472+P475*U475-O475*V472-Q475*V475</f>
        <v>-1.4951468082284465</v>
      </c>
      <c r="AA475" s="57">
        <f t="shared" ref="AA475" si="1902">(N475*V472+O475*U472+P475*V475+Q475*U475)</f>
        <v>0</v>
      </c>
      <c r="AB475" s="9"/>
      <c r="AC475" s="74">
        <f t="shared" ref="AC475" si="1903">(180/PI())*ATAN(-1*(($X$8*Y472+AA472+$X$8*Y475+AA475)/($X$8*X472+Z472+$X$8*X475+Z475)))</f>
        <v>12.182456857519968</v>
      </c>
      <c r="AE475" s="102">
        <f t="shared" ref="AE475" si="1904">20*LOG(((($X$8*X472+Z472-$X$8*X475-Z475)^2+($X$8*Y472+AA472-$X$8*Y475-AA475)^2)/(($X$8*X472+Z472+$X$8*X475+Z475)^2+($X$8*Y472+AA472+$X$8*Y475+AA475)^2))^0.5)</f>
        <v>-2.4215914965319971</v>
      </c>
      <c r="AF475" s="17"/>
      <c r="AG475" s="82">
        <f t="shared" si="1651"/>
        <v>8.86</v>
      </c>
      <c r="AH475" s="83">
        <f t="shared" si="1652"/>
        <v>-3.3998827255733395</v>
      </c>
      <c r="AI475" s="81">
        <f t="shared" si="1653"/>
        <v>-56.325736271112945</v>
      </c>
      <c r="AJ475" s="85">
        <f t="shared" si="1655"/>
        <v>-3.3998827255733395</v>
      </c>
      <c r="AK475" s="22">
        <f t="shared" si="1656"/>
        <v>-64.841320164461067</v>
      </c>
      <c r="AL475" s="84">
        <f t="shared" si="1657"/>
        <v>-1.1316945282096367</v>
      </c>
      <c r="AM475" s="65">
        <f t="shared" si="1654"/>
        <v>-2.6528058450556147</v>
      </c>
    </row>
    <row r="476" spans="2:39" ht="18.649999999999999" customHeight="1">
      <c r="AE476" s="66"/>
      <c r="AG476" s="82">
        <f t="shared" si="1651"/>
        <v>8.8800000000000008</v>
      </c>
      <c r="AH476" s="83">
        <f t="shared" si="1652"/>
        <v>-3.3878202996336864</v>
      </c>
      <c r="AI476" s="81">
        <f t="shared" si="1653"/>
        <v>-57.622562674402253</v>
      </c>
      <c r="AJ476" s="85">
        <f t="shared" si="1655"/>
        <v>-3.3878202996336864</v>
      </c>
      <c r="AK476" s="22">
        <f t="shared" si="1656"/>
        <v>-64.922784414256498</v>
      </c>
      <c r="AL476" s="84">
        <f t="shared" si="1657"/>
        <v>-1.133116347591234</v>
      </c>
      <c r="AM476" s="65">
        <f t="shared" si="1654"/>
        <v>-2.6629879891907855</v>
      </c>
    </row>
    <row r="477" spans="2:39" ht="18.649999999999999" customHeight="1" thickBot="1">
      <c r="E477" s="50" t="s">
        <v>8</v>
      </c>
      <c r="J477" s="50" t="s">
        <v>9</v>
      </c>
      <c r="O477" s="50" t="s">
        <v>10</v>
      </c>
      <c r="T477" s="50" t="s">
        <v>11</v>
      </c>
      <c r="Y477" s="50" t="s">
        <v>12</v>
      </c>
      <c r="AG477" s="82">
        <f t="shared" si="1651"/>
        <v>8.9</v>
      </c>
      <c r="AH477" s="83">
        <f t="shared" si="1652"/>
        <v>-3.3714214082048581</v>
      </c>
      <c r="AI477" s="81">
        <f t="shared" si="1653"/>
        <v>-58.921018362687356</v>
      </c>
      <c r="AJ477" s="85">
        <f t="shared" si="1655"/>
        <v>-3.3714214082048581</v>
      </c>
      <c r="AK477" s="22">
        <f t="shared" si="1656"/>
        <v>-65.089130794579447</v>
      </c>
      <c r="AL477" s="84">
        <f t="shared" si="1657"/>
        <v>-1.1360196396266442</v>
      </c>
      <c r="AM477" s="65">
        <f t="shared" si="1654"/>
        <v>-2.6769146696182968</v>
      </c>
    </row>
    <row r="478" spans="2:39" ht="18.649999999999999" customHeight="1" thickBot="1">
      <c r="B478" s="49"/>
      <c r="D478" s="233" t="s">
        <v>37</v>
      </c>
      <c r="E478" s="234"/>
      <c r="F478" s="235" t="s">
        <v>38</v>
      </c>
      <c r="G478" s="236"/>
      <c r="I478" s="228" t="s">
        <v>14</v>
      </c>
      <c r="J478" s="229"/>
      <c r="K478" s="230" t="s">
        <v>15</v>
      </c>
      <c r="L478" s="231"/>
      <c r="N478" s="228" t="s">
        <v>16</v>
      </c>
      <c r="O478" s="229"/>
      <c r="P478" s="230" t="s">
        <v>17</v>
      </c>
      <c r="Q478" s="231"/>
      <c r="S478" s="228" t="s">
        <v>45</v>
      </c>
      <c r="T478" s="229"/>
      <c r="U478" s="230" t="s">
        <v>46</v>
      </c>
      <c r="V478" s="231"/>
      <c r="X478" s="228" t="s">
        <v>49</v>
      </c>
      <c r="Y478" s="229"/>
      <c r="Z478" s="230" t="s">
        <v>50</v>
      </c>
      <c r="AA478" s="231"/>
      <c r="AB478" s="4"/>
      <c r="AC478" s="53" t="s">
        <v>87</v>
      </c>
      <c r="AE478" s="98" t="s">
        <v>88</v>
      </c>
      <c r="AF478" s="17"/>
      <c r="AG478" s="82">
        <f t="shared" si="1651"/>
        <v>8.92</v>
      </c>
      <c r="AH478" s="83">
        <f t="shared" si="1652"/>
        <v>-3.3505603018564849</v>
      </c>
      <c r="AI478" s="81">
        <f t="shared" si="1653"/>
        <v>-60.222800978578917</v>
      </c>
      <c r="AJ478" s="85">
        <f t="shared" si="1655"/>
        <v>-3.3505603018564849</v>
      </c>
      <c r="AK478" s="22">
        <f t="shared" si="1656"/>
        <v>-65.344826080109513</v>
      </c>
      <c r="AL478" s="84">
        <f t="shared" si="1657"/>
        <v>-1.1404823642409709</v>
      </c>
      <c r="AM478" s="65">
        <f t="shared" si="1654"/>
        <v>-2.6947722539332175</v>
      </c>
    </row>
    <row r="479" spans="2:39" ht="18.649999999999999" customHeight="1" thickTop="1" thickBot="1">
      <c r="B479" s="75">
        <v>1.3</v>
      </c>
      <c r="D479" s="132">
        <f t="shared" ref="D479" si="1905">COS($F$8*$B479)</f>
        <v>0.86785742155904155</v>
      </c>
      <c r="E479" s="133">
        <v>0</v>
      </c>
      <c r="F479" s="134">
        <v>0</v>
      </c>
      <c r="G479" s="135">
        <f t="shared" ref="G479" si="1906">$E$8*SIN($B479*$F$8)</f>
        <v>1.4904400231488781</v>
      </c>
      <c r="I479" s="55">
        <v>1</v>
      </c>
      <c r="J479" s="58">
        <v>0</v>
      </c>
      <c r="K479" s="56">
        <v>0</v>
      </c>
      <c r="L479" s="57">
        <v>0</v>
      </c>
      <c r="N479" s="55">
        <f t="shared" ref="N479" si="1907">D479*I479+F479*I482-E479*J479-G479*J482</f>
        <v>-1.544847415366901</v>
      </c>
      <c r="O479" s="58">
        <f t="shared" ref="O479" si="1908">(D479*J479+E479*I479+F479*J482+G479*I482)</f>
        <v>0</v>
      </c>
      <c r="P479" s="56">
        <f t="shared" ref="P479" si="1909">D479*K479+F479*K482-E479*L479-G479*L482</f>
        <v>0</v>
      </c>
      <c r="Q479" s="57">
        <f t="shared" ref="Q479" si="1910">(D479*L479+E479*K479+F479*L482+G479*K482)</f>
        <v>1.4904400231488781</v>
      </c>
      <c r="S479" s="59">
        <f t="shared" ref="S479" si="1911">COS($U$8*$B479)</f>
        <v>0.86785742155904155</v>
      </c>
      <c r="T479" s="60">
        <v>0</v>
      </c>
      <c r="U479" s="22">
        <v>0</v>
      </c>
      <c r="V479" s="116">
        <f t="shared" ref="V479" si="1912">$T$8*SIN($B479*$U$8)</f>
        <v>1.4904400231488781</v>
      </c>
      <c r="X479" s="55">
        <f t="shared" ref="X479" si="1913">N479*S479+P479*S482-O479*T479-Q479*T482</f>
        <v>-1.5875307904473603</v>
      </c>
      <c r="Y479" s="58">
        <f t="shared" ref="Y479" si="1914">(N479*T479+O479*S479+P479*T482+Q479*S482)</f>
        <v>0</v>
      </c>
      <c r="Z479" s="56">
        <f t="shared" ref="Z479" si="1915">N479*U479+P479*U482-O479*V479-Q479*V482</f>
        <v>0</v>
      </c>
      <c r="AA479" s="57">
        <f t="shared" ref="AA479" si="1916">(N479*V479+O479*U479+P479*V482+Q479*U482)</f>
        <v>-1.0090129820425449</v>
      </c>
      <c r="AB479" s="9"/>
      <c r="AC479" s="61">
        <f t="shared" ref="AC479" si="1917">20*LOG((2*$X$8)/(($X$8*X479+Z479+$X$8*X482+Z482)^2+($X$8*Y479+AA479+$X$8*Y482+AA482)^2)^0.5)</f>
        <v>-4.1198495352448532</v>
      </c>
      <c r="AE479" s="99">
        <f t="shared" ref="AE479" si="1918">((Y479^2+X479^2)/(Y482^2+X482^2))^0.5</f>
        <v>1.0536654833767158</v>
      </c>
      <c r="AF479" s="17"/>
      <c r="AG479" s="82">
        <f t="shared" si="1651"/>
        <v>8.94</v>
      </c>
      <c r="AH479" s="83">
        <f t="shared" si="1652"/>
        <v>-3.3251102316317698</v>
      </c>
      <c r="AI479" s="81">
        <f t="shared" si="1653"/>
        <v>-61.529697500181079</v>
      </c>
      <c r="AJ479" s="85">
        <f t="shared" si="1655"/>
        <v>-3.3251102316317698</v>
      </c>
      <c r="AK479" s="22">
        <f t="shared" si="1656"/>
        <v>-65.694854695773415</v>
      </c>
      <c r="AL479" s="84">
        <f t="shared" si="1657"/>
        <v>-1.1465915160605038</v>
      </c>
      <c r="AM479" s="65">
        <f t="shared" si="1654"/>
        <v>-2.7167753093946096</v>
      </c>
    </row>
    <row r="480" spans="2:39" ht="18.649999999999999" customHeight="1" thickBot="1">
      <c r="D480" s="59"/>
      <c r="E480" s="22"/>
      <c r="F480" s="22"/>
      <c r="G480" s="65"/>
      <c r="I480" s="63"/>
      <c r="L480" s="64"/>
      <c r="N480" s="63"/>
      <c r="Q480" s="64"/>
      <c r="S480" s="63"/>
      <c r="V480" s="64"/>
      <c r="X480" s="63"/>
      <c r="AA480" s="64"/>
      <c r="AE480" s="100"/>
      <c r="AF480" s="17"/>
      <c r="AG480" s="82">
        <f t="shared" ref="AG480:AG533" si="1919">INDEX(B:B,(ROW()-32)*7+24)</f>
        <v>8.9600000000000009</v>
      </c>
      <c r="AH480" s="83">
        <f t="shared" ref="AH480:AH532" si="1920">INDEX(AC:AC,(ROW()-32)*7+24)</f>
        <v>-3.294943555578898</v>
      </c>
      <c r="AI480" s="81">
        <f t="shared" ref="AI480:AI532" si="1921">INDEX(AC:AC,(ROW()-32)*7+27)</f>
        <v>-62.843594594096636</v>
      </c>
      <c r="AJ480" s="85">
        <f t="shared" si="1655"/>
        <v>-3.294943555578898</v>
      </c>
      <c r="AK480" s="22">
        <f t="shared" si="1656"/>
        <v>-66.144777633010307</v>
      </c>
      <c r="AL480" s="84">
        <f t="shared" si="1657"/>
        <v>-1.1544441526955314</v>
      </c>
      <c r="AM480" s="65">
        <f t="shared" ref="AM480:AM532" si="1922">INDEX(AE:AE,(ROW()-32)*7+27)</f>
        <v>-2.7431703453333878</v>
      </c>
    </row>
    <row r="481" spans="2:39" ht="18.649999999999999" customHeight="1" thickBot="1">
      <c r="D481" s="237" t="s">
        <v>39</v>
      </c>
      <c r="E481" s="238"/>
      <c r="F481" s="239" t="s">
        <v>40</v>
      </c>
      <c r="G481" s="240"/>
      <c r="I481" s="228" t="s">
        <v>18</v>
      </c>
      <c r="J481" s="229"/>
      <c r="K481" s="230" t="s">
        <v>19</v>
      </c>
      <c r="L481" s="231"/>
      <c r="N481" s="228" t="s">
        <v>20</v>
      </c>
      <c r="O481" s="229"/>
      <c r="P481" s="230" t="s">
        <v>21</v>
      </c>
      <c r="Q481" s="231"/>
      <c r="S481" s="228" t="s">
        <v>47</v>
      </c>
      <c r="T481" s="229"/>
      <c r="U481" s="230" t="s">
        <v>48</v>
      </c>
      <c r="V481" s="231"/>
      <c r="X481" s="228" t="s">
        <v>51</v>
      </c>
      <c r="Y481" s="229"/>
      <c r="Z481" s="230" t="s">
        <v>52</v>
      </c>
      <c r="AA481" s="231"/>
      <c r="AB481" s="4"/>
      <c r="AC481" s="71" t="s">
        <v>89</v>
      </c>
      <c r="AE481" s="101" t="s">
        <v>90</v>
      </c>
      <c r="AF481" s="17"/>
      <c r="AG481" s="82">
        <f t="shared" si="1919"/>
        <v>8.98</v>
      </c>
      <c r="AH481" s="83">
        <f t="shared" si="1920"/>
        <v>-3.2599319509916524</v>
      </c>
      <c r="AI481" s="81">
        <f t="shared" si="1921"/>
        <v>-64.166490146756814</v>
      </c>
      <c r="AJ481" s="85">
        <f t="shared" si="1655"/>
        <v>-3.2599319509916524</v>
      </c>
      <c r="AK481" s="22">
        <f t="shared" si="1656"/>
        <v>-66.700797605554385</v>
      </c>
      <c r="AL481" s="84">
        <f t="shared" si="1657"/>
        <v>-1.1641485319232741</v>
      </c>
      <c r="AM481" s="65">
        <f t="shared" si="1922"/>
        <v>-2.7742401852855902</v>
      </c>
    </row>
    <row r="482" spans="2:39" ht="18.649999999999999" customHeight="1" thickTop="1" thickBot="1">
      <c r="D482" s="43">
        <v>0</v>
      </c>
      <c r="E482" s="116">
        <f t="shared" ref="E482" si="1923">(1/$E$8)*SIN($B479*$F$8)</f>
        <v>0.16560444701654201</v>
      </c>
      <c r="F482" s="59">
        <f t="shared" ref="F482" si="1924">COS($F$8*$B479)</f>
        <v>0.86785742155904155</v>
      </c>
      <c r="G482" s="73">
        <v>0</v>
      </c>
      <c r="I482" s="55">
        <v>0</v>
      </c>
      <c r="J482" s="58">
        <f t="shared" ref="J482" si="1925">(TAN($K$8*B479))/$J$8</f>
        <v>1.6187869350345141</v>
      </c>
      <c r="K482" s="56">
        <v>1</v>
      </c>
      <c r="L482" s="57">
        <v>0</v>
      </c>
      <c r="N482" s="55">
        <f t="shared" ref="N482" si="1926">D482*I479+F482*I482-E482*J479-G482*J482</f>
        <v>0</v>
      </c>
      <c r="O482" s="58">
        <f t="shared" ref="O482" si="1927">(D482*J479+E482*I479+F482*J482+G482*I482)</f>
        <v>1.5704807025090592</v>
      </c>
      <c r="P482" s="56">
        <f t="shared" ref="P482" si="1928">D482*K479+F482*K482-E482*L479-G482*L482</f>
        <v>0.86785742155904155</v>
      </c>
      <c r="Q482" s="57">
        <f t="shared" ref="Q482" si="1929">(D482*L479+E482*K479+F482*L482+G482*K482)</f>
        <v>0</v>
      </c>
      <c r="S482" s="43">
        <v>0</v>
      </c>
      <c r="T482" s="116">
        <f t="shared" ref="T482" si="1930">(1/$T$8)*SIN($B479*$U$8)</f>
        <v>0.16560444701654201</v>
      </c>
      <c r="U482" s="59">
        <f t="shared" ref="U482" si="1931">COS($U$8*$B479)</f>
        <v>0.86785742155904155</v>
      </c>
      <c r="V482" s="73">
        <v>0</v>
      </c>
      <c r="X482" s="55">
        <f t="shared" ref="X482" si="1932">N482*S479+P482*S482-O482*T479-Q482*T482</f>
        <v>0</v>
      </c>
      <c r="Y482" s="58">
        <f t="shared" ref="Y482" si="1933">(N482*T479+O482*S479+P482*T482+Q482*S482)</f>
        <v>1.5066743814742314</v>
      </c>
      <c r="Z482" s="56">
        <f t="shared" ref="Z482" si="1934">N482*U479+P482*U482-O482*V479-Q482*V482</f>
        <v>-1.5875307904473608</v>
      </c>
      <c r="AA482" s="57">
        <f t="shared" ref="AA482" si="1935">(N482*V479+O482*U479+P482*V482+Q482*U482)</f>
        <v>0</v>
      </c>
      <c r="AB482" s="9"/>
      <c r="AC482" s="74">
        <f t="shared" ref="AC482" si="1936">(180/PI())*ATAN(-1*(($X$8*Y479+AA479+$X$8*Y482+AA482)/($X$8*X479+Z479+$X$8*X482+Z482)))</f>
        <v>8.9081025246672478</v>
      </c>
      <c r="AE482" s="102">
        <f t="shared" ref="AE482" si="1937">20*LOG(((($X$8*X479+Z479-$X$8*X482-Z482)^2+($X$8*Y479+AA479-$X$8*Y482-AA482)^2)/(($X$8*X479+Z479+$X$8*X482+Z482)^2+($X$8*Y479+AA479+$X$8*Y482+AA482)^2))^0.5)</f>
        <v>-2.1273160829798883</v>
      </c>
      <c r="AF482" s="17"/>
      <c r="AG482" s="82">
        <f t="shared" si="1919"/>
        <v>9</v>
      </c>
      <c r="AH482" s="83">
        <f t="shared" si="1920"/>
        <v>-3.2199467567244988</v>
      </c>
      <c r="AI482" s="81">
        <f t="shared" si="1921"/>
        <v>-65.500506098867874</v>
      </c>
      <c r="AJ482" s="85">
        <f t="shared" ref="AJ482:AJ532" si="1938">AH482</f>
        <v>-3.2199467567244988</v>
      </c>
      <c r="AK482" s="22">
        <f t="shared" ref="AK482:AK532" si="1939">(AI483-AI482)/(AG483-AG482)</f>
        <v>-67.369831004072026</v>
      </c>
      <c r="AL482" s="84">
        <f t="shared" ref="AL482:AL531" si="1940">(IF(AK482&lt;0,AK482,(AK483+AK481)/2))*PI()/180</f>
        <v>-1.1758253675332142</v>
      </c>
      <c r="AM482" s="65">
        <f t="shared" si="1922"/>
        <v>-2.8103090958363079</v>
      </c>
    </row>
    <row r="483" spans="2:39" ht="18.649999999999999" customHeight="1">
      <c r="AE483" s="66"/>
      <c r="AG483" s="82">
        <f t="shared" si="1919"/>
        <v>9.02</v>
      </c>
      <c r="AH483" s="83">
        <f t="shared" si="1920"/>
        <v>-3.1748594755120307</v>
      </c>
      <c r="AI483" s="81">
        <f t="shared" si="1921"/>
        <v>-66.847902718949285</v>
      </c>
      <c r="AJ483" s="85">
        <f t="shared" si="1938"/>
        <v>-3.1748594755120307</v>
      </c>
      <c r="AK483" s="22">
        <f t="shared" si="1939"/>
        <v>-68.159587161390817</v>
      </c>
      <c r="AL483" s="84">
        <f t="shared" si="1940"/>
        <v>-1.1896092127663254</v>
      </c>
      <c r="AM483" s="65">
        <f t="shared" si="1922"/>
        <v>-2.8517488275686791</v>
      </c>
    </row>
    <row r="484" spans="2:39" ht="18.649999999999999" customHeight="1" thickBot="1">
      <c r="E484" s="50" t="s">
        <v>8</v>
      </c>
      <c r="J484" s="50" t="s">
        <v>9</v>
      </c>
      <c r="O484" s="50" t="s">
        <v>10</v>
      </c>
      <c r="T484" s="50" t="s">
        <v>11</v>
      </c>
      <c r="Y484" s="50" t="s">
        <v>12</v>
      </c>
      <c r="AG484" s="82">
        <f t="shared" si="1919"/>
        <v>9.0399999999999991</v>
      </c>
      <c r="AH484" s="83">
        <f t="shared" si="1920"/>
        <v>-3.1245424730655773</v>
      </c>
      <c r="AI484" s="81">
        <f t="shared" si="1921"/>
        <v>-68.211094462177073</v>
      </c>
      <c r="AJ484" s="85">
        <f t="shared" si="1938"/>
        <v>-3.1245424730655773</v>
      </c>
      <c r="AK484" s="22">
        <f t="shared" si="1939"/>
        <v>-69.078655338736496</v>
      </c>
      <c r="AL484" s="84">
        <f t="shared" si="1940"/>
        <v>-1.2056499785113106</v>
      </c>
      <c r="AM484" s="65">
        <f t="shared" si="1922"/>
        <v>-2.8989857593759911</v>
      </c>
    </row>
    <row r="485" spans="2:39" ht="18.649999999999999" customHeight="1" thickBot="1">
      <c r="B485" s="49"/>
      <c r="D485" s="233" t="s">
        <v>37</v>
      </c>
      <c r="E485" s="234"/>
      <c r="F485" s="235" t="s">
        <v>38</v>
      </c>
      <c r="G485" s="236"/>
      <c r="I485" s="228" t="s">
        <v>14</v>
      </c>
      <c r="J485" s="229"/>
      <c r="K485" s="230" t="s">
        <v>15</v>
      </c>
      <c r="L485" s="231"/>
      <c r="N485" s="228" t="s">
        <v>16</v>
      </c>
      <c r="O485" s="229"/>
      <c r="P485" s="230" t="s">
        <v>17</v>
      </c>
      <c r="Q485" s="231"/>
      <c r="S485" s="228" t="s">
        <v>45</v>
      </c>
      <c r="T485" s="229"/>
      <c r="U485" s="230" t="s">
        <v>46</v>
      </c>
      <c r="V485" s="231"/>
      <c r="X485" s="228" t="s">
        <v>49</v>
      </c>
      <c r="Y485" s="229"/>
      <c r="Z485" s="230" t="s">
        <v>50</v>
      </c>
      <c r="AA485" s="231"/>
      <c r="AB485" s="4"/>
      <c r="AC485" s="53" t="s">
        <v>87</v>
      </c>
      <c r="AE485" s="98" t="s">
        <v>88</v>
      </c>
      <c r="AF485" s="17"/>
      <c r="AG485" s="82">
        <f t="shared" si="1919"/>
        <v>9.06</v>
      </c>
      <c r="AH485" s="83">
        <f t="shared" si="1920"/>
        <v>-3.0688699191201301</v>
      </c>
      <c r="AI485" s="81">
        <f t="shared" si="1921"/>
        <v>-69.592667568951896</v>
      </c>
      <c r="AJ485" s="85">
        <f t="shared" si="1938"/>
        <v>-3.0688699191201301</v>
      </c>
      <c r="AK485" s="22">
        <f t="shared" si="1939"/>
        <v>-70.136599664317671</v>
      </c>
      <c r="AL485" s="84">
        <f t="shared" si="1940"/>
        <v>-1.2241145902954931</v>
      </c>
      <c r="AM485" s="65">
        <f t="shared" si="1922"/>
        <v>-2.9525093829141804</v>
      </c>
    </row>
    <row r="486" spans="2:39" ht="18.649999999999999" customHeight="1" thickTop="1" thickBot="1">
      <c r="B486" s="75">
        <v>1.32</v>
      </c>
      <c r="D486" s="132">
        <f t="shared" ref="D486" si="1941">COS($F$8*$B486)</f>
        <v>0.8638557824347658</v>
      </c>
      <c r="E486" s="133">
        <v>0</v>
      </c>
      <c r="F486" s="134">
        <v>0</v>
      </c>
      <c r="G486" s="135">
        <f t="shared" ref="G486" si="1942">$E$8*SIN($B486*$F$8)</f>
        <v>1.5112176164888256</v>
      </c>
      <c r="I486" s="55">
        <v>1</v>
      </c>
      <c r="J486" s="58">
        <v>0</v>
      </c>
      <c r="K486" s="56">
        <v>0</v>
      </c>
      <c r="L486" s="57">
        <v>0</v>
      </c>
      <c r="N486" s="55">
        <f t="shared" ref="N486" si="1943">D486*I486+F486*I489-E486*J486-G486*J489</f>
        <v>-1.6542718460352082</v>
      </c>
      <c r="O486" s="58">
        <f t="shared" ref="O486" si="1944">(D486*J486+E486*I486+F486*J489+G486*I489)</f>
        <v>0</v>
      </c>
      <c r="P486" s="56">
        <f t="shared" ref="P486" si="1945">D486*K486+F486*K489-E486*L486-G486*L489</f>
        <v>0</v>
      </c>
      <c r="Q486" s="57">
        <f t="shared" ref="Q486" si="1946">(D486*L486+E486*K486+F486*L489+G486*K489)</f>
        <v>1.5112176164888256</v>
      </c>
      <c r="S486" s="59">
        <f t="shared" ref="S486" si="1947">COS($U$8*$B486)</f>
        <v>0.8638557824347658</v>
      </c>
      <c r="T486" s="60">
        <v>0</v>
      </c>
      <c r="U486" s="22">
        <v>0</v>
      </c>
      <c r="V486" s="116">
        <f t="shared" ref="V486" si="1948">$T$8*SIN($B486*$U$8)</f>
        <v>1.5112176164888256</v>
      </c>
      <c r="X486" s="55">
        <f t="shared" ref="X486" si="1949">N486*S486+P486*S489-O486*T486-Q486*T489</f>
        <v>-1.6828054870705675</v>
      </c>
      <c r="Y486" s="58">
        <f t="shared" ref="Y486" si="1950">(N486*T486+O486*S486+P486*T489+Q486*S489)</f>
        <v>0</v>
      </c>
      <c r="Z486" s="56">
        <f t="shared" ref="Z486" si="1951">N486*U486+P486*U489-O486*V486-Q486*V489</f>
        <v>0</v>
      </c>
      <c r="AA486" s="57">
        <f t="shared" ref="AA486" si="1952">(N486*V486+O486*U486+P486*V489+Q486*U489)</f>
        <v>-1.1944906796687405</v>
      </c>
      <c r="AB486" s="9"/>
      <c r="AC486" s="61">
        <f t="shared" ref="AC486" si="1953">20*LOG((2*$X$8)/(($X$8*X486+Z486+$X$8*X489+Z489)^2+($X$8*Y486+AA486+$X$8*Y489+AA489)^2)^0.5)</f>
        <v>-4.5645377835446341</v>
      </c>
      <c r="AE486" s="99">
        <f t="shared" ref="AE486" si="1954">((Y486^2+X486^2)/(Y489^2+X489^2))^0.5</f>
        <v>1.0973129294361241</v>
      </c>
      <c r="AF486" s="17"/>
      <c r="AG486" s="82">
        <f t="shared" si="1919"/>
        <v>9.08</v>
      </c>
      <c r="AH486" s="83">
        <f t="shared" si="1920"/>
        <v>-3.0077190258964621</v>
      </c>
      <c r="AI486" s="81">
        <f t="shared" si="1921"/>
        <v>-70.995399562238219</v>
      </c>
      <c r="AJ486" s="85">
        <f t="shared" si="1938"/>
        <v>-3.0077190258964621</v>
      </c>
      <c r="AK486" s="22">
        <f t="shared" si="1939"/>
        <v>-71.344061963133598</v>
      </c>
      <c r="AL486" s="84">
        <f t="shared" si="1940"/>
        <v>-1.2451887830035306</v>
      </c>
      <c r="AM486" s="65">
        <f t="shared" si="1922"/>
        <v>-3.0128824220940427</v>
      </c>
    </row>
    <row r="487" spans="2:39" ht="18.649999999999999" customHeight="1" thickBot="1">
      <c r="D487" s="59"/>
      <c r="E487" s="22"/>
      <c r="F487" s="22"/>
      <c r="G487" s="65"/>
      <c r="I487" s="63"/>
      <c r="L487" s="64"/>
      <c r="N487" s="63"/>
      <c r="Q487" s="64"/>
      <c r="S487" s="63"/>
      <c r="V487" s="64"/>
      <c r="X487" s="63"/>
      <c r="AA487" s="64"/>
      <c r="AE487" s="100"/>
      <c r="AF487" s="17"/>
      <c r="AG487" s="82">
        <f t="shared" si="1919"/>
        <v>9.1</v>
      </c>
      <c r="AH487" s="83">
        <f t="shared" si="1920"/>
        <v>-2.9409716520210551</v>
      </c>
      <c r="AI487" s="81">
        <f t="shared" si="1921"/>
        <v>-72.422280801500861</v>
      </c>
      <c r="AJ487" s="85">
        <f t="shared" si="1938"/>
        <v>-2.9409716520210551</v>
      </c>
      <c r="AK487" s="22">
        <f t="shared" si="1939"/>
        <v>-72.712871964007903</v>
      </c>
      <c r="AL487" s="84">
        <f t="shared" si="1940"/>
        <v>-1.2690790243530137</v>
      </c>
      <c r="AM487" s="65">
        <f t="shared" si="1922"/>
        <v>-3.0807529572188215</v>
      </c>
    </row>
    <row r="488" spans="2:39" ht="18.649999999999999" customHeight="1" thickBot="1">
      <c r="D488" s="237" t="s">
        <v>39</v>
      </c>
      <c r="E488" s="238"/>
      <c r="F488" s="239" t="s">
        <v>40</v>
      </c>
      <c r="G488" s="240"/>
      <c r="I488" s="228" t="s">
        <v>18</v>
      </c>
      <c r="J488" s="229"/>
      <c r="K488" s="230" t="s">
        <v>19</v>
      </c>
      <c r="L488" s="231"/>
      <c r="N488" s="228" t="s">
        <v>20</v>
      </c>
      <c r="O488" s="229"/>
      <c r="P488" s="230" t="s">
        <v>21</v>
      </c>
      <c r="Q488" s="231"/>
      <c r="S488" s="228" t="s">
        <v>47</v>
      </c>
      <c r="T488" s="229"/>
      <c r="U488" s="230" t="s">
        <v>48</v>
      </c>
      <c r="V488" s="231"/>
      <c r="X488" s="228" t="s">
        <v>51</v>
      </c>
      <c r="Y488" s="229"/>
      <c r="Z488" s="230" t="s">
        <v>52</v>
      </c>
      <c r="AA488" s="231"/>
      <c r="AB488" s="4"/>
      <c r="AC488" s="71" t="s">
        <v>89</v>
      </c>
      <c r="AE488" s="101" t="s">
        <v>90</v>
      </c>
      <c r="AF488" s="17"/>
      <c r="AG488" s="82">
        <f t="shared" si="1919"/>
        <v>9.1199999999999992</v>
      </c>
      <c r="AH488" s="83">
        <f t="shared" si="1920"/>
        <v>-2.8685163552680164</v>
      </c>
      <c r="AI488" s="81">
        <f t="shared" si="1921"/>
        <v>-73.876538240780988</v>
      </c>
      <c r="AJ488" s="85">
        <f t="shared" si="1938"/>
        <v>-2.8685163552680164</v>
      </c>
      <c r="AK488" s="22">
        <f t="shared" si="1939"/>
        <v>-74.256163689596335</v>
      </c>
      <c r="AL488" s="84">
        <f t="shared" si="1940"/>
        <v>-1.2960145462833166</v>
      </c>
      <c r="AM488" s="65">
        <f t="shared" si="1922"/>
        <v>-3.1568690200977474</v>
      </c>
    </row>
    <row r="489" spans="2:39" ht="18.649999999999999" customHeight="1" thickTop="1" thickBot="1">
      <c r="D489" s="43">
        <v>0</v>
      </c>
      <c r="E489" s="116">
        <f t="shared" ref="E489" si="1955">(1/$E$8)*SIN($B486*$F$8)</f>
        <v>0.16791306849875837</v>
      </c>
      <c r="F489" s="59">
        <f t="shared" ref="F489" si="1956">COS($F$8*$B486)</f>
        <v>0.8638557824347658</v>
      </c>
      <c r="G489" s="73">
        <v>0</v>
      </c>
      <c r="I489" s="55">
        <v>0</v>
      </c>
      <c r="J489" s="58">
        <f t="shared" ref="J489" si="1957">(TAN($K$8*B486))/$J$8</f>
        <v>1.6662905467715567</v>
      </c>
      <c r="K489" s="56">
        <v>1</v>
      </c>
      <c r="L489" s="57">
        <v>0</v>
      </c>
      <c r="N489" s="55">
        <f t="shared" ref="N489" si="1958">D489*I486+F489*I489-E489*J486-G489*J489</f>
        <v>0</v>
      </c>
      <c r="O489" s="58">
        <f t="shared" ref="O489" si="1959">(D489*J486+E489*I486+F489*J489+G489*I489)</f>
        <v>1.6073477925437554</v>
      </c>
      <c r="P489" s="56">
        <f t="shared" ref="P489" si="1960">D489*K486+F489*K489-E489*L486-G489*L489</f>
        <v>0.8638557824347658</v>
      </c>
      <c r="Q489" s="57">
        <f t="shared" ref="Q489" si="1961">(D489*L486+E489*K486+F489*L489+G489*K489)</f>
        <v>0</v>
      </c>
      <c r="S489" s="43">
        <v>0</v>
      </c>
      <c r="T489" s="116">
        <f t="shared" ref="T489" si="1962">(1/$T$8)*SIN($B486*$U$8)</f>
        <v>0.16791306849875837</v>
      </c>
      <c r="U489" s="59">
        <f t="shared" ref="U489" si="1963">COS($U$8*$B486)</f>
        <v>0.8638557824347658</v>
      </c>
      <c r="V489" s="73">
        <v>0</v>
      </c>
      <c r="X489" s="55">
        <f t="shared" ref="X489" si="1964">N489*S486+P489*S489-O489*T486-Q489*T489</f>
        <v>0</v>
      </c>
      <c r="Y489" s="58">
        <f t="shared" ref="Y489" si="1965">(N489*T486+O489*S486+P489*T489+Q489*S489)</f>
        <v>1.5335693601416966</v>
      </c>
      <c r="Z489" s="56">
        <f t="shared" ref="Z489" si="1966">N489*U486+P489*U489-O489*V486-Q489*V489</f>
        <v>-1.682805487070568</v>
      </c>
      <c r="AA489" s="57">
        <f t="shared" ref="AA489" si="1967">(N489*V486+O489*U486+P489*V489+Q489*U489)</f>
        <v>0</v>
      </c>
      <c r="AB489" s="9"/>
      <c r="AC489" s="74">
        <f t="shared" ref="AC489" si="1968">(180/PI())*ATAN(-1*(($X$8*Y486+AA486+$X$8*Y489+AA489)/($X$8*X486+Z486+$X$8*X489+Z489)))</f>
        <v>5.7530246886017391</v>
      </c>
      <c r="AE489" s="102">
        <f t="shared" ref="AE489" si="1969">20*LOG(((($X$8*X486+Z486-$X$8*X489-Z489)^2+($X$8*Y486+AA486-$X$8*Y489-AA489)^2)/(($X$8*X486+Z486+$X$8*X489+Z489)^2+($X$8*Y486+AA486+$X$8*Y489+AA489)^2))^0.5)</f>
        <v>-1.86805921385513</v>
      </c>
      <c r="AF489" s="17"/>
      <c r="AG489" s="82">
        <f t="shared" si="1919"/>
        <v>9.14</v>
      </c>
      <c r="AH489" s="83">
        <f t="shared" si="1920"/>
        <v>-2.790250996071471</v>
      </c>
      <c r="AI489" s="81">
        <f t="shared" si="1921"/>
        <v>-75.361661514573015</v>
      </c>
      <c r="AJ489" s="85">
        <f t="shared" si="1938"/>
        <v>-2.790250996071471</v>
      </c>
      <c r="AK489" s="22">
        <f t="shared" si="1939"/>
        <v>-75.988495838175595</v>
      </c>
      <c r="AL489" s="84">
        <f t="shared" si="1940"/>
        <v>-1.3262494460141723</v>
      </c>
      <c r="AM489" s="65">
        <f t="shared" si="1922"/>
        <v>-3.2420962527105956</v>
      </c>
    </row>
    <row r="490" spans="2:39" ht="18.649999999999999" customHeight="1">
      <c r="AE490" s="66"/>
      <c r="AG490" s="82">
        <f t="shared" si="1919"/>
        <v>9.16</v>
      </c>
      <c r="AH490" s="83">
        <f t="shared" si="1920"/>
        <v>-2.706086016170695</v>
      </c>
      <c r="AI490" s="81">
        <f t="shared" si="1921"/>
        <v>-76.881431431336495</v>
      </c>
      <c r="AJ490" s="85">
        <f t="shared" si="1938"/>
        <v>-2.706086016170695</v>
      </c>
      <c r="AK490" s="22">
        <f t="shared" si="1939"/>
        <v>-77.925972530087037</v>
      </c>
      <c r="AL490" s="84">
        <f t="shared" si="1940"/>
        <v>-1.3600647934686747</v>
      </c>
      <c r="AM490" s="65">
        <f t="shared" si="1922"/>
        <v>-3.3374393882390234</v>
      </c>
    </row>
    <row r="491" spans="2:39" ht="18.649999999999999" customHeight="1" thickBot="1">
      <c r="E491" s="50" t="s">
        <v>8</v>
      </c>
      <c r="J491" s="50" t="s">
        <v>9</v>
      </c>
      <c r="O491" s="50" t="s">
        <v>10</v>
      </c>
      <c r="T491" s="50" t="s">
        <v>11</v>
      </c>
      <c r="Y491" s="50" t="s">
        <v>12</v>
      </c>
      <c r="AG491" s="82">
        <f t="shared" si="1919"/>
        <v>9.18</v>
      </c>
      <c r="AH491" s="83">
        <f t="shared" si="1920"/>
        <v>-2.6159485435761258</v>
      </c>
      <c r="AI491" s="81">
        <f t="shared" si="1921"/>
        <v>-78.439950881938202</v>
      </c>
      <c r="AJ491" s="85">
        <f t="shared" si="1938"/>
        <v>-2.6159485435761258</v>
      </c>
      <c r="AK491" s="22">
        <f t="shared" si="1939"/>
        <v>-80.086358754513327</v>
      </c>
      <c r="AL491" s="84">
        <f t="shared" si="1940"/>
        <v>-1.3977706461996426</v>
      </c>
      <c r="AM491" s="65">
        <f t="shared" si="1922"/>
        <v>-3.4440685343545052</v>
      </c>
    </row>
    <row r="492" spans="2:39" ht="18.649999999999999" customHeight="1" thickBot="1">
      <c r="B492" s="49"/>
      <c r="D492" s="233" t="s">
        <v>37</v>
      </c>
      <c r="E492" s="234"/>
      <c r="F492" s="235" t="s">
        <v>38</v>
      </c>
      <c r="G492" s="236"/>
      <c r="I492" s="228" t="s">
        <v>14</v>
      </c>
      <c r="J492" s="229"/>
      <c r="K492" s="230" t="s">
        <v>15</v>
      </c>
      <c r="L492" s="231"/>
      <c r="N492" s="228" t="s">
        <v>16</v>
      </c>
      <c r="O492" s="229"/>
      <c r="P492" s="230" t="s">
        <v>17</v>
      </c>
      <c r="Q492" s="231"/>
      <c r="S492" s="228" t="s">
        <v>45</v>
      </c>
      <c r="T492" s="229"/>
      <c r="U492" s="230" t="s">
        <v>46</v>
      </c>
      <c r="V492" s="231"/>
      <c r="X492" s="228" t="s">
        <v>49</v>
      </c>
      <c r="Y492" s="229"/>
      <c r="Z492" s="230" t="s">
        <v>50</v>
      </c>
      <c r="AA492" s="231"/>
      <c r="AB492" s="4"/>
      <c r="AC492" s="53" t="s">
        <v>87</v>
      </c>
      <c r="AE492" s="98" t="s">
        <v>88</v>
      </c>
      <c r="AF492" s="17"/>
      <c r="AG492" s="82">
        <f t="shared" si="1919"/>
        <v>9.1999999999999993</v>
      </c>
      <c r="AH492" s="83">
        <f t="shared" si="1920"/>
        <v>-2.5197875068199083</v>
      </c>
      <c r="AI492" s="81">
        <f t="shared" si="1921"/>
        <v>-80.041678057028435</v>
      </c>
      <c r="AJ492" s="85">
        <f t="shared" si="1938"/>
        <v>-2.5197875068199083</v>
      </c>
      <c r="AK492" s="22">
        <f t="shared" si="1939"/>
        <v>-82.489181999207631</v>
      </c>
      <c r="AL492" s="84">
        <f t="shared" si="1940"/>
        <v>-1.4397078231630116</v>
      </c>
      <c r="AM492" s="65">
        <f t="shared" si="1922"/>
        <v>-3.5633515358797361</v>
      </c>
    </row>
    <row r="493" spans="2:39" ht="18.649999999999999" customHeight="1" thickTop="1" thickBot="1">
      <c r="B493" s="75">
        <v>1.34</v>
      </c>
      <c r="D493" s="132">
        <f t="shared" ref="D493" si="1970">COS($F$8*$B493)</f>
        <v>0.85979887320072457</v>
      </c>
      <c r="E493" s="133">
        <v>0</v>
      </c>
      <c r="F493" s="134">
        <v>0</v>
      </c>
      <c r="G493" s="135">
        <f t="shared" ref="G493" si="1971">$E$8*SIN($B493*$F$8)</f>
        <v>1.5318985210466392</v>
      </c>
      <c r="I493" s="55">
        <v>1</v>
      </c>
      <c r="J493" s="58">
        <v>0</v>
      </c>
      <c r="K493" s="56">
        <v>0</v>
      </c>
      <c r="L493" s="57">
        <v>0</v>
      </c>
      <c r="N493" s="55">
        <f t="shared" ref="N493" si="1972">D493*I493+F493*I496-E493*J493-G493*J496</f>
        <v>-1.7682946933414065</v>
      </c>
      <c r="O493" s="58">
        <f t="shared" ref="O493" si="1973">(D493*J493+E493*I493+F493*J496+G493*I496)</f>
        <v>0</v>
      </c>
      <c r="P493" s="56">
        <f t="shared" ref="P493" si="1974">D493*K493+F493*K496-E493*L493-G493*L496</f>
        <v>0</v>
      </c>
      <c r="Q493" s="57">
        <f t="shared" ref="Q493" si="1975">(D493*L493+E493*K493+F493*L496+G493*K496)</f>
        <v>1.5318985210466392</v>
      </c>
      <c r="S493" s="59">
        <f t="shared" ref="S493" si="1976">COS($U$8*$B493)</f>
        <v>0.85979887320072457</v>
      </c>
      <c r="T493" s="60">
        <v>0</v>
      </c>
      <c r="U493" s="22">
        <v>0</v>
      </c>
      <c r="V493" s="116">
        <f t="shared" ref="V493" si="1977">$T$8*SIN($B493*$U$8)</f>
        <v>1.5318985210466392</v>
      </c>
      <c r="X493" s="55">
        <f t="shared" ref="X493" si="1978">N493*S493+P493*S496-O493*T493-Q493*T496</f>
        <v>-1.7811236824645267</v>
      </c>
      <c r="Y493" s="58">
        <f t="shared" ref="Y493" si="1979">(N493*T493+O493*S493+P493*T496+Q493*S496)</f>
        <v>0</v>
      </c>
      <c r="Z493" s="56">
        <f t="shared" ref="Z493" si="1980">N493*U493+P493*U496-O493*V493-Q493*V496</f>
        <v>0</v>
      </c>
      <c r="AA493" s="57">
        <f t="shared" ref="AA493" si="1981">(N493*V493+O493*U493+P493*V496+Q493*U496)</f>
        <v>-1.3917234032505643</v>
      </c>
      <c r="AB493" s="9"/>
      <c r="AC493" s="61">
        <f t="shared" ref="AC493" si="1982">20*LOG((2*$X$8)/(($X$8*X493+Z493+$X$8*X496+Z496)^2+($X$8*Y493+AA493+$X$8*Y496+AA496)^2)^0.5)</f>
        <v>-5.0236708361297087</v>
      </c>
      <c r="AE493" s="99">
        <f t="shared" ref="AE493" si="1983">((Y493^2+X493^2)/(Y496^2+X496^2))^0.5</f>
        <v>1.1410558455904229</v>
      </c>
      <c r="AF493" s="17"/>
      <c r="AG493" s="82">
        <f t="shared" si="1919"/>
        <v>9.2200000000000006</v>
      </c>
      <c r="AH493" s="83">
        <f t="shared" si="1920"/>
        <v>-2.4175799785604872</v>
      </c>
      <c r="AI493" s="81">
        <f t="shared" si="1921"/>
        <v>-81.691461697012699</v>
      </c>
      <c r="AJ493" s="85">
        <f t="shared" si="1938"/>
        <v>-2.4175799785604872</v>
      </c>
      <c r="AK493" s="22">
        <f t="shared" si="1939"/>
        <v>-85.155807600215326</v>
      </c>
      <c r="AL493" s="84">
        <f t="shared" si="1940"/>
        <v>-1.4862492198185686</v>
      </c>
      <c r="AM493" s="65">
        <f t="shared" si="1922"/>
        <v>-3.6968940984659215</v>
      </c>
    </row>
    <row r="494" spans="2:39" ht="18.649999999999999" customHeight="1" thickBot="1">
      <c r="D494" s="59"/>
      <c r="E494" s="22"/>
      <c r="F494" s="22"/>
      <c r="G494" s="65"/>
      <c r="I494" s="63"/>
      <c r="L494" s="64"/>
      <c r="N494" s="63"/>
      <c r="Q494" s="64"/>
      <c r="S494" s="63"/>
      <c r="V494" s="64"/>
      <c r="X494" s="63"/>
      <c r="AA494" s="64"/>
      <c r="AE494" s="100"/>
      <c r="AF494" s="17"/>
      <c r="AG494" s="82">
        <f t="shared" si="1919"/>
        <v>9.24</v>
      </c>
      <c r="AH494" s="83">
        <f t="shared" si="1920"/>
        <v>-2.3093390110860721</v>
      </c>
      <c r="AI494" s="81">
        <f t="shared" si="1921"/>
        <v>-83.394577849016969</v>
      </c>
      <c r="AJ494" s="85">
        <f t="shared" si="1938"/>
        <v>-2.3093390110860721</v>
      </c>
      <c r="AK494" s="22">
        <f t="shared" si="1939"/>
        <v>-88.109469961370934</v>
      </c>
      <c r="AL494" s="84">
        <f t="shared" si="1940"/>
        <v>-1.5378003530129638</v>
      </c>
      <c r="AM494" s="65">
        <f t="shared" si="1922"/>
        <v>-3.8465899130712766</v>
      </c>
    </row>
    <row r="495" spans="2:39" ht="18.649999999999999" customHeight="1" thickBot="1">
      <c r="D495" s="237" t="s">
        <v>39</v>
      </c>
      <c r="E495" s="238"/>
      <c r="F495" s="239" t="s">
        <v>40</v>
      </c>
      <c r="G495" s="240"/>
      <c r="I495" s="228" t="s">
        <v>18</v>
      </c>
      <c r="J495" s="229"/>
      <c r="K495" s="230" t="s">
        <v>19</v>
      </c>
      <c r="L495" s="231"/>
      <c r="N495" s="228" t="s">
        <v>20</v>
      </c>
      <c r="O495" s="229"/>
      <c r="P495" s="230" t="s">
        <v>21</v>
      </c>
      <c r="Q495" s="231"/>
      <c r="S495" s="228" t="s">
        <v>47</v>
      </c>
      <c r="T495" s="229"/>
      <c r="U495" s="230" t="s">
        <v>48</v>
      </c>
      <c r="V495" s="231"/>
      <c r="X495" s="228" t="s">
        <v>51</v>
      </c>
      <c r="Y495" s="229"/>
      <c r="Z495" s="230" t="s">
        <v>52</v>
      </c>
      <c r="AA495" s="231"/>
      <c r="AB495" s="4"/>
      <c r="AC495" s="71" t="s">
        <v>89</v>
      </c>
      <c r="AE495" s="101" t="s">
        <v>90</v>
      </c>
      <c r="AF495" s="17"/>
      <c r="AG495" s="82">
        <f t="shared" si="1919"/>
        <v>9.26</v>
      </c>
      <c r="AH495" s="83">
        <f t="shared" si="1920"/>
        <v>-2.1951232734990436</v>
      </c>
      <c r="AI495" s="81">
        <f t="shared" si="1921"/>
        <v>-85.15676724824435</v>
      </c>
      <c r="AJ495" s="85">
        <f t="shared" si="1938"/>
        <v>-2.1951232734990436</v>
      </c>
      <c r="AK495" s="22">
        <f t="shared" si="1939"/>
        <v>-91.375234541766829</v>
      </c>
      <c r="AL495" s="84">
        <f t="shared" si="1940"/>
        <v>-1.5947986975358832</v>
      </c>
      <c r="AM495" s="65">
        <f t="shared" si="1922"/>
        <v>-4.0146838030484471</v>
      </c>
    </row>
    <row r="496" spans="2:39" ht="18.649999999999999" customHeight="1" thickTop="1" thickBot="1">
      <c r="D496" s="43">
        <v>0</v>
      </c>
      <c r="E496" s="116">
        <f t="shared" ref="E496" si="1984">(1/$E$8)*SIN($B493*$F$8)</f>
        <v>0.17021094678295989</v>
      </c>
      <c r="F496" s="59">
        <f t="shared" ref="F496" si="1985">COS($F$8*$B493)</f>
        <v>0.85979887320072457</v>
      </c>
      <c r="G496" s="73">
        <v>0</v>
      </c>
      <c r="I496" s="55">
        <v>0</v>
      </c>
      <c r="J496" s="58">
        <f t="shared" ref="J496" si="1986">(TAN($K$8*B493))/$J$8</f>
        <v>1.7155794136719569</v>
      </c>
      <c r="K496" s="56">
        <v>1</v>
      </c>
      <c r="L496" s="57">
        <v>0</v>
      </c>
      <c r="N496" s="55">
        <f t="shared" ref="N496" si="1987">D496*I493+F496*I496-E496*J493-G496*J496</f>
        <v>0</v>
      </c>
      <c r="O496" s="58">
        <f t="shared" ref="O496" si="1988">(D496*J493+E496*I493+F496*J496+G496*I496)</f>
        <v>1.6452641935444681</v>
      </c>
      <c r="P496" s="56">
        <f t="shared" ref="P496" si="1989">D496*K493+F496*K496-E496*L493-G496*L496</f>
        <v>0.85979887320072457</v>
      </c>
      <c r="Q496" s="57">
        <f t="shared" ref="Q496" si="1990">(D496*L493+E496*K493+F496*L496+G496*K496)</f>
        <v>0</v>
      </c>
      <c r="S496" s="43">
        <v>0</v>
      </c>
      <c r="T496" s="116">
        <f t="shared" ref="T496" si="1991">(1/$T$8)*SIN($B493*$U$8)</f>
        <v>0.17021094678295989</v>
      </c>
      <c r="U496" s="59">
        <f t="shared" ref="U496" si="1992">COS($U$8*$B493)</f>
        <v>0.85979887320072457</v>
      </c>
      <c r="V496" s="73">
        <v>0</v>
      </c>
      <c r="X496" s="55">
        <f t="shared" ref="X496" si="1993">N496*S493+P496*S496-O496*T493-Q496*T496</f>
        <v>0</v>
      </c>
      <c r="Y496" s="58">
        <f t="shared" ref="Y496" si="1994">(N496*T493+O496*S493+P496*T496+Q496*S496)</f>
        <v>1.56094347997745</v>
      </c>
      <c r="Z496" s="56">
        <f t="shared" ref="Z496" si="1995">N496*U493+P496*U496-O496*V493-Q496*V496</f>
        <v>-1.7811236824645265</v>
      </c>
      <c r="AA496" s="57">
        <f t="shared" ref="AA496" si="1996">(N496*V493+O496*U493+P496*V496+Q496*U496)</f>
        <v>0</v>
      </c>
      <c r="AB496" s="9"/>
      <c r="AC496" s="74">
        <f t="shared" ref="AC496" si="1997">(180/PI())*ATAN(-1*(($X$8*Y493+AA493+$X$8*Y496+AA496)/($X$8*X493+Z493+$X$8*X496+Z496)))</f>
        <v>2.7197193306529002</v>
      </c>
      <c r="AE496" s="102">
        <f t="shared" ref="AE496" si="1998">20*LOG(((($X$8*X493+Z493-$X$8*X496-Z496)^2+($X$8*Y493+AA493-$X$8*Y496-AA496)^2)/(($X$8*X493+Z493+$X$8*X496+Z496)^2+($X$8*Y493+AA493+$X$8*Y496+AA496)^2))^0.5)</f>
        <v>-1.639981687767083</v>
      </c>
      <c r="AF496" s="17"/>
      <c r="AG496" s="82">
        <f t="shared" si="1919"/>
        <v>9.2799999999999994</v>
      </c>
      <c r="AH496" s="83">
        <f t="shared" si="1920"/>
        <v>-2.0750488506345222</v>
      </c>
      <c r="AI496" s="81">
        <f t="shared" si="1921"/>
        <v>-86.984271939079647</v>
      </c>
      <c r="AJ496" s="85">
        <f t="shared" si="1938"/>
        <v>-2.0750488506345222</v>
      </c>
      <c r="AK496" s="22">
        <f t="shared" si="1939"/>
        <v>-94.979855908671581</v>
      </c>
      <c r="AL496" s="84">
        <f t="shared" si="1940"/>
        <v>-1.6577112086761099</v>
      </c>
      <c r="AM496" s="65">
        <f t="shared" si="1922"/>
        <v>-4.2038520304560532</v>
      </c>
    </row>
    <row r="497" spans="2:39" ht="18.649999999999999" customHeight="1">
      <c r="AE497" s="66"/>
      <c r="AG497" s="82">
        <f t="shared" si="1919"/>
        <v>9.3000000000000007</v>
      </c>
      <c r="AH497" s="83">
        <f t="shared" si="1920"/>
        <v>-1.9493036134961335</v>
      </c>
      <c r="AI497" s="81">
        <f t="shared" si="1921"/>
        <v>-88.883869057253207</v>
      </c>
      <c r="AJ497" s="85">
        <f t="shared" si="1938"/>
        <v>-1.9493036134961335</v>
      </c>
      <c r="AK497" s="22">
        <f t="shared" si="1939"/>
        <v>8901.0485152962719</v>
      </c>
      <c r="AL497" s="84">
        <f t="shared" si="1940"/>
        <v>-1.7304853712868002</v>
      </c>
      <c r="AM497" s="65">
        <f t="shared" si="1922"/>
        <v>-4.4173055186405392</v>
      </c>
    </row>
    <row r="498" spans="2:39" ht="18.649999999999999" customHeight="1" thickBot="1">
      <c r="E498" s="50" t="s">
        <v>8</v>
      </c>
      <c r="J498" s="50" t="s">
        <v>9</v>
      </c>
      <c r="O498" s="50" t="s">
        <v>10</v>
      </c>
      <c r="T498" s="50" t="s">
        <v>11</v>
      </c>
      <c r="Y498" s="50" t="s">
        <v>12</v>
      </c>
      <c r="AG498" s="82">
        <f t="shared" si="1919"/>
        <v>9.32</v>
      </c>
      <c r="AH498" s="83">
        <f t="shared" si="1920"/>
        <v>-1.8181646136923373</v>
      </c>
      <c r="AI498" s="81">
        <f t="shared" si="1921"/>
        <v>89.137101248668444</v>
      </c>
      <c r="AJ498" s="85">
        <f t="shared" si="1938"/>
        <v>-1.8181646136923373</v>
      </c>
      <c r="AK498" s="22">
        <f t="shared" si="1939"/>
        <v>-103.31916065905425</v>
      </c>
      <c r="AL498" s="84">
        <f t="shared" si="1940"/>
        <v>-1.8032595338974911</v>
      </c>
      <c r="AM498" s="65">
        <f t="shared" si="1922"/>
        <v>-4.6589241556412837</v>
      </c>
    </row>
    <row r="499" spans="2:39" ht="18.649999999999999" customHeight="1" thickBot="1">
      <c r="B499" s="49"/>
      <c r="D499" s="233" t="s">
        <v>37</v>
      </c>
      <c r="E499" s="234"/>
      <c r="F499" s="235" t="s">
        <v>38</v>
      </c>
      <c r="G499" s="236"/>
      <c r="I499" s="228" t="s">
        <v>14</v>
      </c>
      <c r="J499" s="229"/>
      <c r="K499" s="230" t="s">
        <v>15</v>
      </c>
      <c r="L499" s="231"/>
      <c r="N499" s="228" t="s">
        <v>16</v>
      </c>
      <c r="O499" s="229"/>
      <c r="P499" s="230" t="s">
        <v>17</v>
      </c>
      <c r="Q499" s="231"/>
      <c r="S499" s="228" t="s">
        <v>45</v>
      </c>
      <c r="T499" s="229"/>
      <c r="U499" s="230" t="s">
        <v>46</v>
      </c>
      <c r="V499" s="231"/>
      <c r="X499" s="228" t="s">
        <v>49</v>
      </c>
      <c r="Y499" s="229"/>
      <c r="Z499" s="230" t="s">
        <v>50</v>
      </c>
      <c r="AA499" s="231"/>
      <c r="AB499" s="4"/>
      <c r="AC499" s="53" t="s">
        <v>87</v>
      </c>
      <c r="AE499" s="98" t="s">
        <v>88</v>
      </c>
      <c r="AF499" s="17"/>
      <c r="AG499" s="82">
        <f t="shared" si="1919"/>
        <v>9.34</v>
      </c>
      <c r="AH499" s="83">
        <f t="shared" si="1920"/>
        <v>-1.6820189791031486</v>
      </c>
      <c r="AI499" s="81">
        <f t="shared" si="1921"/>
        <v>87.070718035487403</v>
      </c>
      <c r="AJ499" s="85">
        <f t="shared" si="1938"/>
        <v>-1.6820189791031486</v>
      </c>
      <c r="AK499" s="22">
        <f t="shared" si="1939"/>
        <v>-108.11200969381449</v>
      </c>
      <c r="AL499" s="84">
        <f t="shared" si="1940"/>
        <v>-1.8869105301050895</v>
      </c>
      <c r="AM499" s="65">
        <f t="shared" si="1922"/>
        <v>-4.9334340089319175</v>
      </c>
    </row>
    <row r="500" spans="2:39" ht="18.649999999999999" customHeight="1" thickTop="1" thickBot="1">
      <c r="B500" s="75">
        <v>1.36</v>
      </c>
      <c r="D500" s="132">
        <f t="shared" ref="D500" si="1999">COS($F$8*$B500)</f>
        <v>0.8556869534208672</v>
      </c>
      <c r="E500" s="133">
        <v>0</v>
      </c>
      <c r="F500" s="134">
        <v>0</v>
      </c>
      <c r="G500" s="135">
        <f t="shared" ref="G500" si="2000">$E$8*SIN($B500*$F$8)</f>
        <v>1.5524814136432785</v>
      </c>
      <c r="I500" s="55">
        <v>1</v>
      </c>
      <c r="J500" s="58">
        <v>0</v>
      </c>
      <c r="K500" s="56">
        <v>0</v>
      </c>
      <c r="L500" s="57">
        <v>0</v>
      </c>
      <c r="N500" s="55">
        <f t="shared" ref="N500" si="2001">D500*I500+F500*I503-E500*J500-G500*J503</f>
        <v>-1.8872006958663312</v>
      </c>
      <c r="O500" s="58">
        <f t="shared" ref="O500" si="2002">(D500*J500+E500*I500+F500*J503+G500*I503)</f>
        <v>0</v>
      </c>
      <c r="P500" s="56">
        <f t="shared" ref="P500" si="2003">D500*K500+F500*K503-E500*L500-G500*L503</f>
        <v>0</v>
      </c>
      <c r="Q500" s="57">
        <f t="shared" ref="Q500" si="2004">(D500*L500+E500*K500+F500*L503+G500*K503)</f>
        <v>1.5524814136432785</v>
      </c>
      <c r="S500" s="59">
        <f t="shared" ref="S500" si="2005">COS($U$8*$B500)</f>
        <v>0.8556869534208672</v>
      </c>
      <c r="T500" s="60">
        <v>0</v>
      </c>
      <c r="U500" s="22">
        <v>0</v>
      </c>
      <c r="V500" s="116">
        <f t="shared" ref="V500" si="2006">$T$8*SIN($B500*$U$8)</f>
        <v>1.5524814136432785</v>
      </c>
      <c r="X500" s="55">
        <f t="shared" ref="X500" si="2007">N500*S500+P500*S503-O500*T500-Q500*T503</f>
        <v>-1.8826528516849161</v>
      </c>
      <c r="Y500" s="58">
        <f t="shared" ref="Y500" si="2008">(N500*T500+O500*S500+P500*T503+Q500*S503)</f>
        <v>0</v>
      </c>
      <c r="Z500" s="56">
        <f t="shared" ref="Z500" si="2009">N500*U500+P500*U503-O500*V500-Q500*V503</f>
        <v>0</v>
      </c>
      <c r="AA500" s="57">
        <f t="shared" ref="AA500" si="2010">(N500*V500+O500*U500+P500*V503+Q500*U503)</f>
        <v>-1.6014059130642029</v>
      </c>
      <c r="AB500" s="9"/>
      <c r="AC500" s="61">
        <f t="shared" ref="AC500" si="2011">20*LOG((2*$X$8)/(($X$8*X500+Z500+$X$8*X503+Z503)^2+($X$8*Y500+AA500+$X$8*Y503+AA503)^2)^0.5)</f>
        <v>-5.495453279403594</v>
      </c>
      <c r="AE500" s="99">
        <f t="shared" ref="AE500" si="2012">((Y500^2+X500^2)/(Y503^2+X503^2))^0.5</f>
        <v>1.1849210116118536</v>
      </c>
      <c r="AF500" s="17"/>
      <c r="AG500" s="82">
        <f t="shared" si="1919"/>
        <v>9.36</v>
      </c>
      <c r="AH500" s="83">
        <f t="shared" si="1920"/>
        <v>-1.5413887773847699</v>
      </c>
      <c r="AI500" s="81">
        <f t="shared" si="1921"/>
        <v>84.908477841611159</v>
      </c>
      <c r="AJ500" s="85">
        <f t="shared" si="1938"/>
        <v>-1.5413887773847699</v>
      </c>
      <c r="AK500" s="22">
        <f t="shared" si="1939"/>
        <v>-113.35804116888201</v>
      </c>
      <c r="AL500" s="84">
        <f t="shared" si="1940"/>
        <v>-1.9784710520082724</v>
      </c>
      <c r="AM500" s="65">
        <f t="shared" si="1922"/>
        <v>-5.2466450204822142</v>
      </c>
    </row>
    <row r="501" spans="2:39" ht="18.649999999999999" customHeight="1" thickBot="1">
      <c r="D501" s="59"/>
      <c r="E501" s="22"/>
      <c r="F501" s="22"/>
      <c r="G501" s="65"/>
      <c r="I501" s="63"/>
      <c r="L501" s="64"/>
      <c r="N501" s="63"/>
      <c r="Q501" s="64"/>
      <c r="S501" s="63"/>
      <c r="V501" s="64"/>
      <c r="X501" s="63"/>
      <c r="AA501" s="64"/>
      <c r="AE501" s="100"/>
      <c r="AF501" s="17"/>
      <c r="AG501" s="82">
        <f t="shared" si="1919"/>
        <v>9.3800000000000008</v>
      </c>
      <c r="AH501" s="83">
        <f t="shared" si="1920"/>
        <v>-1.3969602414117328</v>
      </c>
      <c r="AI501" s="81">
        <f t="shared" si="1921"/>
        <v>82.641317018233366</v>
      </c>
      <c r="AJ501" s="85">
        <f t="shared" si="1938"/>
        <v>-1.3969602414117328</v>
      </c>
      <c r="AK501" s="22">
        <f t="shared" si="1939"/>
        <v>-119.08241831521492</v>
      </c>
      <c r="AL501" s="84">
        <f t="shared" si="1940"/>
        <v>-2.078380280837699</v>
      </c>
      <c r="AM501" s="65">
        <f t="shared" si="1922"/>
        <v>-5.6057760161761383</v>
      </c>
    </row>
    <row r="502" spans="2:39" ht="18.649999999999999" customHeight="1" thickBot="1">
      <c r="D502" s="237" t="s">
        <v>39</v>
      </c>
      <c r="E502" s="238"/>
      <c r="F502" s="239" t="s">
        <v>40</v>
      </c>
      <c r="G502" s="240"/>
      <c r="I502" s="228" t="s">
        <v>18</v>
      </c>
      <c r="J502" s="229"/>
      <c r="K502" s="230" t="s">
        <v>19</v>
      </c>
      <c r="L502" s="231"/>
      <c r="N502" s="228" t="s">
        <v>20</v>
      </c>
      <c r="O502" s="229"/>
      <c r="P502" s="230" t="s">
        <v>21</v>
      </c>
      <c r="Q502" s="231"/>
      <c r="S502" s="228" t="s">
        <v>47</v>
      </c>
      <c r="T502" s="229"/>
      <c r="U502" s="230" t="s">
        <v>48</v>
      </c>
      <c r="V502" s="231"/>
      <c r="X502" s="228" t="s">
        <v>51</v>
      </c>
      <c r="Y502" s="229"/>
      <c r="Z502" s="230" t="s">
        <v>52</v>
      </c>
      <c r="AA502" s="231"/>
      <c r="AB502" s="4"/>
      <c r="AC502" s="71" t="s">
        <v>89</v>
      </c>
      <c r="AE502" s="101" t="s">
        <v>90</v>
      </c>
      <c r="AF502" s="17"/>
      <c r="AG502" s="82">
        <f t="shared" si="1919"/>
        <v>9.4</v>
      </c>
      <c r="AH502" s="83">
        <f t="shared" si="1920"/>
        <v>-1.2496175778007166</v>
      </c>
      <c r="AI502" s="81">
        <f t="shared" si="1921"/>
        <v>80.259668651929118</v>
      </c>
      <c r="AJ502" s="85">
        <f t="shared" si="1938"/>
        <v>-1.2496175778007166</v>
      </c>
      <c r="AK502" s="22">
        <f t="shared" si="1939"/>
        <v>-125.30505468547358</v>
      </c>
      <c r="AL502" s="84">
        <f t="shared" si="1940"/>
        <v>-2.1869857736530616</v>
      </c>
      <c r="AM502" s="65">
        <f t="shared" si="1922"/>
        <v>-6.0199093513360848</v>
      </c>
    </row>
    <row r="503" spans="2:39" ht="18.649999999999999" customHeight="1" thickTop="1" thickBot="1">
      <c r="D503" s="43">
        <v>0</v>
      </c>
      <c r="E503" s="116">
        <f t="shared" ref="E503" si="2013">(1/$E$8)*SIN($B500*$F$8)</f>
        <v>0.17249793484925316</v>
      </c>
      <c r="F503" s="59">
        <f t="shared" ref="F503" si="2014">COS($F$8*$B500)</f>
        <v>0.8556869534208672</v>
      </c>
      <c r="G503" s="73">
        <v>0</v>
      </c>
      <c r="I503" s="55">
        <v>0</v>
      </c>
      <c r="J503" s="58">
        <f t="shared" ref="J503" si="2015">(TAN($K$8*B500))/$J$8</f>
        <v>1.7667764813044295</v>
      </c>
      <c r="K503" s="56">
        <v>1</v>
      </c>
      <c r="L503" s="57">
        <v>0</v>
      </c>
      <c r="N503" s="55">
        <f t="shared" ref="N503" si="2016">D503*I500+F503*I503-E503*J500-G503*J503</f>
        <v>0</v>
      </c>
      <c r="O503" s="58">
        <f t="shared" ref="O503" si="2017">(D503*J500+E503*I500+F503*J503+G503*I503)</f>
        <v>1.6843055195122802</v>
      </c>
      <c r="P503" s="56">
        <f t="shared" ref="P503" si="2018">D503*K500+F503*K503-E503*L500-G503*L503</f>
        <v>0.8556869534208672</v>
      </c>
      <c r="Q503" s="57">
        <f t="shared" ref="Q503" si="2019">(D503*L500+E503*K500+F503*L503+G503*K503)</f>
        <v>0</v>
      </c>
      <c r="S503" s="43">
        <v>0</v>
      </c>
      <c r="T503" s="116">
        <f t="shared" ref="T503" si="2020">(1/$T$8)*SIN($B500*$U$8)</f>
        <v>0.17249793484925316</v>
      </c>
      <c r="U503" s="59">
        <f t="shared" ref="U503" si="2021">COS($U$8*$B500)</f>
        <v>0.8556869534208672</v>
      </c>
      <c r="V503" s="73">
        <v>0</v>
      </c>
      <c r="X503" s="55">
        <f t="shared" ref="X503" si="2022">N503*S500+P503*S503-O503*T500-Q503*T503</f>
        <v>0</v>
      </c>
      <c r="Y503" s="58">
        <f t="shared" ref="Y503" si="2023">(N503*T500+O503*S500+P503*T503+Q503*S503)</f>
        <v>1.5888424909639627</v>
      </c>
      <c r="Z503" s="56">
        <f t="shared" ref="Z503" si="2024">N503*U500+P503*U503-O503*V500-Q503*V503</f>
        <v>-1.8826528516849161</v>
      </c>
      <c r="AA503" s="57">
        <f t="shared" ref="AA503" si="2025">(N503*V500+O503*U500+P503*V503+Q503*U503)</f>
        <v>0</v>
      </c>
      <c r="AB503" s="9"/>
      <c r="AC503" s="74">
        <f t="shared" ref="AC503" si="2026">(180/PI())*ATAN(-1*(($X$8*Y500+AA500+$X$8*Y503+AA503)/($X$8*X500+Z500+$X$8*X503+Z503)))</f>
        <v>-0.19117395717589544</v>
      </c>
      <c r="AE503" s="102">
        <f t="shared" ref="AE503" si="2027">20*LOG(((($X$8*X500+Z500-$X$8*X503-Z503)^2+($X$8*Y500+AA500-$X$8*Y503-AA503)^2)/(($X$8*X500+Z500+$X$8*X503+Z503)^2+($X$8*Y500+AA500+$X$8*Y503+AA503)^2))^0.5)</f>
        <v>-1.4395631911093303</v>
      </c>
      <c r="AF503" s="17"/>
      <c r="AG503" s="82">
        <f t="shared" si="1919"/>
        <v>9.42</v>
      </c>
      <c r="AH503" s="83">
        <f t="shared" si="1920"/>
        <v>-1.1004812530064048</v>
      </c>
      <c r="AI503" s="81">
        <f t="shared" si="1921"/>
        <v>77.7535675582197</v>
      </c>
      <c r="AJ503" s="85">
        <f t="shared" si="1938"/>
        <v>-1.1004812530064048</v>
      </c>
      <c r="AK503" s="22">
        <f t="shared" si="1939"/>
        <v>-132.03737960439167</v>
      </c>
      <c r="AL503" s="84">
        <f t="shared" si="1940"/>
        <v>-2.3044870098022425</v>
      </c>
      <c r="AM503" s="65">
        <f t="shared" si="1922"/>
        <v>-6.5006444373943761</v>
      </c>
    </row>
    <row r="504" spans="2:39" ht="18.649999999999999" customHeight="1">
      <c r="AE504" s="66"/>
      <c r="AG504" s="82">
        <f t="shared" si="1919"/>
        <v>9.44</v>
      </c>
      <c r="AH504" s="83">
        <f t="shared" si="1920"/>
        <v>-0.95095010234483035</v>
      </c>
      <c r="AI504" s="81">
        <f t="shared" si="1921"/>
        <v>75.112819966131923</v>
      </c>
      <c r="AJ504" s="85">
        <f t="shared" si="1938"/>
        <v>-0.95095010234483035</v>
      </c>
      <c r="AK504" s="22">
        <f t="shared" si="1939"/>
        <v>-139.27812854340954</v>
      </c>
      <c r="AL504" s="84">
        <f t="shared" si="1940"/>
        <v>-2.4308619190983904</v>
      </c>
      <c r="AM504" s="65">
        <f t="shared" si="1922"/>
        <v>-7.0630683256657258</v>
      </c>
    </row>
    <row r="505" spans="2:39" ht="18.649999999999999" customHeight="1" thickBot="1">
      <c r="E505" s="50" t="s">
        <v>8</v>
      </c>
      <c r="J505" s="50" t="s">
        <v>9</v>
      </c>
      <c r="O505" s="50" t="s">
        <v>10</v>
      </c>
      <c r="T505" s="50" t="s">
        <v>11</v>
      </c>
      <c r="Y505" s="50" t="s">
        <v>12</v>
      </c>
      <c r="AG505" s="82">
        <f t="shared" si="1919"/>
        <v>9.4600000000000009</v>
      </c>
      <c r="AH505" s="83">
        <f t="shared" si="1920"/>
        <v>-0.80274575512915103</v>
      </c>
      <c r="AI505" s="81">
        <f t="shared" si="1921"/>
        <v>72.327257395263544</v>
      </c>
      <c r="AJ505" s="85">
        <f t="shared" si="1938"/>
        <v>-0.80274575512915103</v>
      </c>
      <c r="AK505" s="22">
        <f t="shared" si="1939"/>
        <v>-147.0080691603232</v>
      </c>
      <c r="AL505" s="84">
        <f t="shared" si="1940"/>
        <v>-2.5657748338471755</v>
      </c>
      <c r="AM505" s="65">
        <f t="shared" si="1922"/>
        <v>-7.7272551244722276</v>
      </c>
    </row>
    <row r="506" spans="2:39" ht="18.649999999999999" customHeight="1" thickBot="1">
      <c r="B506" s="49"/>
      <c r="D506" s="233" t="s">
        <v>37</v>
      </c>
      <c r="E506" s="234"/>
      <c r="F506" s="235" t="s">
        <v>38</v>
      </c>
      <c r="G506" s="236"/>
      <c r="I506" s="228" t="s">
        <v>14</v>
      </c>
      <c r="J506" s="229"/>
      <c r="K506" s="230" t="s">
        <v>15</v>
      </c>
      <c r="L506" s="231"/>
      <c r="N506" s="228" t="s">
        <v>16</v>
      </c>
      <c r="O506" s="229"/>
      <c r="P506" s="230" t="s">
        <v>17</v>
      </c>
      <c r="Q506" s="231"/>
      <c r="S506" s="228" t="s">
        <v>45</v>
      </c>
      <c r="T506" s="229"/>
      <c r="U506" s="230" t="s">
        <v>46</v>
      </c>
      <c r="V506" s="231"/>
      <c r="X506" s="228" t="s">
        <v>49</v>
      </c>
      <c r="Y506" s="229"/>
      <c r="Z506" s="230" t="s">
        <v>50</v>
      </c>
      <c r="AA506" s="231"/>
      <c r="AB506" s="4"/>
      <c r="AC506" s="53" t="s">
        <v>87</v>
      </c>
      <c r="AE506" s="98" t="s">
        <v>88</v>
      </c>
      <c r="AF506" s="17"/>
      <c r="AG506" s="82">
        <f t="shared" si="1919"/>
        <v>9.48</v>
      </c>
      <c r="AH506" s="83">
        <f t="shared" si="1920"/>
        <v>-0.65795663467186916</v>
      </c>
      <c r="AI506" s="81">
        <f t="shared" si="1921"/>
        <v>69.387096012057143</v>
      </c>
      <c r="AJ506" s="85">
        <f t="shared" si="1938"/>
        <v>-0.65795663467186916</v>
      </c>
      <c r="AK506" s="22">
        <f t="shared" si="1939"/>
        <v>-155.18369633224057</v>
      </c>
      <c r="AL506" s="84">
        <f t="shared" si="1940"/>
        <v>-2.708466446412646</v>
      </c>
      <c r="AM506" s="65">
        <f t="shared" si="1922"/>
        <v>-8.5206961640840646</v>
      </c>
    </row>
    <row r="507" spans="2:39" ht="18.649999999999999" customHeight="1" thickTop="1" thickBot="1">
      <c r="B507" s="75">
        <v>1.38</v>
      </c>
      <c r="D507" s="132">
        <f t="shared" ref="D507" si="2028">COS($F$8*$B507)</f>
        <v>0.8515202861787573</v>
      </c>
      <c r="E507" s="133">
        <v>0</v>
      </c>
      <c r="F507" s="134">
        <v>0</v>
      </c>
      <c r="G507" s="135">
        <f t="shared" ref="G507" si="2029">$E$8*SIN($B507*$F$8)</f>
        <v>1.5729649773705789</v>
      </c>
      <c r="I507" s="55">
        <v>1</v>
      </c>
      <c r="J507" s="58">
        <v>0</v>
      </c>
      <c r="K507" s="56">
        <v>0</v>
      </c>
      <c r="L507" s="57">
        <v>0</v>
      </c>
      <c r="N507" s="55">
        <f t="shared" ref="N507" si="2030">D507*I507+F507*I510-E507*J507-G507*J510</f>
        <v>-2.0113010689532205</v>
      </c>
      <c r="O507" s="58">
        <f t="shared" ref="O507" si="2031">(D507*J507+E507*I507+F507*J510+G507*I510)</f>
        <v>0</v>
      </c>
      <c r="P507" s="56">
        <f t="shared" ref="P507" si="2032">D507*K507+F507*K510-E507*L507-G507*L510</f>
        <v>0</v>
      </c>
      <c r="Q507" s="57">
        <f t="shared" ref="Q507" si="2033">(D507*L507+E507*K507+F507*L510+G507*K510)</f>
        <v>1.5729649773705789</v>
      </c>
      <c r="S507" s="59">
        <f t="shared" ref="S507" si="2034">COS($U$8*$B507)</f>
        <v>0.8515202861787573</v>
      </c>
      <c r="T507" s="60">
        <v>0</v>
      </c>
      <c r="U507" s="22">
        <v>0</v>
      </c>
      <c r="V507" s="116">
        <f t="shared" ref="V507" si="2035">$T$8*SIN($B507*$U$8)</f>
        <v>1.5729649773705789</v>
      </c>
      <c r="X507" s="55">
        <f t="shared" ref="X507" si="2036">N507*S507+P507*S510-O507*T507-Q507*T510</f>
        <v>-1.987576864052734</v>
      </c>
      <c r="Y507" s="58">
        <f t="shared" ref="Y507" si="2037">(N507*T507+O507*S507+P507*T510+Q507*S510)</f>
        <v>0</v>
      </c>
      <c r="Z507" s="56">
        <f t="shared" ref="Z507" si="2038">N507*U507+P507*U510-O507*V507-Q507*V510</f>
        <v>0</v>
      </c>
      <c r="AA507" s="57">
        <f t="shared" ref="AA507" si="2039">(N507*V507+O507*U507+P507*V510+Q507*U510)</f>
        <v>-1.8242945527316659</v>
      </c>
      <c r="AB507" s="9"/>
      <c r="AC507" s="61">
        <f t="shared" ref="AC507" si="2040">20*LOG((2*$X$8)/(($X$8*X507+Z507+$X$8*X510+Z510)^2+($X$8*Y507+AA507+$X$8*Y510+AA510)^2)^0.5)</f>
        <v>-5.9782367453123992</v>
      </c>
      <c r="AE507" s="99">
        <f t="shared" ref="AE507" si="2041">((Y507^2+X507^2)/(Y510^2+X510^2))^0.5</f>
        <v>1.2289349612592912</v>
      </c>
      <c r="AF507" s="17"/>
      <c r="AG507" s="82">
        <f t="shared" si="1919"/>
        <v>9.5</v>
      </c>
      <c r="AH507" s="83">
        <f t="shared" si="1920"/>
        <v>-0.51907712643552306</v>
      </c>
      <c r="AI507" s="81">
        <f t="shared" si="1921"/>
        <v>66.283422085412397</v>
      </c>
      <c r="AJ507" s="85">
        <f t="shared" si="1938"/>
        <v>-0.51907712643552306</v>
      </c>
      <c r="AK507" s="22">
        <f t="shared" si="1939"/>
        <v>-163.73014976744386</v>
      </c>
      <c r="AL507" s="84">
        <f t="shared" si="1940"/>
        <v>-2.8576301982253236</v>
      </c>
      <c r="AM507" s="65">
        <f t="shared" si="1922"/>
        <v>-9.482478020624395</v>
      </c>
    </row>
    <row r="508" spans="2:39" ht="18.649999999999999" customHeight="1" thickBot="1">
      <c r="D508" s="59"/>
      <c r="E508" s="22"/>
      <c r="F508" s="22"/>
      <c r="G508" s="65"/>
      <c r="I508" s="63"/>
      <c r="L508" s="64"/>
      <c r="N508" s="63"/>
      <c r="Q508" s="64"/>
      <c r="S508" s="63"/>
      <c r="V508" s="64"/>
      <c r="X508" s="63"/>
      <c r="AA508" s="64"/>
      <c r="AE508" s="100"/>
      <c r="AF508" s="17"/>
      <c r="AG508" s="82">
        <f t="shared" si="1919"/>
        <v>9.52</v>
      </c>
      <c r="AH508" s="83">
        <f t="shared" si="1920"/>
        <v>-0.3890354453188532</v>
      </c>
      <c r="AI508" s="81">
        <f t="shared" si="1921"/>
        <v>63.008819090063589</v>
      </c>
      <c r="AJ508" s="85">
        <f t="shared" si="1938"/>
        <v>-0.3890354453188532</v>
      </c>
      <c r="AK508" s="22">
        <f t="shared" si="1939"/>
        <v>-172.53395041376342</v>
      </c>
      <c r="AL508" s="84">
        <f t="shared" si="1940"/>
        <v>-3.0112855061928041</v>
      </c>
      <c r="AM508" s="65">
        <f t="shared" si="1922"/>
        <v>-10.67101715834287</v>
      </c>
    </row>
    <row r="509" spans="2:39" ht="18.649999999999999" customHeight="1" thickBot="1">
      <c r="D509" s="237" t="s">
        <v>39</v>
      </c>
      <c r="E509" s="238"/>
      <c r="F509" s="239" t="s">
        <v>40</v>
      </c>
      <c r="G509" s="240"/>
      <c r="I509" s="228" t="s">
        <v>18</v>
      </c>
      <c r="J509" s="229"/>
      <c r="K509" s="230" t="s">
        <v>19</v>
      </c>
      <c r="L509" s="231"/>
      <c r="N509" s="228" t="s">
        <v>20</v>
      </c>
      <c r="O509" s="229"/>
      <c r="P509" s="230" t="s">
        <v>21</v>
      </c>
      <c r="Q509" s="231"/>
      <c r="S509" s="228" t="s">
        <v>47</v>
      </c>
      <c r="T509" s="229"/>
      <c r="U509" s="230" t="s">
        <v>48</v>
      </c>
      <c r="V509" s="231"/>
      <c r="X509" s="228" t="s">
        <v>51</v>
      </c>
      <c r="Y509" s="229"/>
      <c r="Z509" s="230" t="s">
        <v>52</v>
      </c>
      <c r="AA509" s="231"/>
      <c r="AB509" s="4"/>
      <c r="AC509" s="71" t="s">
        <v>89</v>
      </c>
      <c r="AE509" s="101" t="s">
        <v>90</v>
      </c>
      <c r="AF509" s="17"/>
      <c r="AG509" s="82">
        <f t="shared" si="1919"/>
        <v>9.5399999999999991</v>
      </c>
      <c r="AH509" s="83">
        <f t="shared" si="1920"/>
        <v>-0.27120147084086299</v>
      </c>
      <c r="AI509" s="81">
        <f t="shared" si="1921"/>
        <v>59.558140081788395</v>
      </c>
      <c r="AJ509" s="85">
        <f t="shared" si="1938"/>
        <v>-0.27120147084086299</v>
      </c>
      <c r="AK509" s="22">
        <f t="shared" si="1939"/>
        <v>-181.43661737481605</v>
      </c>
      <c r="AL509" s="84">
        <f t="shared" si="1940"/>
        <v>-3.1666663568716906</v>
      </c>
      <c r="AM509" s="65">
        <f t="shared" si="1922"/>
        <v>-12.179817817034031</v>
      </c>
    </row>
    <row r="510" spans="2:39" ht="18.649999999999999" customHeight="1" thickTop="1" thickBot="1">
      <c r="D510" s="43">
        <v>0</v>
      </c>
      <c r="E510" s="116">
        <f t="shared" ref="E510" si="2042">(1/$E$8)*SIN($B507*$F$8)</f>
        <v>0.17477388637450877</v>
      </c>
      <c r="F510" s="59">
        <f t="shared" ref="F510" si="2043">COS($F$8*$B507)</f>
        <v>0.8515202861787573</v>
      </c>
      <c r="G510" s="73">
        <v>0</v>
      </c>
      <c r="I510" s="55">
        <v>0</v>
      </c>
      <c r="J510" s="58">
        <f t="shared" ref="J510" si="2044">(TAN($K$8*B507))/$J$8</f>
        <v>1.8200159547846808</v>
      </c>
      <c r="K510" s="56">
        <v>1</v>
      </c>
      <c r="L510" s="57">
        <v>0</v>
      </c>
      <c r="N510" s="55">
        <f t="shared" ref="N510" si="2045">D510*I507+F510*I510-E510*J507-G510*J510</f>
        <v>0</v>
      </c>
      <c r="O510" s="58">
        <f t="shared" ref="O510" si="2046">(D510*J507+E510*I507+F510*J510+G510*I510)</f>
        <v>1.7245543930426643</v>
      </c>
      <c r="P510" s="56">
        <f t="shared" ref="P510" si="2047">D510*K507+F510*K510-E510*L507-G510*L510</f>
        <v>0.8515202861787573</v>
      </c>
      <c r="Q510" s="57">
        <f t="shared" ref="Q510" si="2048">(D510*L507+E510*K507+F510*L510+G510*K510)</f>
        <v>0</v>
      </c>
      <c r="S510" s="43">
        <v>0</v>
      </c>
      <c r="T510" s="116">
        <f t="shared" ref="T510" si="2049">(1/$T$8)*SIN($B507*$U$8)</f>
        <v>0.17477388637450877</v>
      </c>
      <c r="U510" s="59">
        <f t="shared" ref="U510" si="2050">COS($U$8*$B507)</f>
        <v>0.8515202861787573</v>
      </c>
      <c r="V510" s="73">
        <v>0</v>
      </c>
      <c r="X510" s="55">
        <f t="shared" ref="X510" si="2051">N510*S507+P510*S510-O510*T507-Q510*T510</f>
        <v>0</v>
      </c>
      <c r="Y510" s="58">
        <f t="shared" ref="Y510" si="2052">(N510*T507+O510*S507+P510*T510+Q510*S510)</f>
        <v>1.6173165600367179</v>
      </c>
      <c r="Z510" s="56">
        <f t="shared" ref="Z510" si="2053">N510*U507+P510*U510-O510*V507-Q510*V510</f>
        <v>-1.987576864052734</v>
      </c>
      <c r="AA510" s="57">
        <f t="shared" ref="AA510" si="2054">(N510*V507+O510*U507+P510*V510+Q510*U510)</f>
        <v>0</v>
      </c>
      <c r="AB510" s="9"/>
      <c r="AC510" s="74">
        <f t="shared" ref="AC510" si="2055">(180/PI())*ATAN(-1*(($X$8*Y507+AA507+$X$8*Y510+AA510)/($X$8*X507+Z507+$X$8*X510+Z510)))</f>
        <v>-2.9805805813468838</v>
      </c>
      <c r="AE510" s="102">
        <f t="shared" ref="AE510" si="2056">20*LOG(((($X$8*X507+Z507-$X$8*X510-Z510)^2+($X$8*Y507+AA507-$X$8*Y510-AA510)^2)/(($X$8*X507+Z507+$X$8*X510+Z510)^2+($X$8*Y507+AA507+$X$8*Y510+AA510)^2))^0.5)</f>
        <v>-1.2636007514307157</v>
      </c>
      <c r="AF510" s="17"/>
      <c r="AG510" s="82">
        <f t="shared" si="1919"/>
        <v>9.56</v>
      </c>
      <c r="AH510" s="83">
        <f t="shared" si="1920"/>
        <v>-0.16936381381265597</v>
      </c>
      <c r="AI510" s="81">
        <f t="shared" si="1921"/>
        <v>55.929407734291829</v>
      </c>
      <c r="AJ510" s="85">
        <f t="shared" si="1938"/>
        <v>-0.16936381381265597</v>
      </c>
      <c r="AK510" s="22">
        <f t="shared" si="1939"/>
        <v>-190.23076159989765</v>
      </c>
      <c r="AL510" s="84">
        <f t="shared" si="1940"/>
        <v>-3.32015312849461</v>
      </c>
      <c r="AM510" s="65">
        <f t="shared" si="1922"/>
        <v>-14.174043577477267</v>
      </c>
    </row>
    <row r="511" spans="2:39" ht="18.649999999999999" customHeight="1">
      <c r="AE511" s="66"/>
      <c r="AG511" s="82">
        <f t="shared" si="1919"/>
        <v>9.58</v>
      </c>
      <c r="AH511" s="83">
        <f t="shared" si="1920"/>
        <v>-8.7664425098248233E-2</v>
      </c>
      <c r="AI511" s="81">
        <f t="shared" si="1921"/>
        <v>52.124792502293957</v>
      </c>
      <c r="AJ511" s="85">
        <f t="shared" si="1938"/>
        <v>-8.7664425098248233E-2</v>
      </c>
      <c r="AK511" s="22">
        <f t="shared" si="1939"/>
        <v>-198.66071368586515</v>
      </c>
      <c r="AL511" s="84">
        <f t="shared" si="1940"/>
        <v>-3.4672835481801068</v>
      </c>
      <c r="AM511" s="65">
        <f t="shared" si="1922"/>
        <v>-16.993367704054776</v>
      </c>
    </row>
    <row r="512" spans="2:39" ht="18.649999999999999" customHeight="1" thickBot="1">
      <c r="E512" s="50" t="s">
        <v>8</v>
      </c>
      <c r="J512" s="50" t="s">
        <v>9</v>
      </c>
      <c r="O512" s="50" t="s">
        <v>10</v>
      </c>
      <c r="T512" s="50" t="s">
        <v>11</v>
      </c>
      <c r="Y512" s="50" t="s">
        <v>12</v>
      </c>
      <c r="AG512" s="82">
        <f t="shared" si="1919"/>
        <v>9.6</v>
      </c>
      <c r="AH512" s="83">
        <f t="shared" si="1920"/>
        <v>-3.0480270270114469E-2</v>
      </c>
      <c r="AI512" s="81">
        <f t="shared" si="1921"/>
        <v>48.151578228576739</v>
      </c>
      <c r="AJ512" s="85">
        <f t="shared" si="1938"/>
        <v>-3.0480270270114469E-2</v>
      </c>
      <c r="AK512" s="22">
        <f t="shared" si="1939"/>
        <v>-206.42988221324478</v>
      </c>
      <c r="AL512" s="84">
        <f t="shared" si="1940"/>
        <v>-3.6028811191252008</v>
      </c>
      <c r="AM512" s="65">
        <f t="shared" si="1922"/>
        <v>-21.552886198811162</v>
      </c>
    </row>
    <row r="513" spans="2:39" ht="18.649999999999999" customHeight="1" thickBot="1">
      <c r="B513" s="49"/>
      <c r="D513" s="233" t="s">
        <v>37</v>
      </c>
      <c r="E513" s="234"/>
      <c r="F513" s="235" t="s">
        <v>38</v>
      </c>
      <c r="G513" s="236"/>
      <c r="I513" s="228" t="s">
        <v>14</v>
      </c>
      <c r="J513" s="229"/>
      <c r="K513" s="230" t="s">
        <v>15</v>
      </c>
      <c r="L513" s="231"/>
      <c r="N513" s="228" t="s">
        <v>16</v>
      </c>
      <c r="O513" s="229"/>
      <c r="P513" s="230" t="s">
        <v>17</v>
      </c>
      <c r="Q513" s="231"/>
      <c r="S513" s="228" t="s">
        <v>45</v>
      </c>
      <c r="T513" s="229"/>
      <c r="U513" s="230" t="s">
        <v>46</v>
      </c>
      <c r="V513" s="231"/>
      <c r="X513" s="228" t="s">
        <v>49</v>
      </c>
      <c r="Y513" s="229"/>
      <c r="Z513" s="230" t="s">
        <v>50</v>
      </c>
      <c r="AA513" s="231"/>
      <c r="AB513" s="4"/>
      <c r="AC513" s="53" t="s">
        <v>87</v>
      </c>
      <c r="AE513" s="98" t="s">
        <v>88</v>
      </c>
      <c r="AF513" s="17"/>
      <c r="AG513" s="82">
        <f t="shared" si="1919"/>
        <v>9.6199999999999992</v>
      </c>
      <c r="AH513" s="83">
        <f t="shared" si="1920"/>
        <v>-2.2461772227426843E-3</v>
      </c>
      <c r="AI513" s="81">
        <f t="shared" si="1921"/>
        <v>44.022980584311931</v>
      </c>
      <c r="AJ513" s="85">
        <f t="shared" si="1938"/>
        <v>-2.2461772227426843E-3</v>
      </c>
      <c r="AK513" s="22">
        <f t="shared" si="1939"/>
        <v>-213.2165399180229</v>
      </c>
      <c r="AL513" s="84">
        <f t="shared" si="1940"/>
        <v>-3.7213306412794198</v>
      </c>
      <c r="AM513" s="65">
        <f t="shared" si="1922"/>
        <v>-32.864525963326692</v>
      </c>
    </row>
    <row r="514" spans="2:39" ht="18.649999999999999" customHeight="1" thickTop="1" thickBot="1">
      <c r="B514" s="75">
        <v>1.4</v>
      </c>
      <c r="D514" s="132">
        <f t="shared" ref="D514" si="2057">COS($F$8*$B514)</f>
        <v>0.84729913806073998</v>
      </c>
      <c r="E514" s="133">
        <v>0</v>
      </c>
      <c r="F514" s="134">
        <v>0</v>
      </c>
      <c r="G514" s="135">
        <f t="shared" ref="G514" si="2058">$E$8*SIN($B514*$F$8)</f>
        <v>1.5933479016755079</v>
      </c>
      <c r="I514" s="55">
        <v>1</v>
      </c>
      <c r="J514" s="58">
        <v>0</v>
      </c>
      <c r="K514" s="56">
        <v>0</v>
      </c>
      <c r="L514" s="57">
        <v>0</v>
      </c>
      <c r="N514" s="55">
        <f t="shared" ref="N514" si="2059">D514*I514+F514*I517-E514*J514-G514*J517</f>
        <v>-2.1409366248736017</v>
      </c>
      <c r="O514" s="58">
        <f t="shared" ref="O514" si="2060">(D514*J514+E514*I514+F514*J517+G514*I517)</f>
        <v>0</v>
      </c>
      <c r="P514" s="56">
        <f t="shared" ref="P514" si="2061">D514*K514+F514*K517-E514*L514-G514*L517</f>
        <v>0</v>
      </c>
      <c r="Q514" s="57">
        <f t="shared" ref="Q514" si="2062">(D514*L514+E514*K514+F514*L517+G514*K517)</f>
        <v>1.5933479016755079</v>
      </c>
      <c r="S514" s="59">
        <f t="shared" ref="S514" si="2063">COS($U$8*$B514)</f>
        <v>0.84729913806073998</v>
      </c>
      <c r="T514" s="60">
        <v>0</v>
      </c>
      <c r="U514" s="22">
        <v>0</v>
      </c>
      <c r="V514" s="116">
        <f t="shared" ref="V514" si="2064">$T$8*SIN($B514*$U$8)</f>
        <v>1.5933479016755079</v>
      </c>
      <c r="X514" s="55">
        <f t="shared" ref="X514" si="2065">N514*S514+P514*S517-O514*T514-Q514*T517</f>
        <v>-2.0960979275395997</v>
      </c>
      <c r="Y514" s="58">
        <f t="shared" ref="Y514" si="2066">(N514*T514+O514*S514+P514*T517+Q514*S517)</f>
        <v>0</v>
      </c>
      <c r="Z514" s="56">
        <f t="shared" ref="Z514" si="2067">N514*U514+P514*U517-O514*V514-Q514*V517</f>
        <v>0</v>
      </c>
      <c r="AA514" s="57">
        <f t="shared" ref="AA514" si="2068">(N514*V514+O514*U514+P514*V517+Q514*U517)</f>
        <v>-2.061214575142051</v>
      </c>
      <c r="AB514" s="9"/>
      <c r="AC514" s="61">
        <f t="shared" ref="AC514" si="2069">20*LOG((2*$X$8)/(($X$8*X514+Z514+$X$8*X517+Z517)^2+($X$8*Y514+AA514+$X$8*Y517+AA517)^2)^0.5)</f>
        <v>-6.4705418978779781</v>
      </c>
      <c r="AE514" s="99">
        <f t="shared" ref="AE514" si="2070">((Y514^2+X514^2)/(Y517^2+X517^2))^0.5</f>
        <v>1.2731240669443089</v>
      </c>
      <c r="AF514" s="17"/>
      <c r="AG514" s="82">
        <f t="shared" si="1919"/>
        <v>9.64</v>
      </c>
      <c r="AH514" s="83">
        <f t="shared" si="1920"/>
        <v>-7.2216812881303839E-3</v>
      </c>
      <c r="AI514" s="81">
        <f t="shared" si="1921"/>
        <v>39.758649785951185</v>
      </c>
      <c r="AJ514" s="85">
        <f t="shared" si="1938"/>
        <v>-7.2216812881303839E-3</v>
      </c>
      <c r="AK514" s="22">
        <f t="shared" si="1939"/>
        <v>-218.69834572556576</v>
      </c>
      <c r="AL514" s="84">
        <f t="shared" si="1940"/>
        <v>-3.8170062015759894</v>
      </c>
      <c r="AM514" s="65">
        <f t="shared" si="1922"/>
        <v>-27.795070273777831</v>
      </c>
    </row>
    <row r="515" spans="2:39" ht="18.649999999999999" customHeight="1" thickBot="1">
      <c r="D515" s="59"/>
      <c r="E515" s="22"/>
      <c r="F515" s="22"/>
      <c r="G515" s="65"/>
      <c r="I515" s="63"/>
      <c r="L515" s="64"/>
      <c r="N515" s="63"/>
      <c r="Q515" s="64"/>
      <c r="S515" s="63"/>
      <c r="V515" s="64"/>
      <c r="X515" s="63"/>
      <c r="AA515" s="64"/>
      <c r="AE515" s="100"/>
      <c r="AF515" s="17"/>
      <c r="AG515" s="82">
        <f t="shared" si="1919"/>
        <v>9.66</v>
      </c>
      <c r="AH515" s="83">
        <f t="shared" si="1920"/>
        <v>-4.9217091592648726E-2</v>
      </c>
      <c r="AI515" s="81">
        <f t="shared" si="1921"/>
        <v>35.384682871439963</v>
      </c>
      <c r="AJ515" s="85">
        <f t="shared" si="1938"/>
        <v>-4.9217091592648726E-2</v>
      </c>
      <c r="AK515" s="22">
        <f t="shared" si="1939"/>
        <v>-222.58366277425057</v>
      </c>
      <c r="AL515" s="84">
        <f t="shared" si="1940"/>
        <v>-3.8848177765594087</v>
      </c>
      <c r="AM515" s="65">
        <f t="shared" si="1922"/>
        <v>-19.481268957122811</v>
      </c>
    </row>
    <row r="516" spans="2:39" ht="18.649999999999999" customHeight="1" thickBot="1">
      <c r="D516" s="237" t="s">
        <v>39</v>
      </c>
      <c r="E516" s="238"/>
      <c r="F516" s="239" t="s">
        <v>40</v>
      </c>
      <c r="G516" s="240"/>
      <c r="I516" s="228" t="s">
        <v>18</v>
      </c>
      <c r="J516" s="229"/>
      <c r="K516" s="230" t="s">
        <v>19</v>
      </c>
      <c r="L516" s="231"/>
      <c r="N516" s="228" t="s">
        <v>20</v>
      </c>
      <c r="O516" s="229"/>
      <c r="P516" s="230" t="s">
        <v>21</v>
      </c>
      <c r="Q516" s="231"/>
      <c r="S516" s="228" t="s">
        <v>47</v>
      </c>
      <c r="T516" s="229"/>
      <c r="U516" s="230" t="s">
        <v>48</v>
      </c>
      <c r="V516" s="231"/>
      <c r="X516" s="228" t="s">
        <v>51</v>
      </c>
      <c r="Y516" s="229"/>
      <c r="Z516" s="230" t="s">
        <v>52</v>
      </c>
      <c r="AA516" s="231"/>
      <c r="AB516" s="4"/>
      <c r="AC516" s="71" t="s">
        <v>89</v>
      </c>
      <c r="AE516" s="101" t="s">
        <v>90</v>
      </c>
      <c r="AF516" s="17"/>
      <c r="AG516" s="82">
        <f t="shared" si="1919"/>
        <v>9.68</v>
      </c>
      <c r="AH516" s="83">
        <f t="shared" si="1920"/>
        <v>-0.1313077241159383</v>
      </c>
      <c r="AI516" s="81">
        <f t="shared" si="1921"/>
        <v>30.933009615955047</v>
      </c>
      <c r="AJ516" s="85">
        <f t="shared" si="1938"/>
        <v>-0.1313077241159383</v>
      </c>
      <c r="AK516" s="22">
        <f t="shared" si="1939"/>
        <v>-224.64514329146627</v>
      </c>
      <c r="AL516" s="84">
        <f t="shared" si="1940"/>
        <v>-3.9207973990505378</v>
      </c>
      <c r="AM516" s="65">
        <f t="shared" si="1922"/>
        <v>-15.260428817351579</v>
      </c>
    </row>
    <row r="517" spans="2:39" ht="18.649999999999999" customHeight="1" thickTop="1" thickBot="1">
      <c r="D517" s="43">
        <v>0</v>
      </c>
      <c r="E517" s="116">
        <f t="shared" ref="E517" si="2071">(1/$E$8)*SIN($B514*$F$8)</f>
        <v>0.17703865574172309</v>
      </c>
      <c r="F517" s="59">
        <f t="shared" ref="F517" si="2072">COS($F$8*$B514)</f>
        <v>0.84729913806073998</v>
      </c>
      <c r="G517" s="73">
        <v>0</v>
      </c>
      <c r="I517" s="55">
        <v>0</v>
      </c>
      <c r="J517" s="58">
        <f t="shared" ref="J517" si="2073">(TAN($K$8*B514))/$J$8</f>
        <v>1.8754446281267383</v>
      </c>
      <c r="K517" s="56">
        <v>1</v>
      </c>
      <c r="L517" s="57">
        <v>0</v>
      </c>
      <c r="N517" s="55">
        <f t="shared" ref="N517" si="2074">D517*I514+F517*I517-E517*J514-G517*J517</f>
        <v>0</v>
      </c>
      <c r="O517" s="58">
        <f t="shared" ref="O517" si="2075">(D517*J514+E517*I514+F517*J517+G517*I517)</f>
        <v>1.7661012726341536</v>
      </c>
      <c r="P517" s="56">
        <f t="shared" ref="P517" si="2076">D517*K514+F517*K517-E517*L514-G517*L517</f>
        <v>0.84729913806073998</v>
      </c>
      <c r="Q517" s="57">
        <f t="shared" ref="Q517" si="2077">(D517*L514+E517*K514+F517*L517+G517*K517)</f>
        <v>0</v>
      </c>
      <c r="S517" s="43">
        <v>0</v>
      </c>
      <c r="T517" s="116">
        <f t="shared" ref="T517" si="2078">(1/$T$8)*SIN($B514*$U$8)</f>
        <v>0.17703865574172309</v>
      </c>
      <c r="U517" s="59">
        <f t="shared" ref="U517" si="2079">COS($U$8*$B514)</f>
        <v>0.84729913806073998</v>
      </c>
      <c r="V517" s="73">
        <v>0</v>
      </c>
      <c r="X517" s="55">
        <f t="shared" ref="X517" si="2080">N517*S514+P517*S517-O517*T514-Q517*T517</f>
        <v>0</v>
      </c>
      <c r="Y517" s="58">
        <f t="shared" ref="Y517" si="2081">(N517*T514+O517*S514+P517*T517+Q517*S517)</f>
        <v>1.6464207864442884</v>
      </c>
      <c r="Z517" s="56">
        <f t="shared" ref="Z517" si="2082">N517*U514+P517*U517-O517*V514-Q517*V517</f>
        <v>-2.0960979275396001</v>
      </c>
      <c r="AA517" s="57">
        <f t="shared" ref="AA517" si="2083">(N517*V514+O517*U514+P517*V517+Q517*U517)</f>
        <v>0</v>
      </c>
      <c r="AB517" s="9"/>
      <c r="AC517" s="74">
        <f t="shared" ref="AC517" si="2084">(180/PI())*ATAN(-1*(($X$8*Y514+AA514+$X$8*Y517+AA517)/($X$8*X514+Z514+$X$8*X517+Z517)))</f>
        <v>-5.6506973325973062</v>
      </c>
      <c r="AE517" s="102">
        <f t="shared" ref="AE517" si="2085">20*LOG(((($X$8*X514+Z514-$X$8*X517-Z517)^2+($X$8*Y514+AA514-$X$8*Y517-AA517)^2)/(($X$8*X514+Z514+$X$8*X517+Z517)^2+($X$8*Y514+AA514+$X$8*Y517+AA517)^2))^0.5)</f>
        <v>-1.1092014993238488</v>
      </c>
      <c r="AF517" s="17"/>
      <c r="AG517" s="82">
        <f t="shared" si="1919"/>
        <v>9.6999999999999993</v>
      </c>
      <c r="AH517" s="83">
        <f t="shared" si="1920"/>
        <v>-0.25557603099119475</v>
      </c>
      <c r="AI517" s="81">
        <f t="shared" si="1921"/>
        <v>26.440106750125818</v>
      </c>
      <c r="AJ517" s="85">
        <f t="shared" si="1938"/>
        <v>-0.25557603099119475</v>
      </c>
      <c r="AK517" s="22">
        <f t="shared" si="1939"/>
        <v>-224.74911216848926</v>
      </c>
      <c r="AL517" s="84">
        <f t="shared" si="1940"/>
        <v>-3.9226119982741903</v>
      </c>
      <c r="AM517" s="65">
        <f t="shared" si="1922"/>
        <v>-12.429803254139983</v>
      </c>
    </row>
    <row r="518" spans="2:39" ht="18.649999999999999" customHeight="1">
      <c r="AE518" s="66"/>
      <c r="AG518" s="82">
        <f t="shared" si="1919"/>
        <v>9.7200000000000006</v>
      </c>
      <c r="AH518" s="83">
        <f t="shared" si="1920"/>
        <v>-0.42292428589377729</v>
      </c>
      <c r="AI518" s="81">
        <f t="shared" si="1921"/>
        <v>21.945124506755729</v>
      </c>
      <c r="AJ518" s="85">
        <f t="shared" si="1938"/>
        <v>-0.42292428589377729</v>
      </c>
      <c r="AK518" s="22">
        <f t="shared" si="1939"/>
        <v>-222.87407842205957</v>
      </c>
      <c r="AL518" s="84">
        <f t="shared" si="1940"/>
        <v>-3.8898864858129873</v>
      </c>
      <c r="AM518" s="65">
        <f t="shared" si="1922"/>
        <v>-10.324963095740179</v>
      </c>
    </row>
    <row r="519" spans="2:39" ht="18.649999999999999" customHeight="1" thickBot="1">
      <c r="E519" s="50" t="s">
        <v>8</v>
      </c>
      <c r="J519" s="50" t="s">
        <v>9</v>
      </c>
      <c r="O519" s="50" t="s">
        <v>10</v>
      </c>
      <c r="T519" s="50" t="s">
        <v>11</v>
      </c>
      <c r="Y519" s="50" t="s">
        <v>12</v>
      </c>
      <c r="AG519" s="82">
        <f t="shared" si="1919"/>
        <v>9.74</v>
      </c>
      <c r="AH519" s="83">
        <f t="shared" si="1920"/>
        <v>-0.6329923376767721</v>
      </c>
      <c r="AI519" s="81">
        <f t="shared" si="1921"/>
        <v>17.487642938314632</v>
      </c>
      <c r="AJ519" s="85">
        <f t="shared" si="1938"/>
        <v>-0.6329923376767721</v>
      </c>
      <c r="AK519" s="22">
        <f t="shared" si="1939"/>
        <v>-219.11377046791426</v>
      </c>
      <c r="AL519" s="84">
        <f t="shared" si="1940"/>
        <v>-3.8242567311242199</v>
      </c>
      <c r="AM519" s="65">
        <f t="shared" si="1922"/>
        <v>-8.6765112735724657</v>
      </c>
    </row>
    <row r="520" spans="2:39" ht="18.649999999999999" customHeight="1" thickBot="1">
      <c r="B520" s="49"/>
      <c r="D520" s="233" t="s">
        <v>37</v>
      </c>
      <c r="E520" s="234"/>
      <c r="F520" s="235" t="s">
        <v>38</v>
      </c>
      <c r="G520" s="236"/>
      <c r="I520" s="228" t="s">
        <v>14</v>
      </c>
      <c r="J520" s="229"/>
      <c r="K520" s="230" t="s">
        <v>15</v>
      </c>
      <c r="L520" s="231"/>
      <c r="N520" s="228" t="s">
        <v>16</v>
      </c>
      <c r="O520" s="229"/>
      <c r="P520" s="230" t="s">
        <v>17</v>
      </c>
      <c r="Q520" s="231"/>
      <c r="S520" s="228" t="s">
        <v>45</v>
      </c>
      <c r="T520" s="229"/>
      <c r="U520" s="230" t="s">
        <v>46</v>
      </c>
      <c r="V520" s="231"/>
      <c r="X520" s="228" t="s">
        <v>49</v>
      </c>
      <c r="Y520" s="229"/>
      <c r="Z520" s="230" t="s">
        <v>50</v>
      </c>
      <c r="AA520" s="231"/>
      <c r="AB520" s="4"/>
      <c r="AC520" s="53" t="s">
        <v>87</v>
      </c>
      <c r="AE520" s="98" t="s">
        <v>88</v>
      </c>
      <c r="AF520" s="17"/>
      <c r="AG520" s="82">
        <f t="shared" si="1919"/>
        <v>9.76</v>
      </c>
      <c r="AH520" s="83">
        <f t="shared" si="1920"/>
        <v>-0.88419645401193891</v>
      </c>
      <c r="AI520" s="81">
        <f t="shared" si="1921"/>
        <v>13.105367528956441</v>
      </c>
      <c r="AJ520" s="85">
        <f t="shared" si="1938"/>
        <v>-0.88419645401193891</v>
      </c>
      <c r="AK520" s="22">
        <f t="shared" si="1939"/>
        <v>-213.66391336712348</v>
      </c>
      <c r="AL520" s="84">
        <f t="shared" si="1940"/>
        <v>-3.7291387809522285</v>
      </c>
      <c r="AM520" s="65">
        <f t="shared" si="1922"/>
        <v>-7.3469555371811808</v>
      </c>
    </row>
    <row r="521" spans="2:39" ht="18.649999999999999" customHeight="1" thickTop="1" thickBot="1">
      <c r="B521" s="75">
        <v>1.42</v>
      </c>
      <c r="D521" s="132">
        <f t="shared" ref="D521" si="2086">COS($F$8*$B521)</f>
        <v>0.84302377913888582</v>
      </c>
      <c r="E521" s="133">
        <v>0</v>
      </c>
      <c r="F521" s="134">
        <v>0</v>
      </c>
      <c r="G521" s="135">
        <f t="shared" ref="G521" si="2087">$E$8*SIN($B521*$F$8)</f>
        <v>1.6136288824440146</v>
      </c>
      <c r="I521" s="55">
        <v>1</v>
      </c>
      <c r="J521" s="58">
        <v>0</v>
      </c>
      <c r="K521" s="56">
        <v>0</v>
      </c>
      <c r="L521" s="57">
        <v>0</v>
      </c>
      <c r="N521" s="55">
        <f t="shared" ref="N521" si="2088">D521*I521+F521*I524-E521*J521-G521*J524</f>
        <v>-2.2764813453128641</v>
      </c>
      <c r="O521" s="58">
        <f t="shared" ref="O521" si="2089">(D521*J521+E521*I521+F521*J524+G521*I524)</f>
        <v>0</v>
      </c>
      <c r="P521" s="56">
        <f t="shared" ref="P521" si="2090">D521*K521+F521*K524-E521*L521-G521*L524</f>
        <v>0</v>
      </c>
      <c r="Q521" s="57">
        <f t="shared" ref="Q521" si="2091">(D521*L521+E521*K521+F521*L524+G521*K524)</f>
        <v>1.6136288824440146</v>
      </c>
      <c r="S521" s="59">
        <f t="shared" ref="S521" si="2092">COS($U$8*$B521)</f>
        <v>0.84302377913888582</v>
      </c>
      <c r="T521" s="60">
        <v>0</v>
      </c>
      <c r="U521" s="22">
        <v>0</v>
      </c>
      <c r="V521" s="116">
        <f t="shared" ref="V521" si="2093">$T$8*SIN($B521*$U$8)</f>
        <v>1.6136288824440146</v>
      </c>
      <c r="X521" s="55">
        <f t="shared" ref="X521" si="2094">N521*S521+P521*S524-O521*T521-Q521*T524</f>
        <v>-2.2084388146712164</v>
      </c>
      <c r="Y521" s="58">
        <f t="shared" ref="Y521" si="2095">(N521*T521+O521*S521+P521*T524+Q521*S524)</f>
        <v>0</v>
      </c>
      <c r="Z521" s="56">
        <f t="shared" ref="Z521" si="2096">N521*U521+P521*U524-O521*V521-Q521*V524</f>
        <v>0</v>
      </c>
      <c r="AA521" s="57">
        <f t="shared" ref="AA521" si="2097">(N521*V521+O521*U521+P521*V524+Q521*U524)</f>
        <v>-2.313068530536234</v>
      </c>
      <c r="AB521" s="9"/>
      <c r="AC521" s="61">
        <f t="shared" ref="AC521" si="2098">20*LOG((2*$X$8)/(($X$8*X521+Z521+$X$8*X524+Z524)^2+($X$8*Y521+AA521+$X$8*Y524+AA524)^2)^0.5)</f>
        <v>-6.9710700368907617</v>
      </c>
      <c r="AE521" s="99">
        <f t="shared" ref="AE521" si="2099">((Y521^2+X521^2)/(Y524^2+X524^2))^0.5</f>
        <v>1.3175146216970037</v>
      </c>
      <c r="AF521" s="17"/>
      <c r="AG521" s="82">
        <f t="shared" si="1919"/>
        <v>9.7799999999999994</v>
      </c>
      <c r="AH521" s="83">
        <f t="shared" si="1920"/>
        <v>-1.1738816448866491</v>
      </c>
      <c r="AI521" s="81">
        <f t="shared" si="1921"/>
        <v>8.8320892616140618</v>
      </c>
      <c r="AJ521" s="85">
        <f t="shared" si="1938"/>
        <v>-1.1738816448866491</v>
      </c>
      <c r="AK521" s="22">
        <f t="shared" si="1939"/>
        <v>-206.79609915955226</v>
      </c>
      <c r="AL521" s="84">
        <f t="shared" si="1940"/>
        <v>-3.6092728106148653</v>
      </c>
      <c r="AM521" s="65">
        <f t="shared" si="1922"/>
        <v>-6.2553281979687423</v>
      </c>
    </row>
    <row r="522" spans="2:39" ht="18.649999999999999" customHeight="1" thickBot="1">
      <c r="D522" s="59"/>
      <c r="E522" s="22"/>
      <c r="F522" s="22"/>
      <c r="G522" s="65"/>
      <c r="I522" s="63"/>
      <c r="L522" s="64"/>
      <c r="N522" s="63"/>
      <c r="Q522" s="64"/>
      <c r="S522" s="63"/>
      <c r="V522" s="64"/>
      <c r="X522" s="63"/>
      <c r="AA522" s="64"/>
      <c r="AE522" s="100"/>
      <c r="AF522" s="17"/>
      <c r="AG522" s="82">
        <f t="shared" si="1919"/>
        <v>9.8000000000000007</v>
      </c>
      <c r="AH522" s="83">
        <f t="shared" si="1920"/>
        <v>-1.4985586910206103</v>
      </c>
      <c r="AI522" s="81">
        <f t="shared" si="1921"/>
        <v>4.6961672784227373</v>
      </c>
      <c r="AJ522" s="85">
        <f t="shared" si="1938"/>
        <v>-1.4985586910206103</v>
      </c>
      <c r="AK522" s="22">
        <f t="shared" si="1939"/>
        <v>-198.82492759439484</v>
      </c>
      <c r="AL522" s="84">
        <f t="shared" si="1940"/>
        <v>-3.4701496215615184</v>
      </c>
      <c r="AM522" s="65">
        <f t="shared" si="1922"/>
        <v>-5.3488609568821062</v>
      </c>
    </row>
    <row r="523" spans="2:39" ht="18.649999999999999" customHeight="1" thickBot="1">
      <c r="D523" s="237" t="s">
        <v>39</v>
      </c>
      <c r="E523" s="238"/>
      <c r="F523" s="239" t="s">
        <v>40</v>
      </c>
      <c r="G523" s="240"/>
      <c r="I523" s="228" t="s">
        <v>18</v>
      </c>
      <c r="J523" s="229"/>
      <c r="K523" s="230" t="s">
        <v>19</v>
      </c>
      <c r="L523" s="231"/>
      <c r="N523" s="228" t="s">
        <v>20</v>
      </c>
      <c r="O523" s="229"/>
      <c r="P523" s="230" t="s">
        <v>21</v>
      </c>
      <c r="Q523" s="231"/>
      <c r="S523" s="228" t="s">
        <v>47</v>
      </c>
      <c r="T523" s="229"/>
      <c r="U523" s="230" t="s">
        <v>48</v>
      </c>
      <c r="V523" s="231"/>
      <c r="X523" s="228" t="s">
        <v>51</v>
      </c>
      <c r="Y523" s="229"/>
      <c r="Z523" s="230" t="s">
        <v>52</v>
      </c>
      <c r="AA523" s="231"/>
      <c r="AB523" s="4"/>
      <c r="AC523" s="71" t="s">
        <v>89</v>
      </c>
      <c r="AE523" s="101" t="s">
        <v>90</v>
      </c>
      <c r="AF523" s="17"/>
      <c r="AG523" s="82">
        <f t="shared" si="1919"/>
        <v>9.82</v>
      </c>
      <c r="AH523" s="83">
        <f t="shared" si="1920"/>
        <v>-1.8541848445904621</v>
      </c>
      <c r="AI523" s="81">
        <f t="shared" si="1921"/>
        <v>0.71966872653492531</v>
      </c>
      <c r="AJ523" s="85">
        <f t="shared" si="1938"/>
        <v>-1.8541848445904621</v>
      </c>
      <c r="AK523" s="22">
        <f t="shared" si="1939"/>
        <v>-190.07520747955036</v>
      </c>
      <c r="AL523" s="84">
        <f t="shared" si="1940"/>
        <v>-3.3174381969295061</v>
      </c>
      <c r="AM523" s="65">
        <f t="shared" si="1922"/>
        <v>-4.5904706789659917</v>
      </c>
    </row>
    <row r="524" spans="2:39" ht="18.649999999999999" customHeight="1" thickTop="1" thickBot="1">
      <c r="D524" s="43">
        <v>0</v>
      </c>
      <c r="E524" s="116">
        <f t="shared" ref="E524" si="2100">(1/$E$8)*SIN($B521*$F$8)</f>
        <v>0.17929209804933494</v>
      </c>
      <c r="F524" s="59">
        <f t="shared" ref="F524" si="2101">COS($F$8*$B521)</f>
        <v>0.84302377913888582</v>
      </c>
      <c r="G524" s="73">
        <v>0</v>
      </c>
      <c r="I524" s="55">
        <v>0</v>
      </c>
      <c r="J524" s="58">
        <f t="shared" ref="J524" si="2102">(TAN($K$8*B521))/$J$8</f>
        <v>1.9332234061941949</v>
      </c>
      <c r="K524" s="56">
        <v>1</v>
      </c>
      <c r="L524" s="57">
        <v>0</v>
      </c>
      <c r="N524" s="55">
        <f t="shared" ref="N524" si="2103">D524*I521+F524*I524-E524*J521-G524*J524</f>
        <v>0</v>
      </c>
      <c r="O524" s="58">
        <f t="shared" ref="O524" si="2104">(D524*J521+E524*I521+F524*J524+G524*I524)</f>
        <v>1.8090453998589144</v>
      </c>
      <c r="P524" s="56">
        <f t="shared" ref="P524" si="2105">D524*K521+F524*K524-E524*L521-G524*L524</f>
        <v>0.84302377913888582</v>
      </c>
      <c r="Q524" s="57">
        <f t="shared" ref="Q524" si="2106">(D524*L521+E524*K521+F524*L524+G524*K524)</f>
        <v>0</v>
      </c>
      <c r="S524" s="43">
        <v>0</v>
      </c>
      <c r="T524" s="116">
        <f t="shared" ref="T524" si="2107">(1/$T$8)*SIN($B521*$U$8)</f>
        <v>0.17929209804933494</v>
      </c>
      <c r="U524" s="59">
        <f t="shared" ref="U524" si="2108">COS($U$8*$B521)</f>
        <v>0.84302377913888582</v>
      </c>
      <c r="V524" s="73">
        <v>0</v>
      </c>
      <c r="X524" s="55">
        <f t="shared" ref="X524" si="2109">N524*S521+P524*S524-O524*T521-Q524*T524</f>
        <v>0</v>
      </c>
      <c r="Y524" s="58">
        <f t="shared" ref="Y524" si="2110">(N524*T521+O524*S521+P524*T524+Q524*S524)</f>
        <v>1.676215791690169</v>
      </c>
      <c r="Z524" s="56">
        <f t="shared" ref="Z524" si="2111">N524*U521+P524*U524-O524*V521-Q524*V524</f>
        <v>-2.2084388146712164</v>
      </c>
      <c r="AA524" s="57">
        <f t="shared" ref="AA524" si="2112">(N524*V521+O524*U521+P524*V524+Q524*U524)</f>
        <v>0</v>
      </c>
      <c r="AB524" s="9"/>
      <c r="AC524" s="74">
        <f t="shared" ref="AC524" si="2113">(180/PI())*ATAN(-1*(($X$8*Y521+AA521+$X$8*Y524+AA524)/($X$8*X521+Z521+$X$8*X524+Z524)))</f>
        <v>-8.2047140138097117</v>
      </c>
      <c r="AE524" s="102">
        <f t="shared" ref="AE524" si="2114">20*LOG(((($X$8*X521+Z521-$X$8*X524-Z524)^2+($X$8*Y521+AA521-$X$8*Y524-AA524)^2)/(($X$8*X521+Z521+$X$8*X524+Z524)^2+($X$8*Y521+AA521+$X$8*Y524+AA524)^2))^0.5)</f>
        <v>-0.9737701456400869</v>
      </c>
      <c r="AF524" s="17"/>
      <c r="AG524" s="82">
        <f t="shared" si="1919"/>
        <v>9.84</v>
      </c>
      <c r="AH524" s="83">
        <f t="shared" si="1920"/>
        <v>-2.2364462605266229</v>
      </c>
      <c r="AI524" s="81">
        <f t="shared" si="1921"/>
        <v>-3.0818354230560008</v>
      </c>
      <c r="AJ524" s="85">
        <f t="shared" si="1938"/>
        <v>-2.2364462605266229</v>
      </c>
      <c r="AK524" s="22">
        <f t="shared" si="1939"/>
        <v>-180.85459195535543</v>
      </c>
      <c r="AL524" s="84">
        <f t="shared" si="1940"/>
        <v>-3.1565080969718013</v>
      </c>
      <c r="AM524" s="65">
        <f t="shared" si="1922"/>
        <v>-3.9526004189679744</v>
      </c>
    </row>
    <row r="525" spans="2:39" ht="18.649999999999999" customHeight="1">
      <c r="AE525" s="66"/>
      <c r="AG525" s="82">
        <f t="shared" si="1919"/>
        <v>9.86</v>
      </c>
      <c r="AH525" s="83">
        <f t="shared" si="1920"/>
        <v>-2.6410086725789723</v>
      </c>
      <c r="AI525" s="81">
        <f t="shared" si="1921"/>
        <v>-6.698927262163032</v>
      </c>
      <c r="AJ525" s="85">
        <f t="shared" si="1938"/>
        <v>-2.6410086725789723</v>
      </c>
      <c r="AK525" s="22">
        <f t="shared" si="1939"/>
        <v>-171.43453698745981</v>
      </c>
      <c r="AL525" s="84">
        <f t="shared" si="1940"/>
        <v>-2.9920971220631745</v>
      </c>
      <c r="AM525" s="65">
        <f t="shared" si="1922"/>
        <v>-3.413936018030217</v>
      </c>
    </row>
    <row r="526" spans="2:39" ht="18.649999999999999" customHeight="1" thickBot="1">
      <c r="E526" s="50" t="s">
        <v>8</v>
      </c>
      <c r="J526" s="50" t="s">
        <v>9</v>
      </c>
      <c r="O526" s="50" t="s">
        <v>10</v>
      </c>
      <c r="T526" s="50" t="s">
        <v>11</v>
      </c>
      <c r="Y526" s="50" t="s">
        <v>12</v>
      </c>
      <c r="AG526" s="82">
        <f t="shared" si="1919"/>
        <v>9.8800000000000008</v>
      </c>
      <c r="AH526" s="83">
        <f t="shared" si="1920"/>
        <v>-3.063716047272862</v>
      </c>
      <c r="AI526" s="81">
        <f t="shared" si="1921"/>
        <v>-10.12761800191246</v>
      </c>
      <c r="AJ526" s="85">
        <f t="shared" si="1938"/>
        <v>-3.063716047272862</v>
      </c>
      <c r="AK526" s="22">
        <f t="shared" si="1939"/>
        <v>-162.04001131145773</v>
      </c>
      <c r="AL526" s="84">
        <f t="shared" si="1940"/>
        <v>-2.8281317173537923</v>
      </c>
      <c r="AM526" s="65">
        <f t="shared" si="1922"/>
        <v>-2.9575328832049399</v>
      </c>
    </row>
    <row r="527" spans="2:39" ht="18.649999999999999" customHeight="1" thickBot="1">
      <c r="B527" s="49"/>
      <c r="D527" s="233" t="s">
        <v>37</v>
      </c>
      <c r="E527" s="234"/>
      <c r="F527" s="235" t="s">
        <v>38</v>
      </c>
      <c r="G527" s="236"/>
      <c r="I527" s="228" t="s">
        <v>14</v>
      </c>
      <c r="J527" s="229"/>
      <c r="K527" s="230" t="s">
        <v>15</v>
      </c>
      <c r="L527" s="231"/>
      <c r="N527" s="228" t="s">
        <v>16</v>
      </c>
      <c r="O527" s="229"/>
      <c r="P527" s="230" t="s">
        <v>17</v>
      </c>
      <c r="Q527" s="231"/>
      <c r="S527" s="228" t="s">
        <v>45</v>
      </c>
      <c r="T527" s="229"/>
      <c r="U527" s="230" t="s">
        <v>46</v>
      </c>
      <c r="V527" s="231"/>
      <c r="X527" s="228" t="s">
        <v>49</v>
      </c>
      <c r="Y527" s="229"/>
      <c r="Z527" s="230" t="s">
        <v>50</v>
      </c>
      <c r="AA527" s="231"/>
      <c r="AB527" s="4"/>
      <c r="AC527" s="53" t="s">
        <v>87</v>
      </c>
      <c r="AE527" s="98" t="s">
        <v>88</v>
      </c>
      <c r="AF527" s="17"/>
      <c r="AG527" s="82">
        <f t="shared" si="1919"/>
        <v>9.9</v>
      </c>
      <c r="AH527" s="83">
        <f t="shared" si="1920"/>
        <v>-3.5007302154321258</v>
      </c>
      <c r="AI527" s="81">
        <f t="shared" si="1921"/>
        <v>-13.368418228141545</v>
      </c>
      <c r="AJ527" s="85">
        <f t="shared" si="1938"/>
        <v>-3.5007302154321258</v>
      </c>
      <c r="AK527" s="22">
        <f t="shared" si="1939"/>
        <v>-152.84665738428643</v>
      </c>
      <c r="AL527" s="84">
        <f t="shared" si="1940"/>
        <v>-2.6676774220235022</v>
      </c>
      <c r="AM527" s="65">
        <f t="shared" si="1922"/>
        <v>-2.5696751099729029</v>
      </c>
    </row>
    <row r="528" spans="2:39" ht="18.649999999999999" customHeight="1" thickTop="1" thickBot="1">
      <c r="B528" s="75">
        <v>1.44</v>
      </c>
      <c r="D528" s="132">
        <f t="shared" ref="D528" si="2115">COS($F$8*$B528)</f>
        <v>0.8386944829537113</v>
      </c>
      <c r="E528" s="133">
        <v>0</v>
      </c>
      <c r="F528" s="134">
        <v>0</v>
      </c>
      <c r="G528" s="135">
        <f t="shared" ref="G528" si="2116">$E$8*SIN($B528*$F$8)</f>
        <v>1.6338066220844683</v>
      </c>
      <c r="I528" s="55">
        <v>1</v>
      </c>
      <c r="J528" s="58">
        <v>0</v>
      </c>
      <c r="K528" s="56">
        <v>0</v>
      </c>
      <c r="L528" s="57">
        <v>0</v>
      </c>
      <c r="N528" s="55">
        <f t="shared" ref="N528" si="2117">D528*I528+F528*I531-E528*J528-G528*J531</f>
        <v>-2.4183464845427523</v>
      </c>
      <c r="O528" s="58">
        <f t="shared" ref="O528" si="2118">(D528*J528+E528*I528+F528*J531+G528*I531)</f>
        <v>0</v>
      </c>
      <c r="P528" s="56">
        <f t="shared" ref="P528" si="2119">D528*K528+F528*K531-E528*L528-G528*L531</f>
        <v>0</v>
      </c>
      <c r="Q528" s="57">
        <f t="shared" ref="Q528" si="2120">(D528*L528+E528*K528+F528*L531+G528*K531)</f>
        <v>1.6338066220844683</v>
      </c>
      <c r="S528" s="59">
        <f t="shared" ref="S528" si="2121">COS($U$8*$B528)</f>
        <v>0.8386944829537113</v>
      </c>
      <c r="T528" s="60">
        <v>0</v>
      </c>
      <c r="U528" s="22">
        <v>0</v>
      </c>
      <c r="V528" s="116">
        <f t="shared" ref="V528" si="2122">$T$8*SIN($B528*$U$8)</f>
        <v>1.6338066220844683</v>
      </c>
      <c r="X528" s="55">
        <f t="shared" ref="X528" si="2123">N528*S528+P528*S531-O528*T528-Q528*T531</f>
        <v>-2.3248454187195158</v>
      </c>
      <c r="Y528" s="58">
        <f t="shared" ref="Y528" si="2124">(N528*T528+O528*S528+P528*T531+Q528*S531)</f>
        <v>0</v>
      </c>
      <c r="Z528" s="56">
        <f t="shared" ref="Z528" si="2125">N528*U528+P528*U531-O528*V528-Q528*V531</f>
        <v>0</v>
      </c>
      <c r="AA528" s="57">
        <f t="shared" ref="AA528" si="2126">(N528*V528+O528*U528+P528*V531+Q528*U531)</f>
        <v>-2.5808459007851599</v>
      </c>
      <c r="AB528" s="9"/>
      <c r="AC528" s="61">
        <f t="shared" ref="AC528" si="2127">20*LOG((2*$X$8)/(($X$8*X528+Z528+$X$8*X531+Z531)^2+($X$8*Y528+AA528+$X$8*Y531+AA531)^2)^0.5)</f>
        <v>-7.4787065054189226</v>
      </c>
      <c r="AE528" s="99">
        <f t="shared" ref="AE528" si="2128">((Y528^2+X528^2)/(Y531^2+X531^2))^0.5</f>
        <v>1.362132919047591</v>
      </c>
      <c r="AF528" s="17"/>
      <c r="AG528" s="82">
        <f t="shared" si="1919"/>
        <v>9.92</v>
      </c>
      <c r="AH528" s="83">
        <f t="shared" si="1920"/>
        <v>-3.9486146840175906</v>
      </c>
      <c r="AI528" s="81">
        <f t="shared" si="1921"/>
        <v>-16.425351375827208</v>
      </c>
      <c r="AJ528" s="85">
        <f t="shared" si="1938"/>
        <v>-3.9486146840175906</v>
      </c>
      <c r="AK528" s="22">
        <f t="shared" si="1939"/>
        <v>-143.98329847987418</v>
      </c>
      <c r="AL528" s="84">
        <f t="shared" si="1940"/>
        <v>-2.512982626355551</v>
      </c>
      <c r="AM528" s="65">
        <f t="shared" si="1922"/>
        <v>-2.2391330066533364</v>
      </c>
    </row>
    <row r="529" spans="2:39" ht="18.649999999999999" customHeight="1" thickBot="1">
      <c r="D529" s="59"/>
      <c r="E529" s="22"/>
      <c r="F529" s="22"/>
      <c r="G529" s="65"/>
      <c r="I529" s="63"/>
      <c r="L529" s="64"/>
      <c r="N529" s="63"/>
      <c r="Q529" s="64"/>
      <c r="S529" s="63"/>
      <c r="V529" s="64"/>
      <c r="X529" s="63"/>
      <c r="AA529" s="64"/>
      <c r="AE529" s="100"/>
      <c r="AF529" s="17"/>
      <c r="AG529" s="82">
        <f t="shared" si="1919"/>
        <v>9.94</v>
      </c>
      <c r="AH529" s="83">
        <f t="shared" si="1920"/>
        <v>-4.4043718804579806</v>
      </c>
      <c r="AI529" s="81">
        <f t="shared" si="1921"/>
        <v>-19.305017345424631</v>
      </c>
      <c r="AJ529" s="85">
        <f t="shared" si="1938"/>
        <v>-4.4043718804579806</v>
      </c>
      <c r="AK529" s="22">
        <f t="shared" si="1939"/>
        <v>-135.53763044987858</v>
      </c>
      <c r="AL529" s="84">
        <f t="shared" si="1940"/>
        <v>-2.3655779117017044</v>
      </c>
      <c r="AM529" s="65">
        <f t="shared" si="1922"/>
        <v>-1.9566476446266829</v>
      </c>
    </row>
    <row r="530" spans="2:39" ht="18.649999999999999" customHeight="1" thickBot="1">
      <c r="D530" s="237" t="s">
        <v>39</v>
      </c>
      <c r="E530" s="238"/>
      <c r="F530" s="239" t="s">
        <v>40</v>
      </c>
      <c r="G530" s="240"/>
      <c r="I530" s="228" t="s">
        <v>18</v>
      </c>
      <c r="J530" s="229"/>
      <c r="K530" s="230" t="s">
        <v>19</v>
      </c>
      <c r="L530" s="231"/>
      <c r="N530" s="228" t="s">
        <v>20</v>
      </c>
      <c r="O530" s="229"/>
      <c r="P530" s="230" t="s">
        <v>21</v>
      </c>
      <c r="Q530" s="231"/>
      <c r="S530" s="228" t="s">
        <v>47</v>
      </c>
      <c r="T530" s="229"/>
      <c r="U530" s="230" t="s">
        <v>48</v>
      </c>
      <c r="V530" s="231"/>
      <c r="X530" s="228" t="s">
        <v>51</v>
      </c>
      <c r="Y530" s="229"/>
      <c r="Z530" s="230" t="s">
        <v>52</v>
      </c>
      <c r="AA530" s="231"/>
      <c r="AB530" s="4"/>
      <c r="AC530" s="71" t="s">
        <v>89</v>
      </c>
      <c r="AE530" s="101" t="s">
        <v>90</v>
      </c>
      <c r="AF530" s="17"/>
      <c r="AG530" s="82">
        <f t="shared" si="1919"/>
        <v>9.9600000000000009</v>
      </c>
      <c r="AH530" s="83">
        <f t="shared" si="1920"/>
        <v>-4.865445393694122</v>
      </c>
      <c r="AI530" s="81">
        <f t="shared" si="1921"/>
        <v>-22.015769954422385</v>
      </c>
      <c r="AJ530" s="85">
        <f t="shared" si="1938"/>
        <v>-4.865445393694122</v>
      </c>
      <c r="AK530" s="22">
        <f t="shared" si="1939"/>
        <v>-127.56331426154462</v>
      </c>
      <c r="AL530" s="84">
        <f t="shared" si="1940"/>
        <v>-2.2263998386201922</v>
      </c>
      <c r="AM530" s="65">
        <f t="shared" si="1922"/>
        <v>-1.7145519850975663</v>
      </c>
    </row>
    <row r="531" spans="2:39" ht="18.649999999999999" customHeight="1" thickTop="1" thickBot="1">
      <c r="D531" s="43">
        <v>0</v>
      </c>
      <c r="E531" s="116">
        <f t="shared" ref="E531" si="2129">(1/$E$8)*SIN($B528*$F$8)</f>
        <v>0.18153406912049647</v>
      </c>
      <c r="F531" s="59">
        <f t="shared" ref="F531" si="2130">COS($F$8*$B528)</f>
        <v>0.8386944829537113</v>
      </c>
      <c r="G531" s="73">
        <v>0</v>
      </c>
      <c r="I531" s="55">
        <v>0</v>
      </c>
      <c r="J531" s="58">
        <f t="shared" ref="J531" si="2131">(TAN($K$8*B528))/$J$8</f>
        <v>1.9935290526249767</v>
      </c>
      <c r="K531" s="56">
        <v>1</v>
      </c>
      <c r="L531" s="57">
        <v>0</v>
      </c>
      <c r="N531" s="55">
        <f t="shared" ref="N531" si="2132">D531*I528+F531*I531-E531*J528-G531*J531</f>
        <v>0</v>
      </c>
      <c r="O531" s="58">
        <f t="shared" ref="O531" si="2133">(D531*J528+E531*I528+F531*J531+G531*I531)</f>
        <v>1.8534958871650034</v>
      </c>
      <c r="P531" s="56">
        <f t="shared" ref="P531" si="2134">D531*K528+F531*K531-E531*L528-G531*L531</f>
        <v>0.8386944829537113</v>
      </c>
      <c r="Q531" s="57">
        <f t="shared" ref="Q531" si="2135">(D531*L528+E531*K528+F531*L531+G531*K531)</f>
        <v>0</v>
      </c>
      <c r="S531" s="43">
        <v>0</v>
      </c>
      <c r="T531" s="116">
        <f t="shared" ref="T531" si="2136">(1/$T$8)*SIN($B528*$U$8)</f>
        <v>0.18153406912049647</v>
      </c>
      <c r="U531" s="59">
        <f t="shared" ref="U531" si="2137">COS($U$8*$B528)</f>
        <v>0.8386944829537113</v>
      </c>
      <c r="V531" s="73">
        <v>0</v>
      </c>
      <c r="X531" s="55">
        <f t="shared" ref="X531" si="2138">N531*S528+P531*S531-O531*T528-Q531*T531</f>
        <v>0</v>
      </c>
      <c r="Y531" s="58">
        <f t="shared" ref="Y531" si="2139">(N531*T528+O531*S528+P531*T531+Q531*S531)</f>
        <v>1.706768396982181</v>
      </c>
      <c r="Z531" s="56">
        <f t="shared" ref="Z531" si="2140">N531*U528+P531*U531-O531*V528-Q531*V531</f>
        <v>-2.3248454187195158</v>
      </c>
      <c r="AA531" s="57">
        <f t="shared" ref="AA531" si="2141">(N531*V528+O531*U528+P531*V531+Q531*U531)</f>
        <v>0</v>
      </c>
      <c r="AB531" s="9"/>
      <c r="AC531" s="74">
        <f t="shared" ref="AC531" si="2142">(180/PI())*ATAN(-1*(($X$8*Y528+AA528+$X$8*Y531+AA531)/($X$8*X528+Z528+$X$8*X531+Z531)))</f>
        <v>-10.646561544135251</v>
      </c>
      <c r="AE531" s="102">
        <f t="shared" ref="AE531" si="2143">20*LOG(((($X$8*X528+Z528-$X$8*X531-Z531)^2+($X$8*Y528+AA528-$X$8*Y531-AA531)^2)/(($X$8*X528+Z528+$X$8*X531+Z531)^2+($X$8*Y528+AA528+$X$8*Y531+AA531)^2))^0.5)</f>
        <v>-0.85499220909651019</v>
      </c>
      <c r="AF531" s="17"/>
      <c r="AG531" s="82">
        <f t="shared" si="1919"/>
        <v>9.98</v>
      </c>
      <c r="AH531" s="83">
        <f t="shared" si="1920"/>
        <v>-5.3296984721327156</v>
      </c>
      <c r="AI531" s="81">
        <f t="shared" si="1921"/>
        <v>-24.567036239653223</v>
      </c>
      <c r="AJ531" s="85">
        <f t="shared" si="1938"/>
        <v>-5.3296984721327156</v>
      </c>
      <c r="AK531" s="22">
        <f t="shared" si="1939"/>
        <v>-120.0872152630981</v>
      </c>
      <c r="AL531" s="84">
        <f t="shared" si="1940"/>
        <v>-2.0959172958922503</v>
      </c>
      <c r="AM531" s="65">
        <f t="shared" si="1922"/>
        <v>-1.5064796188880849</v>
      </c>
    </row>
    <row r="532" spans="2:39" ht="18.649999999999999" customHeight="1">
      <c r="AE532" s="66"/>
      <c r="AG532" s="82">
        <f t="shared" si="1919"/>
        <v>10</v>
      </c>
      <c r="AH532" s="83">
        <f t="shared" si="1920"/>
        <v>-5.7953783066273923</v>
      </c>
      <c r="AI532" s="81">
        <f t="shared" si="1921"/>
        <v>-26.968780544915134</v>
      </c>
      <c r="AJ532" s="85">
        <f t="shared" si="1938"/>
        <v>-5.7953783066273923</v>
      </c>
      <c r="AK532" s="22">
        <f t="shared" si="1939"/>
        <v>1348.4390272457854</v>
      </c>
      <c r="AL532" s="84"/>
      <c r="AM532" s="65">
        <f t="shared" si="1922"/>
        <v>-1.3271337254570028</v>
      </c>
    </row>
    <row r="533" spans="2:39" ht="18.649999999999999" customHeight="1" thickBot="1">
      <c r="E533" s="50" t="s">
        <v>8</v>
      </c>
      <c r="J533" s="50" t="s">
        <v>9</v>
      </c>
      <c r="O533" s="50" t="s">
        <v>10</v>
      </c>
      <c r="T533" s="50" t="s">
        <v>11</v>
      </c>
      <c r="Y533" s="50" t="s">
        <v>12</v>
      </c>
      <c r="AG533" s="55">
        <f t="shared" si="1919"/>
        <v>10.02</v>
      </c>
      <c r="AH533" s="86"/>
      <c r="AI533" s="118"/>
      <c r="AJ533" s="119"/>
      <c r="AK533" s="72"/>
      <c r="AL533" s="87"/>
      <c r="AM533" s="30"/>
    </row>
    <row r="534" spans="2:39" ht="18.649999999999999" customHeight="1" thickBot="1">
      <c r="B534" s="49"/>
      <c r="D534" s="233" t="s">
        <v>37</v>
      </c>
      <c r="E534" s="234"/>
      <c r="F534" s="235" t="s">
        <v>38</v>
      </c>
      <c r="G534" s="236"/>
      <c r="I534" s="228" t="s">
        <v>14</v>
      </c>
      <c r="J534" s="229"/>
      <c r="K534" s="230" t="s">
        <v>15</v>
      </c>
      <c r="L534" s="231"/>
      <c r="N534" s="228" t="s">
        <v>16</v>
      </c>
      <c r="O534" s="229"/>
      <c r="P534" s="230" t="s">
        <v>17</v>
      </c>
      <c r="Q534" s="231"/>
      <c r="S534" s="228" t="s">
        <v>45</v>
      </c>
      <c r="T534" s="229"/>
      <c r="U534" s="230" t="s">
        <v>46</v>
      </c>
      <c r="V534" s="231"/>
      <c r="X534" s="228" t="s">
        <v>49</v>
      </c>
      <c r="Y534" s="229"/>
      <c r="Z534" s="230" t="s">
        <v>50</v>
      </c>
      <c r="AA534" s="231"/>
      <c r="AB534" s="4"/>
      <c r="AC534" s="53" t="s">
        <v>87</v>
      </c>
      <c r="AE534" s="98" t="s">
        <v>88</v>
      </c>
      <c r="AF534" s="17"/>
      <c r="AG534" s="9"/>
      <c r="AH534" s="9"/>
      <c r="AI534" s="50"/>
      <c r="AJ534" s="44"/>
      <c r="AK534" s="9"/>
      <c r="AL534" s="9"/>
      <c r="AM534" s="9"/>
    </row>
    <row r="535" spans="2:39" ht="18.649999999999999" customHeight="1" thickTop="1" thickBot="1">
      <c r="B535" s="75">
        <v>1.46</v>
      </c>
      <c r="D535" s="132">
        <f t="shared" ref="D535" si="2144">COS($F$8*$B535)</f>
        <v>0.83431152649667761</v>
      </c>
      <c r="E535" s="133">
        <v>0</v>
      </c>
      <c r="F535" s="134">
        <v>0</v>
      </c>
      <c r="G535" s="135">
        <f t="shared" ref="G535" si="2145">$E$8*SIN($B535*$F$8)</f>
        <v>1.6538798296106803</v>
      </c>
      <c r="I535" s="55">
        <v>1</v>
      </c>
      <c r="J535" s="58">
        <v>0</v>
      </c>
      <c r="K535" s="56">
        <v>0</v>
      </c>
      <c r="L535" s="57">
        <v>0</v>
      </c>
      <c r="N535" s="55">
        <f t="shared" ref="N535" si="2146">D535*I535+F535*I538-E535*J535-G535*J538</f>
        <v>-2.5669852975603709</v>
      </c>
      <c r="O535" s="58">
        <f t="shared" ref="O535" si="2147">(D535*J535+E535*I535+F535*J538+G535*I538)</f>
        <v>0</v>
      </c>
      <c r="P535" s="56">
        <f t="shared" ref="P535" si="2148">D535*K535+F535*K538-E535*L535-G535*L538</f>
        <v>0</v>
      </c>
      <c r="Q535" s="57">
        <f t="shared" ref="Q535" si="2149">(D535*L535+E535*K535+F535*L538+G535*K538)</f>
        <v>1.6538798296106803</v>
      </c>
      <c r="S535" s="59">
        <f t="shared" ref="S535" si="2150">COS($U$8*$B535)</f>
        <v>0.83431152649667761</v>
      </c>
      <c r="T535" s="60">
        <v>0</v>
      </c>
      <c r="U535" s="22">
        <v>0</v>
      </c>
      <c r="V535" s="116">
        <f t="shared" ref="V535" si="2151">$T$8*SIN($B535*$U$8)</f>
        <v>1.6538798296106803</v>
      </c>
      <c r="X535" s="55">
        <f t="shared" ref="X535" si="2152">N535*S535+P535*S538-O535*T535-Q535*T538</f>
        <v>-2.4455896988569048</v>
      </c>
      <c r="Y535" s="58">
        <f t="shared" ref="Y535" si="2153">(N535*T535+O535*S535+P535*T538+Q535*S538)</f>
        <v>0</v>
      </c>
      <c r="Z535" s="56">
        <f t="shared" ref="Z535" si="2154">N535*U535+P535*U538-O535*V535-Q535*V538</f>
        <v>0</v>
      </c>
      <c r="AA535" s="57">
        <f t="shared" ref="AA535" si="2155">(N535*V535+O535*U535+P535*V538+Q535*U538)</f>
        <v>-2.8656342012577154</v>
      </c>
      <c r="AB535" s="9"/>
      <c r="AC535" s="61">
        <f t="shared" ref="AC535" si="2156">20*LOG((2*$X$8)/(($X$8*X535+Z535+$X$8*X538+Z538)^2+($X$8*Y535+AA535+$X$8*Y538+AA538)^2)^0.5)</f>
        <v>-7.9925180479314131</v>
      </c>
      <c r="AE535" s="99">
        <f t="shared" ref="AE535" si="2157">((Y535^2+X535^2)/(Y538^2+X538^2))^0.5</f>
        <v>1.4070053314053601</v>
      </c>
      <c r="AF535" s="17"/>
      <c r="AG535" s="9"/>
      <c r="AH535" s="9"/>
      <c r="AI535" s="50"/>
      <c r="AJ535" s="44"/>
      <c r="AK535" s="9"/>
      <c r="AL535" s="9"/>
      <c r="AM535" s="9"/>
    </row>
    <row r="536" spans="2:39" ht="18.649999999999999" customHeight="1" thickBot="1">
      <c r="D536" s="59"/>
      <c r="E536" s="22"/>
      <c r="F536" s="22"/>
      <c r="G536" s="65"/>
      <c r="I536" s="63"/>
      <c r="L536" s="64"/>
      <c r="N536" s="63"/>
      <c r="Q536" s="64"/>
      <c r="S536" s="63"/>
      <c r="V536" s="64"/>
      <c r="X536" s="63"/>
      <c r="AA536" s="64"/>
      <c r="AE536" s="100"/>
      <c r="AF536" s="17"/>
      <c r="AG536" s="9"/>
      <c r="AH536" s="9"/>
      <c r="AI536" s="50"/>
      <c r="AJ536" s="44"/>
      <c r="AK536" s="9"/>
      <c r="AL536" s="9"/>
      <c r="AM536" s="9"/>
    </row>
    <row r="537" spans="2:39" ht="18.649999999999999" customHeight="1" thickBot="1">
      <c r="D537" s="237" t="s">
        <v>39</v>
      </c>
      <c r="E537" s="238"/>
      <c r="F537" s="239" t="s">
        <v>40</v>
      </c>
      <c r="G537" s="240"/>
      <c r="I537" s="228" t="s">
        <v>18</v>
      </c>
      <c r="J537" s="229"/>
      <c r="K537" s="230" t="s">
        <v>19</v>
      </c>
      <c r="L537" s="231"/>
      <c r="N537" s="228" t="s">
        <v>20</v>
      </c>
      <c r="O537" s="229"/>
      <c r="P537" s="230" t="s">
        <v>21</v>
      </c>
      <c r="Q537" s="231"/>
      <c r="S537" s="228" t="s">
        <v>47</v>
      </c>
      <c r="T537" s="229"/>
      <c r="U537" s="230" t="s">
        <v>48</v>
      </c>
      <c r="V537" s="231"/>
      <c r="X537" s="228" t="s">
        <v>51</v>
      </c>
      <c r="Y537" s="229"/>
      <c r="Z537" s="230" t="s">
        <v>52</v>
      </c>
      <c r="AA537" s="231"/>
      <c r="AB537" s="4"/>
      <c r="AC537" s="71" t="s">
        <v>89</v>
      </c>
      <c r="AE537" s="101" t="s">
        <v>90</v>
      </c>
      <c r="AF537" s="17"/>
      <c r="AG537" s="9"/>
      <c r="AH537" s="9"/>
      <c r="AI537" s="50"/>
      <c r="AJ537" s="44"/>
      <c r="AK537" s="9"/>
      <c r="AL537" s="9"/>
      <c r="AM537" s="9"/>
    </row>
    <row r="538" spans="2:39" ht="18.649999999999999" customHeight="1" thickTop="1" thickBot="1">
      <c r="D538" s="43">
        <v>0</v>
      </c>
      <c r="E538" s="116">
        <f t="shared" ref="E538" si="2158">(1/$E$8)*SIN($B535*$F$8)</f>
        <v>0.1837644255122978</v>
      </c>
      <c r="F538" s="59">
        <f t="shared" ref="F538" si="2159">COS($F$8*$B535)</f>
        <v>0.83431152649667761</v>
      </c>
      <c r="G538" s="73">
        <v>0</v>
      </c>
      <c r="I538" s="55">
        <v>0</v>
      </c>
      <c r="J538" s="58">
        <f t="shared" ref="J538" si="2160">(TAN($K$8*B535))/$J$8</f>
        <v>2.0565562038795204</v>
      </c>
      <c r="K538" s="56">
        <v>1</v>
      </c>
      <c r="L538" s="57">
        <v>0</v>
      </c>
      <c r="N538" s="55">
        <f t="shared" ref="N538" si="2161">D538*I535+F538*I538-E538*J535-G538*J538</f>
        <v>0</v>
      </c>
      <c r="O538" s="58">
        <f t="shared" ref="O538" si="2162">(D538*J535+E538*I535+F538*J538+G538*I538)</f>
        <v>1.8995729712972331</v>
      </c>
      <c r="P538" s="56">
        <f t="shared" ref="P538" si="2163">D538*K535+F538*K538-E538*L535-G538*L538</f>
        <v>0.83431152649667761</v>
      </c>
      <c r="Q538" s="57">
        <f t="shared" ref="Q538" si="2164">(D538*L535+E538*K535+F538*L538+G538*K538)</f>
        <v>0</v>
      </c>
      <c r="S538" s="43">
        <v>0</v>
      </c>
      <c r="T538" s="116">
        <f t="shared" ref="T538" si="2165">(1/$T$8)*SIN($B535*$U$8)</f>
        <v>0.1837644255122978</v>
      </c>
      <c r="U538" s="59">
        <f t="shared" ref="U538" si="2166">COS($U$8*$B535)</f>
        <v>0.83431152649667761</v>
      </c>
      <c r="V538" s="73">
        <v>0</v>
      </c>
      <c r="X538" s="55">
        <f t="shared" ref="X538" si="2167">N538*S535+P538*S538-O538*T535-Q538*T538</f>
        <v>0</v>
      </c>
      <c r="Y538" s="58">
        <f t="shared" ref="Y538" si="2168">(N538*T535+O538*S535+P538*T538+Q538*S538)</f>
        <v>1.7381524037397744</v>
      </c>
      <c r="Z538" s="56">
        <f t="shared" ref="Z538" si="2169">N538*U535+P538*U538-O538*V535-Q538*V538</f>
        <v>-2.4455896988569048</v>
      </c>
      <c r="AA538" s="57">
        <f t="shared" ref="AA538" si="2170">(N538*V535+O538*U535+P538*V538+Q538*U538)</f>
        <v>0</v>
      </c>
      <c r="AB538" s="9"/>
      <c r="AC538" s="74">
        <f t="shared" ref="AC538" si="2171">(180/PI())*ATAN(-1*(($X$8*Y535+AA535+$X$8*Y538+AA538)/($X$8*X535+Z535+$X$8*X538+Z538)))</f>
        <v>-12.980692501402768</v>
      </c>
      <c r="AE538" s="102">
        <f t="shared" ref="AE538" si="2172">20*LOG(((($X$8*X535+Z535-$X$8*X538-Z538)^2+($X$8*Y535+AA535-$X$8*Y538-AA538)^2)/(($X$8*X535+Z535+$X$8*X538+Z538)^2+($X$8*Y535+AA535+$X$8*Y538+AA538)^2))^0.5)</f>
        <v>-0.75081426162107434</v>
      </c>
      <c r="AF538" s="17"/>
      <c r="AG538" s="9"/>
      <c r="AH538" s="9"/>
      <c r="AI538" s="50"/>
      <c r="AJ538" s="44"/>
      <c r="AK538" s="9"/>
      <c r="AL538" s="9"/>
      <c r="AM538" s="9"/>
    </row>
    <row r="539" spans="2:39" ht="18.649999999999999" customHeight="1">
      <c r="AE539" s="66"/>
      <c r="AG539" s="9"/>
      <c r="AH539" s="9"/>
      <c r="AI539" s="50"/>
      <c r="AJ539" s="44"/>
      <c r="AK539" s="9"/>
      <c r="AL539" s="9"/>
      <c r="AM539" s="9"/>
    </row>
    <row r="540" spans="2:39" ht="18.649999999999999" customHeight="1" thickBot="1">
      <c r="E540" s="50" t="s">
        <v>8</v>
      </c>
      <c r="J540" s="50" t="s">
        <v>9</v>
      </c>
      <c r="O540" s="50" t="s">
        <v>10</v>
      </c>
      <c r="T540" s="50" t="s">
        <v>11</v>
      </c>
      <c r="Y540" s="50" t="s">
        <v>12</v>
      </c>
      <c r="AG540" s="9"/>
      <c r="AH540" s="9"/>
      <c r="AI540" s="50"/>
      <c r="AJ540" s="44"/>
      <c r="AK540" s="9"/>
      <c r="AL540" s="9"/>
      <c r="AM540" s="9"/>
    </row>
    <row r="541" spans="2:39" ht="18.649999999999999" customHeight="1" thickBot="1">
      <c r="B541" s="49"/>
      <c r="D541" s="233" t="s">
        <v>37</v>
      </c>
      <c r="E541" s="234"/>
      <c r="F541" s="235" t="s">
        <v>38</v>
      </c>
      <c r="G541" s="236"/>
      <c r="I541" s="228" t="s">
        <v>14</v>
      </c>
      <c r="J541" s="229"/>
      <c r="K541" s="230" t="s">
        <v>15</v>
      </c>
      <c r="L541" s="231"/>
      <c r="N541" s="228" t="s">
        <v>16</v>
      </c>
      <c r="O541" s="229"/>
      <c r="P541" s="230" t="s">
        <v>17</v>
      </c>
      <c r="Q541" s="231"/>
      <c r="S541" s="228" t="s">
        <v>45</v>
      </c>
      <c r="T541" s="229"/>
      <c r="U541" s="230" t="s">
        <v>46</v>
      </c>
      <c r="V541" s="231"/>
      <c r="X541" s="228" t="s">
        <v>49</v>
      </c>
      <c r="Y541" s="229"/>
      <c r="Z541" s="230" t="s">
        <v>50</v>
      </c>
      <c r="AA541" s="231"/>
      <c r="AB541" s="4"/>
      <c r="AC541" s="53" t="s">
        <v>87</v>
      </c>
      <c r="AE541" s="98" t="s">
        <v>88</v>
      </c>
      <c r="AF541" s="17"/>
      <c r="AG541" s="9"/>
      <c r="AH541" s="9"/>
      <c r="AI541" s="50"/>
      <c r="AJ541" s="44"/>
      <c r="AK541" s="9"/>
      <c r="AL541" s="9"/>
      <c r="AM541" s="9"/>
    </row>
    <row r="542" spans="2:39" ht="18.649999999999999" customHeight="1" thickTop="1" thickBot="1">
      <c r="B542" s="75">
        <v>1.48</v>
      </c>
      <c r="D542" s="132">
        <f t="shared" ref="D542" si="2173">COS($F$8*$B542)</f>
        <v>0.82987519019246836</v>
      </c>
      <c r="E542" s="133">
        <v>0</v>
      </c>
      <c r="F542" s="134">
        <v>0</v>
      </c>
      <c r="G542" s="135">
        <f t="shared" ref="G542" si="2174">$E$8*SIN($B542*$F$8)</f>
        <v>1.6738472207244994</v>
      </c>
      <c r="I542" s="55">
        <v>1</v>
      </c>
      <c r="J542" s="58">
        <v>0</v>
      </c>
      <c r="K542" s="56">
        <v>0</v>
      </c>
      <c r="L542" s="57">
        <v>0</v>
      </c>
      <c r="N542" s="55">
        <f t="shared" ref="N542" si="2175">D542*I542+F542*I545-E542*J542-G542*J545</f>
        <v>-2.7228985071153033</v>
      </c>
      <c r="O542" s="58">
        <f t="shared" ref="O542" si="2176">(D542*J542+E542*I542+F542*J545+G542*I545)</f>
        <v>0</v>
      </c>
      <c r="P542" s="56">
        <f t="shared" ref="P542" si="2177">D542*K542+F542*K545-E542*L542-G542*L545</f>
        <v>0</v>
      </c>
      <c r="Q542" s="57">
        <f t="shared" ref="Q542" si="2178">(D542*L542+E542*K542+F542*L545+G542*K545)</f>
        <v>1.6738472207244994</v>
      </c>
      <c r="S542" s="59">
        <f t="shared" ref="S542" si="2179">COS($U$8*$B542)</f>
        <v>0.82987519019246836</v>
      </c>
      <c r="T542" s="60">
        <v>0</v>
      </c>
      <c r="U542" s="22">
        <v>0</v>
      </c>
      <c r="V542" s="116">
        <f t="shared" ref="V542" si="2180">$T$8*SIN($B542*$U$8)</f>
        <v>1.6738472207244994</v>
      </c>
      <c r="X542" s="55">
        <f t="shared" ref="X542" si="2181">N542*S542+P542*S545-O542*T542-Q542*T545</f>
        <v>-2.5709730851701149</v>
      </c>
      <c r="Y542" s="58">
        <f t="shared" ref="Y542" si="2182">(N542*T542+O542*S542+P542*T545+Q542*S545)</f>
        <v>0</v>
      </c>
      <c r="Z542" s="56">
        <f t="shared" ref="Z542" si="2183">N542*U542+P542*U545-O542*V542-Q542*V545</f>
        <v>0</v>
      </c>
      <c r="AA542" s="57">
        <f t="shared" ref="AA542" si="2184">(N542*V542+O542*U542+P542*V545+Q542*U545)</f>
        <v>-3.1686318177979609</v>
      </c>
      <c r="AB542" s="9"/>
      <c r="AC542" s="61">
        <f t="shared" ref="AC542" si="2185">20*LOG((2*$X$8)/(($X$8*X542+Z542+$X$8*X545+Z545)^2+($X$8*Y542+AA542+$X$8*Y545+AA545)^2)^0.5)</f>
        <v>-8.5117460475168745</v>
      </c>
      <c r="AE542" s="99">
        <f t="shared" ref="AE542" si="2186">((Y542^2+X542^2)/(Y545^2+X545^2))^0.5</f>
        <v>1.4521583874899864</v>
      </c>
      <c r="AF542" s="17"/>
      <c r="AG542" s="9"/>
      <c r="AH542" s="9"/>
      <c r="AI542" s="50"/>
      <c r="AJ542" s="44"/>
      <c r="AK542" s="9"/>
      <c r="AL542" s="9"/>
      <c r="AM542" s="9"/>
    </row>
    <row r="543" spans="2:39" ht="18.649999999999999" customHeight="1" thickBot="1">
      <c r="D543" s="59"/>
      <c r="E543" s="22"/>
      <c r="F543" s="22"/>
      <c r="G543" s="65"/>
      <c r="I543" s="63"/>
      <c r="L543" s="64"/>
      <c r="N543" s="63"/>
      <c r="Q543" s="64"/>
      <c r="S543" s="63"/>
      <c r="V543" s="64"/>
      <c r="X543" s="63"/>
      <c r="AA543" s="64"/>
      <c r="AE543" s="100"/>
      <c r="AF543" s="17"/>
      <c r="AG543" s="9"/>
      <c r="AH543" s="9"/>
      <c r="AI543" s="50"/>
      <c r="AJ543" s="44"/>
      <c r="AK543" s="9"/>
      <c r="AL543" s="9"/>
      <c r="AM543" s="9"/>
    </row>
    <row r="544" spans="2:39" ht="18.649999999999999" customHeight="1" thickBot="1">
      <c r="D544" s="237" t="s">
        <v>39</v>
      </c>
      <c r="E544" s="238"/>
      <c r="F544" s="239" t="s">
        <v>40</v>
      </c>
      <c r="G544" s="240"/>
      <c r="I544" s="228" t="s">
        <v>18</v>
      </c>
      <c r="J544" s="229"/>
      <c r="K544" s="230" t="s">
        <v>19</v>
      </c>
      <c r="L544" s="231"/>
      <c r="N544" s="228" t="s">
        <v>20</v>
      </c>
      <c r="O544" s="229"/>
      <c r="P544" s="230" t="s">
        <v>21</v>
      </c>
      <c r="Q544" s="231"/>
      <c r="S544" s="228" t="s">
        <v>47</v>
      </c>
      <c r="T544" s="229"/>
      <c r="U544" s="230" t="s">
        <v>48</v>
      </c>
      <c r="V544" s="231"/>
      <c r="X544" s="228" t="s">
        <v>51</v>
      </c>
      <c r="Y544" s="229"/>
      <c r="Z544" s="230" t="s">
        <v>52</v>
      </c>
      <c r="AA544" s="231"/>
      <c r="AB544" s="4"/>
      <c r="AC544" s="71" t="s">
        <v>89</v>
      </c>
      <c r="AE544" s="101" t="s">
        <v>90</v>
      </c>
      <c r="AF544" s="17"/>
      <c r="AG544" s="9"/>
      <c r="AH544" s="9"/>
      <c r="AI544" s="50"/>
      <c r="AJ544" s="44"/>
      <c r="AK544" s="9"/>
      <c r="AL544" s="9"/>
      <c r="AM544" s="9"/>
    </row>
    <row r="545" spans="2:39" ht="18.649999999999999" customHeight="1" thickTop="1" thickBot="1">
      <c r="D545" s="43">
        <v>0</v>
      </c>
      <c r="E545" s="116">
        <f t="shared" ref="E545" si="2187">(1/$E$8)*SIN($B542*$F$8)</f>
        <v>0.18598302452494436</v>
      </c>
      <c r="F545" s="59">
        <f t="shared" ref="F545" si="2188">COS($F$8*$B542)</f>
        <v>0.82987519019246836</v>
      </c>
      <c r="G545" s="73">
        <v>0</v>
      </c>
      <c r="I545" s="55">
        <v>0</v>
      </c>
      <c r="J545" s="58">
        <f t="shared" ref="J545" si="2189">(TAN($K$8*B542))/$J$8</f>
        <v>2.122519697926796</v>
      </c>
      <c r="K545" s="56">
        <v>1</v>
      </c>
      <c r="L545" s="57">
        <v>0</v>
      </c>
      <c r="N545" s="55">
        <f t="shared" ref="N545" si="2190">D545*I542+F545*I545-E545*J542-G545*J545</f>
        <v>0</v>
      </c>
      <c r="O545" s="58">
        <f t="shared" ref="O545" si="2191">(D545*J542+E545*I542+F545*J545+G545*I545)</f>
        <v>1.9474094625292047</v>
      </c>
      <c r="P545" s="56">
        <f t="shared" ref="P545" si="2192">D545*K542+F545*K545-E545*L542-G545*L545</f>
        <v>0.82987519019246836</v>
      </c>
      <c r="Q545" s="57">
        <f t="shared" ref="Q545" si="2193">(D545*L542+E545*K542+F545*L545+G545*K545)</f>
        <v>0</v>
      </c>
      <c r="S545" s="43">
        <v>0</v>
      </c>
      <c r="T545" s="116">
        <f t="shared" ref="T545" si="2194">(1/$T$8)*SIN($B542*$U$8)</f>
        <v>0.18598302452494436</v>
      </c>
      <c r="U545" s="59">
        <f t="shared" ref="U545" si="2195">COS($U$8*$B542)</f>
        <v>0.82987519019246836</v>
      </c>
      <c r="V545" s="73">
        <v>0</v>
      </c>
      <c r="X545" s="55">
        <f t="shared" ref="X545" si="2196">N545*S542+P545*S545-O545*T542-Q545*T545</f>
        <v>0</v>
      </c>
      <c r="Y545" s="58">
        <f t="shared" ref="Y545" si="2197">(N545*T542+O545*S542+P545*T545+Q545*S545)</f>
        <v>1.7704494959492449</v>
      </c>
      <c r="Z545" s="56">
        <f t="shared" ref="Z545" si="2198">N545*U542+P545*U545-O545*V542-Q545*V545</f>
        <v>-2.5709730851701149</v>
      </c>
      <c r="AA545" s="57">
        <f t="shared" ref="AA545" si="2199">(N545*V542+O545*U542+P545*V545+Q545*U545)</f>
        <v>0</v>
      </c>
      <c r="AB545" s="9"/>
      <c r="AC545" s="74">
        <f t="shared" ref="AC545" si="2200">(180/PI())*ATAN(-1*(($X$8*Y542+AA542+$X$8*Y545+AA545)/($X$8*X542+Z542+$X$8*X545+Z545)))</f>
        <v>-15.211896021567773</v>
      </c>
      <c r="AE545" s="102">
        <f t="shared" ref="AE545" si="2201">20*LOG(((($X$8*X542+Z542-$X$8*X545-Z545)^2+($X$8*Y542+AA542-$X$8*Y545-AA545)^2)/(($X$8*X542+Z542+$X$8*X545+Z545)^2+($X$8*Y542+AA542+$X$8*Y545+AA545)^2))^0.5)</f>
        <v>-0.65942243768289011</v>
      </c>
      <c r="AF545" s="17"/>
      <c r="AG545" s="9"/>
      <c r="AH545" s="9"/>
      <c r="AI545" s="50"/>
      <c r="AJ545" s="44"/>
      <c r="AK545" s="9"/>
      <c r="AL545" s="9"/>
      <c r="AM545" s="9"/>
    </row>
    <row r="546" spans="2:39" ht="18.649999999999999" customHeight="1">
      <c r="AE546" s="66"/>
      <c r="AG546" s="9"/>
      <c r="AH546" s="9"/>
      <c r="AI546" s="50"/>
      <c r="AJ546" s="44"/>
      <c r="AK546" s="9"/>
      <c r="AL546" s="9"/>
      <c r="AM546" s="9"/>
    </row>
    <row r="547" spans="2:39" ht="18.649999999999999" customHeight="1" thickBot="1">
      <c r="E547" s="50" t="s">
        <v>8</v>
      </c>
      <c r="J547" s="50" t="s">
        <v>9</v>
      </c>
      <c r="O547" s="50" t="s">
        <v>10</v>
      </c>
      <c r="T547" s="50" t="s">
        <v>11</v>
      </c>
      <c r="Y547" s="50" t="s">
        <v>12</v>
      </c>
      <c r="AG547" s="9"/>
      <c r="AH547" s="9"/>
      <c r="AI547" s="50"/>
      <c r="AJ547" s="44"/>
      <c r="AK547" s="9"/>
      <c r="AL547" s="9"/>
      <c r="AM547" s="9"/>
    </row>
    <row r="548" spans="2:39" ht="18.649999999999999" customHeight="1" thickBot="1">
      <c r="B548" s="49"/>
      <c r="D548" s="233" t="s">
        <v>37</v>
      </c>
      <c r="E548" s="234"/>
      <c r="F548" s="235" t="s">
        <v>38</v>
      </c>
      <c r="G548" s="236"/>
      <c r="I548" s="228" t="s">
        <v>14</v>
      </c>
      <c r="J548" s="229"/>
      <c r="K548" s="230" t="s">
        <v>15</v>
      </c>
      <c r="L548" s="231"/>
      <c r="N548" s="228" t="s">
        <v>16</v>
      </c>
      <c r="O548" s="229"/>
      <c r="P548" s="230" t="s">
        <v>17</v>
      </c>
      <c r="Q548" s="231"/>
      <c r="S548" s="228" t="s">
        <v>45</v>
      </c>
      <c r="T548" s="229"/>
      <c r="U548" s="230" t="s">
        <v>46</v>
      </c>
      <c r="V548" s="231"/>
      <c r="X548" s="228" t="s">
        <v>49</v>
      </c>
      <c r="Y548" s="229"/>
      <c r="Z548" s="230" t="s">
        <v>50</v>
      </c>
      <c r="AA548" s="231"/>
      <c r="AB548" s="4"/>
      <c r="AC548" s="53" t="s">
        <v>87</v>
      </c>
      <c r="AE548" s="98" t="s">
        <v>88</v>
      </c>
      <c r="AF548" s="17"/>
      <c r="AG548" s="9"/>
      <c r="AH548" s="9"/>
      <c r="AI548" s="50"/>
      <c r="AJ548" s="44"/>
      <c r="AK548" s="9"/>
      <c r="AL548" s="9"/>
      <c r="AM548" s="9"/>
    </row>
    <row r="549" spans="2:39" ht="18.649999999999999" customHeight="1" thickTop="1" thickBot="1">
      <c r="B549" s="75">
        <v>1.5</v>
      </c>
      <c r="D549" s="132">
        <f t="shared" ref="D549" si="2202">COS($F$8*$B549)</f>
        <v>0.82538575788104773</v>
      </c>
      <c r="E549" s="133">
        <v>0</v>
      </c>
      <c r="F549" s="134">
        <v>0</v>
      </c>
      <c r="G549" s="135">
        <f t="shared" ref="G549" si="2203">$E$8*SIN($B549*$F$8)</f>
        <v>1.6937075178979857</v>
      </c>
      <c r="I549" s="55">
        <v>1</v>
      </c>
      <c r="J549" s="58">
        <v>0</v>
      </c>
      <c r="K549" s="56">
        <v>0</v>
      </c>
      <c r="L549" s="57">
        <v>0</v>
      </c>
      <c r="N549" s="55">
        <f t="shared" ref="N549" si="2204">D549*I549+F549*I552-E549*J549-G549*J552</f>
        <v>-2.8866406479150086</v>
      </c>
      <c r="O549" s="58">
        <f t="shared" ref="O549" si="2205">(D549*J549+E549*I549+F549*J552+G549*I552)</f>
        <v>0</v>
      </c>
      <c r="P549" s="56">
        <f t="shared" ref="P549" si="2206">D549*K549+F549*K552-E549*L549-G549*L552</f>
        <v>0</v>
      </c>
      <c r="Q549" s="57">
        <f t="shared" ref="Q549" si="2207">(D549*L549+E549*K549+F549*L552+G549*K552)</f>
        <v>1.6937075178979857</v>
      </c>
      <c r="S549" s="59">
        <f t="shared" ref="S549" si="2208">COS($U$8*$B549)</f>
        <v>0.82538575788104773</v>
      </c>
      <c r="T549" s="60">
        <v>0</v>
      </c>
      <c r="U549" s="22">
        <v>0</v>
      </c>
      <c r="V549" s="116">
        <f t="shared" ref="V549" si="2209">$T$8*SIN($B549*$U$8)</f>
        <v>1.6937075178979857</v>
      </c>
      <c r="X549" s="55">
        <f t="shared" ref="X549" si="2210">N549*S549+P549*S552-O549*T549-Q549*T552</f>
        <v>-2.7013304295966964</v>
      </c>
      <c r="Y549" s="58">
        <f t="shared" ref="Y549" si="2211">(N549*T549+O549*S549+P549*T552+Q549*S552)</f>
        <v>0</v>
      </c>
      <c r="Z549" s="56">
        <f t="shared" ref="Z549" si="2212">N549*U549+P549*U552-O549*V549-Q549*V552</f>
        <v>0</v>
      </c>
      <c r="AA549" s="57">
        <f t="shared" ref="AA549" si="2213">(N549*V549+O549*U549+P549*V552+Q549*U552)</f>
        <v>-3.4911629035545051</v>
      </c>
      <c r="AB549" s="9"/>
      <c r="AC549" s="61">
        <f t="shared" ref="AC549" si="2214">20*LOG((2*$X$8)/(($X$8*X549+Z549+$X$8*X552+Z552)^2+($X$8*Y549+AA549+$X$8*Y552+AA552)^2)^0.5)</f>
        <v>-9.0357972654200971</v>
      </c>
      <c r="AE549" s="99">
        <f t="shared" ref="AE549" si="2215">((Y549^2+X549^2)/(Y552^2+X552^2))^0.5</f>
        <v>1.4976188493506966</v>
      </c>
      <c r="AF549" s="17"/>
      <c r="AG549" s="9"/>
      <c r="AH549" s="9"/>
      <c r="AI549" s="50"/>
      <c r="AJ549" s="44"/>
      <c r="AK549" s="9"/>
      <c r="AL549" s="9"/>
      <c r="AM549" s="9"/>
    </row>
    <row r="550" spans="2:39" ht="18.649999999999999" customHeight="1" thickBot="1">
      <c r="D550" s="59"/>
      <c r="E550" s="22"/>
      <c r="F550" s="22"/>
      <c r="G550" s="65"/>
      <c r="I550" s="63"/>
      <c r="L550" s="64"/>
      <c r="N550" s="63"/>
      <c r="Q550" s="64"/>
      <c r="S550" s="63"/>
      <c r="V550" s="64"/>
      <c r="X550" s="63"/>
      <c r="AA550" s="64"/>
      <c r="AE550" s="100"/>
      <c r="AF550" s="17"/>
      <c r="AG550" s="9"/>
      <c r="AH550" s="9"/>
      <c r="AI550" s="50"/>
      <c r="AJ550" s="44"/>
      <c r="AK550" s="9"/>
      <c r="AL550" s="9"/>
      <c r="AM550" s="9"/>
    </row>
    <row r="551" spans="2:39" ht="18.649999999999999" customHeight="1" thickBot="1">
      <c r="D551" s="237" t="s">
        <v>39</v>
      </c>
      <c r="E551" s="238"/>
      <c r="F551" s="239" t="s">
        <v>40</v>
      </c>
      <c r="G551" s="240"/>
      <c r="I551" s="228" t="s">
        <v>18</v>
      </c>
      <c r="J551" s="229"/>
      <c r="K551" s="230" t="s">
        <v>19</v>
      </c>
      <c r="L551" s="231"/>
      <c r="N551" s="228" t="s">
        <v>20</v>
      </c>
      <c r="O551" s="229"/>
      <c r="P551" s="230" t="s">
        <v>21</v>
      </c>
      <c r="Q551" s="231"/>
      <c r="S551" s="228" t="s">
        <v>47</v>
      </c>
      <c r="T551" s="229"/>
      <c r="U551" s="230" t="s">
        <v>48</v>
      </c>
      <c r="V551" s="231"/>
      <c r="X551" s="228" t="s">
        <v>51</v>
      </c>
      <c r="Y551" s="229"/>
      <c r="Z551" s="230" t="s">
        <v>52</v>
      </c>
      <c r="AA551" s="231"/>
      <c r="AB551" s="4"/>
      <c r="AC551" s="71" t="s">
        <v>89</v>
      </c>
      <c r="AE551" s="101" t="s">
        <v>90</v>
      </c>
      <c r="AF551" s="17"/>
      <c r="AG551" s="9"/>
      <c r="AH551" s="9"/>
      <c r="AI551" s="50"/>
      <c r="AJ551" s="44"/>
      <c r="AK551" s="9"/>
      <c r="AL551" s="9"/>
      <c r="AM551" s="9"/>
    </row>
    <row r="552" spans="2:39" ht="18.649999999999999" customHeight="1" thickTop="1" thickBot="1">
      <c r="D552" s="43">
        <v>0</v>
      </c>
      <c r="E552" s="116">
        <f t="shared" ref="E552" si="2216">(1/$E$8)*SIN($B549*$F$8)</f>
        <v>0.18818972421088731</v>
      </c>
      <c r="F552" s="59">
        <f t="shared" ref="F552" si="2217">COS($F$8*$B549)</f>
        <v>0.82538575788104773</v>
      </c>
      <c r="G552" s="73">
        <v>0</v>
      </c>
      <c r="I552" s="55">
        <v>0</v>
      </c>
      <c r="J552" s="58">
        <f t="shared" ref="J552" si="2218">(TAN($K$8*B549))/$J$8</f>
        <v>2.1916572764599587</v>
      </c>
      <c r="K552" s="56">
        <v>1</v>
      </c>
      <c r="L552" s="57">
        <v>0</v>
      </c>
      <c r="N552" s="55">
        <f t="shared" ref="N552" si="2219">D552*I549+F552*I552-E552*J549-G552*J552</f>
        <v>0</v>
      </c>
      <c r="O552" s="58">
        <f t="shared" ref="O552" si="2220">(D552*J549+E552*I549+F552*J552+G552*I552)</f>
        <v>1.9971524263573031</v>
      </c>
      <c r="P552" s="56">
        <f t="shared" ref="P552" si="2221">D552*K549+F552*K552-E552*L549-G552*L552</f>
        <v>0.82538575788104773</v>
      </c>
      <c r="Q552" s="57">
        <f t="shared" ref="Q552" si="2222">(D552*L549+E552*K549+F552*L552+G552*K552)</f>
        <v>0</v>
      </c>
      <c r="S552" s="43">
        <v>0</v>
      </c>
      <c r="T552" s="116">
        <f t="shared" ref="T552" si="2223">(1/$T$8)*SIN($B549*$U$8)</f>
        <v>0.18818972421088731</v>
      </c>
      <c r="U552" s="59">
        <f t="shared" ref="U552" si="2224">COS($U$8*$B549)</f>
        <v>0.82538575788104773</v>
      </c>
      <c r="V552" s="73">
        <v>0</v>
      </c>
      <c r="X552" s="55">
        <f t="shared" ref="X552" si="2225">N552*S549+P552*S552-O552*T549-Q552*T552</f>
        <v>0</v>
      </c>
      <c r="Y552" s="58">
        <f t="shared" ref="Y552" si="2226">(N552*T549+O552*S549+P552*T552+Q552*S552)</f>
        <v>1.8037502871761246</v>
      </c>
      <c r="Z552" s="56">
        <f t="shared" ref="Z552" si="2227">N552*U549+P552*U552-O552*V549-Q552*V552</f>
        <v>-2.701330429596696</v>
      </c>
      <c r="AA552" s="57">
        <f t="shared" ref="AA552" si="2228">(N552*V549+O552*U549+P552*V552+Q552*U552)</f>
        <v>0</v>
      </c>
      <c r="AB552" s="9"/>
      <c r="AC552" s="74">
        <f t="shared" ref="AC552" si="2229">(180/PI())*ATAN(-1*(($X$8*Y549+AA549+$X$8*Y552+AA552)/($X$8*X549+Z549+$X$8*X552+Z552)))</f>
        <v>-17.345146151549645</v>
      </c>
      <c r="AE552" s="102">
        <f t="shared" ref="AE552" si="2230">20*LOG(((($X$8*X549+Z549-$X$8*X552-Z552)^2+($X$8*Y549+AA549-$X$8*Y552-AA552)^2)/(($X$8*X549+Z549+$X$8*X552+Z552)^2+($X$8*Y549+AA549+$X$8*Y552+AA552)^2))^0.5)</f>
        <v>-0.57922029245745765</v>
      </c>
      <c r="AF552" s="17"/>
      <c r="AG552" s="9"/>
      <c r="AH552" s="9"/>
      <c r="AI552" s="50"/>
      <c r="AJ552" s="44"/>
      <c r="AK552" s="9"/>
      <c r="AL552" s="9"/>
      <c r="AM552" s="9"/>
    </row>
    <row r="553" spans="2:39" ht="18.649999999999999" customHeight="1">
      <c r="AE553" s="66"/>
      <c r="AG553" s="9"/>
      <c r="AH553" s="9"/>
      <c r="AI553" s="50"/>
      <c r="AJ553" s="44"/>
      <c r="AK553" s="9"/>
      <c r="AL553" s="9"/>
      <c r="AM553" s="9"/>
    </row>
    <row r="554" spans="2:39" ht="18.649999999999999" customHeight="1" thickBot="1">
      <c r="E554" s="50" t="s">
        <v>8</v>
      </c>
      <c r="J554" s="50" t="s">
        <v>9</v>
      </c>
      <c r="O554" s="50" t="s">
        <v>10</v>
      </c>
      <c r="T554" s="50" t="s">
        <v>11</v>
      </c>
      <c r="Y554" s="50" t="s">
        <v>12</v>
      </c>
      <c r="AG554" s="9"/>
      <c r="AH554" s="9"/>
      <c r="AI554" s="50"/>
      <c r="AJ554" s="44"/>
      <c r="AK554" s="9"/>
      <c r="AL554" s="9"/>
      <c r="AM554" s="9"/>
    </row>
    <row r="555" spans="2:39" ht="18.649999999999999" customHeight="1" thickBot="1">
      <c r="B555" s="49"/>
      <c r="D555" s="233" t="s">
        <v>37</v>
      </c>
      <c r="E555" s="234"/>
      <c r="F555" s="235" t="s">
        <v>38</v>
      </c>
      <c r="G555" s="236"/>
      <c r="I555" s="228" t="s">
        <v>14</v>
      </c>
      <c r="J555" s="229"/>
      <c r="K555" s="230" t="s">
        <v>15</v>
      </c>
      <c r="L555" s="231"/>
      <c r="N555" s="228" t="s">
        <v>16</v>
      </c>
      <c r="O555" s="229"/>
      <c r="P555" s="230" t="s">
        <v>17</v>
      </c>
      <c r="Q555" s="231"/>
      <c r="S555" s="228" t="s">
        <v>45</v>
      </c>
      <c r="T555" s="229"/>
      <c r="U555" s="230" t="s">
        <v>46</v>
      </c>
      <c r="V555" s="231"/>
      <c r="X555" s="228" t="s">
        <v>49</v>
      </c>
      <c r="Y555" s="229"/>
      <c r="Z555" s="230" t="s">
        <v>50</v>
      </c>
      <c r="AA555" s="231"/>
      <c r="AB555" s="4"/>
      <c r="AC555" s="53" t="s">
        <v>87</v>
      </c>
      <c r="AE555" s="98" t="s">
        <v>88</v>
      </c>
      <c r="AF555" s="17"/>
      <c r="AG555" s="9"/>
      <c r="AH555" s="9"/>
      <c r="AI555" s="50"/>
      <c r="AJ555" s="44"/>
      <c r="AK555" s="9"/>
      <c r="AL555" s="9"/>
      <c r="AM555" s="9"/>
    </row>
    <row r="556" spans="2:39" ht="18.649999999999999" customHeight="1" thickTop="1" thickBot="1">
      <c r="B556" s="75">
        <v>1.52</v>
      </c>
      <c r="D556" s="132">
        <f t="shared" ref="D556" si="2231">COS($F$8*$B556)</f>
        <v>0.82084351679950074</v>
      </c>
      <c r="E556" s="133">
        <v>0</v>
      </c>
      <c r="F556" s="134">
        <v>0</v>
      </c>
      <c r="G556" s="135">
        <f t="shared" ref="G556" si="2232">$E$8*SIN($B556*$F$8)</f>
        <v>1.7134594504551455</v>
      </c>
      <c r="I556" s="55">
        <v>1</v>
      </c>
      <c r="J556" s="58">
        <v>0</v>
      </c>
      <c r="K556" s="56">
        <v>0</v>
      </c>
      <c r="L556" s="57">
        <v>0</v>
      </c>
      <c r="N556" s="55">
        <f t="shared" ref="N556" si="2233">D556*I556+F556*I559-E556*J556-G556*J559</f>
        <v>-3.0588274566925753</v>
      </c>
      <c r="O556" s="58">
        <f t="shared" ref="O556" si="2234">(D556*J556+E556*I556+F556*J559+G556*I559)</f>
        <v>0</v>
      </c>
      <c r="P556" s="56">
        <f t="shared" ref="P556" si="2235">D556*K556+F556*K559-E556*L556-G556*L559</f>
        <v>0</v>
      </c>
      <c r="Q556" s="57">
        <f t="shared" ref="Q556" si="2236">(D556*L556+E556*K556+F556*L559+G556*K559)</f>
        <v>1.7134594504551455</v>
      </c>
      <c r="S556" s="59">
        <f t="shared" ref="S556" si="2237">COS($U$8*$B556)</f>
        <v>0.82084351679950074</v>
      </c>
      <c r="T556" s="60">
        <v>0</v>
      </c>
      <c r="U556" s="22">
        <v>0</v>
      </c>
      <c r="V556" s="116">
        <f t="shared" ref="V556" si="2238">$T$8*SIN($B556*$U$8)</f>
        <v>1.7134594504551455</v>
      </c>
      <c r="X556" s="55">
        <f t="shared" ref="X556" si="2239">N556*S556+P556*S559-O556*T556-Q556*T559</f>
        <v>-2.8370346077626341</v>
      </c>
      <c r="Y556" s="58">
        <f t="shared" ref="Y556" si="2240">(N556*T556+O556*S556+P556*T559+Q556*S559)</f>
        <v>0</v>
      </c>
      <c r="Z556" s="56">
        <f t="shared" ref="Z556" si="2241">N556*U556+P556*U559-O556*V556-Q556*V559</f>
        <v>0</v>
      </c>
      <c r="AA556" s="57">
        <f t="shared" ref="AA556" si="2242">(N556*V556+O556*U556+P556*V559+Q556*U559)</f>
        <v>-3.8346947317766289</v>
      </c>
      <c r="AB556" s="9"/>
      <c r="AC556" s="61">
        <f t="shared" ref="AC556" si="2243">20*LOG((2*$X$8)/(($X$8*X556+Z556+$X$8*X559+Z559)^2+($X$8*Y556+AA556+$X$8*Y559+AA559)^2)^0.5)</f>
        <v>-9.5642333799721193</v>
      </c>
      <c r="AE556" s="99">
        <f t="shared" ref="AE556" si="2244">((Y556^2+X556^2)/(Y559^2+X559^2))^0.5</f>
        <v>1.543413789496044</v>
      </c>
      <c r="AF556" s="17"/>
      <c r="AG556" s="9"/>
      <c r="AH556" s="9"/>
      <c r="AI556" s="50"/>
      <c r="AJ556" s="44"/>
      <c r="AK556" s="9"/>
      <c r="AL556" s="9"/>
      <c r="AM556" s="9"/>
    </row>
    <row r="557" spans="2:39" ht="18.649999999999999" customHeight="1" thickBot="1">
      <c r="D557" s="59"/>
      <c r="E557" s="22"/>
      <c r="F557" s="22"/>
      <c r="G557" s="65"/>
      <c r="I557" s="63"/>
      <c r="L557" s="64"/>
      <c r="N557" s="63"/>
      <c r="Q557" s="64"/>
      <c r="S557" s="63"/>
      <c r="V557" s="64"/>
      <c r="X557" s="63"/>
      <c r="AA557" s="64"/>
      <c r="AE557" s="100"/>
      <c r="AF557" s="17"/>
      <c r="AG557" s="9"/>
      <c r="AH557" s="9"/>
      <c r="AI557" s="50"/>
      <c r="AJ557" s="44"/>
      <c r="AK557" s="9"/>
      <c r="AL557" s="9"/>
      <c r="AM557" s="9"/>
    </row>
    <row r="558" spans="2:39" ht="18.649999999999999" customHeight="1" thickBot="1">
      <c r="D558" s="237" t="s">
        <v>39</v>
      </c>
      <c r="E558" s="238"/>
      <c r="F558" s="239" t="s">
        <v>40</v>
      </c>
      <c r="G558" s="240"/>
      <c r="I558" s="228" t="s">
        <v>18</v>
      </c>
      <c r="J558" s="229"/>
      <c r="K558" s="230" t="s">
        <v>19</v>
      </c>
      <c r="L558" s="231"/>
      <c r="N558" s="228" t="s">
        <v>20</v>
      </c>
      <c r="O558" s="229"/>
      <c r="P558" s="230" t="s">
        <v>21</v>
      </c>
      <c r="Q558" s="231"/>
      <c r="S558" s="228" t="s">
        <v>47</v>
      </c>
      <c r="T558" s="229"/>
      <c r="U558" s="230" t="s">
        <v>48</v>
      </c>
      <c r="V558" s="231"/>
      <c r="X558" s="228" t="s">
        <v>51</v>
      </c>
      <c r="Y558" s="229"/>
      <c r="Z558" s="230" t="s">
        <v>52</v>
      </c>
      <c r="AA558" s="231"/>
      <c r="AB558" s="4"/>
      <c r="AC558" s="71" t="s">
        <v>89</v>
      </c>
      <c r="AE558" s="101" t="s">
        <v>90</v>
      </c>
      <c r="AF558" s="17"/>
      <c r="AG558" s="9"/>
      <c r="AH558" s="9"/>
      <c r="AI558" s="50"/>
      <c r="AJ558" s="44"/>
      <c r="AK558" s="9"/>
      <c r="AL558" s="9"/>
      <c r="AM558" s="9"/>
    </row>
    <row r="559" spans="2:39" ht="18.649999999999999" customHeight="1" thickTop="1" thickBot="1">
      <c r="D559" s="43">
        <v>0</v>
      </c>
      <c r="E559" s="116">
        <f t="shared" ref="E559" si="2245">(1/$E$8)*SIN($B556*$F$8)</f>
        <v>0.19038438338390506</v>
      </c>
      <c r="F559" s="59">
        <f t="shared" ref="F559" si="2246">COS($F$8*$B556)</f>
        <v>0.82084351679950074</v>
      </c>
      <c r="G559" s="73">
        <v>0</v>
      </c>
      <c r="I559" s="55">
        <v>0</v>
      </c>
      <c r="J559" s="58">
        <f t="shared" ref="J559" si="2247">(TAN($K$8*B556))/$J$8</f>
        <v>2.2642327324766982</v>
      </c>
      <c r="K559" s="56">
        <v>1</v>
      </c>
      <c r="L559" s="57">
        <v>0</v>
      </c>
      <c r="N559" s="55">
        <f t="shared" ref="N559" si="2248">D559*I556+F559*I559-E559*J556-G559*J559</f>
        <v>0</v>
      </c>
      <c r="O559" s="58">
        <f t="shared" ref="O559" si="2249">(D559*J556+E559*I556+F559*J559+G559*I559)</f>
        <v>2.0489651423626212</v>
      </c>
      <c r="P559" s="56">
        <f t="shared" ref="P559" si="2250">D559*K556+F559*K559-E559*L556-G559*L559</f>
        <v>0.82084351679950074</v>
      </c>
      <c r="Q559" s="57">
        <f t="shared" ref="Q559" si="2251">(D559*L556+E559*K556+F559*L559+G559*K559)</f>
        <v>0</v>
      </c>
      <c r="S559" s="43">
        <v>0</v>
      </c>
      <c r="T559" s="116">
        <f t="shared" ref="T559" si="2252">(1/$T$8)*SIN($B556*$U$8)</f>
        <v>0.19038438338390506</v>
      </c>
      <c r="U559" s="59">
        <f t="shared" ref="U559" si="2253">COS($U$8*$B556)</f>
        <v>0.82084351679950074</v>
      </c>
      <c r="V559" s="73">
        <v>0</v>
      </c>
      <c r="X559" s="55">
        <f t="shared" ref="X559" si="2254">N559*S556+P559*S559-O559*T556-Q559*T559</f>
        <v>0</v>
      </c>
      <c r="Y559" s="58">
        <f t="shared" ref="Y559" si="2255">(N559*T556+O559*S556+P559*T559+Q559*S559)</f>
        <v>1.8381555400570728</v>
      </c>
      <c r="Z559" s="56">
        <f t="shared" ref="Z559" si="2256">N559*U556+P559*U559-O559*V556-Q559*V559</f>
        <v>-2.8370346077626336</v>
      </c>
      <c r="AA559" s="57">
        <f t="shared" ref="AA559" si="2257">(N559*V556+O559*U556+P559*V559+Q559*U559)</f>
        <v>0</v>
      </c>
      <c r="AB559" s="9"/>
      <c r="AC559" s="74">
        <f t="shared" ref="AC559" si="2258">(180/PI())*ATAN(-1*(($X$8*Y556+AA556+$X$8*Y559+AA559)/($X$8*X556+Z556+$X$8*X559+Z559)))</f>
        <v>-19.385480985163333</v>
      </c>
      <c r="AE559" s="102">
        <f t="shared" ref="AE559" si="2259">20*LOG(((($X$8*X556+Z556-$X$8*X559-Z559)^2+($X$8*Y556+AA556-$X$8*Y559-AA559)^2)/(($X$8*X556+Z556+$X$8*X559+Z559)^2+($X$8*Y556+AA556+$X$8*Y559+AA559)^2))^0.5)</f>
        <v>-0.50880687270525915</v>
      </c>
      <c r="AF559" s="17"/>
      <c r="AG559" s="9"/>
      <c r="AH559" s="9"/>
      <c r="AI559" s="50"/>
      <c r="AJ559" s="44"/>
      <c r="AK559" s="9"/>
      <c r="AL559" s="9"/>
      <c r="AM559" s="9"/>
    </row>
    <row r="560" spans="2:39" ht="18.649999999999999" customHeight="1">
      <c r="AE560" s="66"/>
      <c r="AG560" s="9"/>
      <c r="AH560" s="9"/>
      <c r="AI560" s="50"/>
      <c r="AJ560" s="44"/>
      <c r="AK560" s="9"/>
      <c r="AL560" s="9"/>
      <c r="AM560" s="9"/>
    </row>
    <row r="561" spans="2:39" ht="18.649999999999999" customHeight="1" thickBot="1">
      <c r="E561" s="50" t="s">
        <v>8</v>
      </c>
      <c r="J561" s="50" t="s">
        <v>9</v>
      </c>
      <c r="O561" s="50" t="s">
        <v>10</v>
      </c>
      <c r="T561" s="50" t="s">
        <v>11</v>
      </c>
      <c r="Y561" s="50" t="s">
        <v>12</v>
      </c>
      <c r="AG561" s="9"/>
      <c r="AH561" s="9"/>
      <c r="AI561" s="50"/>
      <c r="AJ561" s="44"/>
      <c r="AK561" s="9"/>
      <c r="AL561" s="9"/>
      <c r="AM561" s="9"/>
    </row>
    <row r="562" spans="2:39" ht="18.649999999999999" customHeight="1" thickBot="1">
      <c r="B562" s="49"/>
      <c r="D562" s="233" t="s">
        <v>37</v>
      </c>
      <c r="E562" s="234"/>
      <c r="F562" s="235" t="s">
        <v>38</v>
      </c>
      <c r="G562" s="236"/>
      <c r="I562" s="228" t="s">
        <v>14</v>
      </c>
      <c r="J562" s="229"/>
      <c r="K562" s="230" t="s">
        <v>15</v>
      </c>
      <c r="L562" s="231"/>
      <c r="N562" s="228" t="s">
        <v>16</v>
      </c>
      <c r="O562" s="229"/>
      <c r="P562" s="230" t="s">
        <v>17</v>
      </c>
      <c r="Q562" s="231"/>
      <c r="S562" s="228" t="s">
        <v>45</v>
      </c>
      <c r="T562" s="229"/>
      <c r="U562" s="230" t="s">
        <v>46</v>
      </c>
      <c r="V562" s="231"/>
      <c r="X562" s="228" t="s">
        <v>49</v>
      </c>
      <c r="Y562" s="229"/>
      <c r="Z562" s="230" t="s">
        <v>50</v>
      </c>
      <c r="AA562" s="231"/>
      <c r="AB562" s="4"/>
      <c r="AC562" s="53" t="s">
        <v>87</v>
      </c>
      <c r="AE562" s="98" t="s">
        <v>88</v>
      </c>
      <c r="AF562" s="17"/>
      <c r="AG562" s="9"/>
      <c r="AH562" s="9"/>
      <c r="AI562" s="50"/>
      <c r="AJ562" s="44"/>
      <c r="AK562" s="9"/>
      <c r="AL562" s="9"/>
      <c r="AM562" s="9"/>
    </row>
    <row r="563" spans="2:39" ht="18.649999999999999" customHeight="1" thickTop="1" thickBot="1">
      <c r="B563" s="75">
        <v>1.54</v>
      </c>
      <c r="D563" s="132">
        <f t="shared" ref="D563" si="2260">COS($F$8*$B563)</f>
        <v>0.81624875756365489</v>
      </c>
      <c r="E563" s="133">
        <v>0</v>
      </c>
      <c r="F563" s="134">
        <v>0</v>
      </c>
      <c r="G563" s="135">
        <f t="shared" ref="G563" si="2261">$E$8*SIN($B563*$F$8)</f>
        <v>1.7331017546532306</v>
      </c>
      <c r="I563" s="55">
        <v>1</v>
      </c>
      <c r="J563" s="58">
        <v>0</v>
      </c>
      <c r="K563" s="56">
        <v>0</v>
      </c>
      <c r="L563" s="57">
        <v>0</v>
      </c>
      <c r="N563" s="55">
        <f t="shared" ref="N563" si="2262">D563*I563+F563*I566-E563*J563-G563*J566</f>
        <v>-3.2401445149420316</v>
      </c>
      <c r="O563" s="58">
        <f t="shared" ref="O563" si="2263">(D563*J563+E563*I563+F563*J566+G563*I566)</f>
        <v>0</v>
      </c>
      <c r="P563" s="56">
        <f t="shared" ref="P563" si="2264">D563*K563+F563*K566-E563*L563-G563*L566</f>
        <v>0</v>
      </c>
      <c r="Q563" s="57">
        <f t="shared" ref="Q563" si="2265">(D563*L563+E563*K563+F563*L566+G563*K566)</f>
        <v>1.7331017546532306</v>
      </c>
      <c r="S563" s="59">
        <f t="shared" ref="S563" si="2266">COS($U$8*$B563)</f>
        <v>0.81624875756365489</v>
      </c>
      <c r="T563" s="60">
        <v>0</v>
      </c>
      <c r="U563" s="22">
        <v>0</v>
      </c>
      <c r="V563" s="116">
        <f t="shared" ref="V563" si="2267">$T$8*SIN($B563*$U$8)</f>
        <v>1.7331017546532306</v>
      </c>
      <c r="X563" s="55">
        <f t="shared" ref="X563" si="2268">N563*S563+P563*S566-O563*T563-Q563*T566</f>
        <v>-2.9785019004239142</v>
      </c>
      <c r="Y563" s="58">
        <f t="shared" ref="Y563" si="2269">(N563*T563+O563*S563+P563*T566+Q563*S566)</f>
        <v>0</v>
      </c>
      <c r="Z563" s="56">
        <f t="shared" ref="Z563" si="2270">N563*U563+P563*U566-O563*V563-Q563*V566</f>
        <v>0</v>
      </c>
      <c r="AA563" s="57">
        <f t="shared" ref="AA563" si="2271">(N563*V563+O563*U563+P563*V566+Q563*U566)</f>
        <v>-4.200857990208986</v>
      </c>
      <c r="AB563" s="9"/>
      <c r="AC563" s="61">
        <f t="shared" ref="AC563" si="2272">20*LOG((2*$X$8)/(($X$8*X563+Z563+$X$8*X566+Z566)^2+($X$8*Y563+AA563+$X$8*Y566+AA566)^2)^0.5)</f>
        <v>-10.096760316722662</v>
      </c>
      <c r="AE563" s="99">
        <f t="shared" ref="AE563" si="2273">((Y563^2+X563^2)/(Y566^2+X566^2))^0.5</f>
        <v>1.5895706686506612</v>
      </c>
      <c r="AF563" s="17"/>
      <c r="AG563" s="9"/>
      <c r="AH563" s="9"/>
      <c r="AI563" s="50"/>
      <c r="AJ563" s="44"/>
      <c r="AK563" s="9"/>
      <c r="AL563" s="9"/>
      <c r="AM563" s="9"/>
    </row>
    <row r="564" spans="2:39" ht="18.649999999999999" customHeight="1" thickBot="1">
      <c r="D564" s="59"/>
      <c r="E564" s="22"/>
      <c r="F564" s="22"/>
      <c r="G564" s="65"/>
      <c r="I564" s="63"/>
      <c r="L564" s="64"/>
      <c r="N564" s="63"/>
      <c r="Q564" s="64"/>
      <c r="S564" s="63"/>
      <c r="V564" s="64"/>
      <c r="X564" s="63"/>
      <c r="AA564" s="64"/>
      <c r="AE564" s="100"/>
      <c r="AF564" s="17"/>
      <c r="AG564" s="9"/>
      <c r="AH564" s="9"/>
      <c r="AI564" s="50"/>
      <c r="AJ564" s="44"/>
      <c r="AK564" s="9"/>
      <c r="AL564" s="9"/>
      <c r="AM564" s="9"/>
    </row>
    <row r="565" spans="2:39" ht="18.649999999999999" customHeight="1" thickBot="1">
      <c r="D565" s="237" t="s">
        <v>39</v>
      </c>
      <c r="E565" s="238"/>
      <c r="F565" s="239" t="s">
        <v>40</v>
      </c>
      <c r="G565" s="240"/>
      <c r="I565" s="228" t="s">
        <v>18</v>
      </c>
      <c r="J565" s="229"/>
      <c r="K565" s="230" t="s">
        <v>19</v>
      </c>
      <c r="L565" s="231"/>
      <c r="N565" s="228" t="s">
        <v>20</v>
      </c>
      <c r="O565" s="229"/>
      <c r="P565" s="230" t="s">
        <v>21</v>
      </c>
      <c r="Q565" s="231"/>
      <c r="S565" s="228" t="s">
        <v>47</v>
      </c>
      <c r="T565" s="229"/>
      <c r="U565" s="230" t="s">
        <v>48</v>
      </c>
      <c r="V565" s="231"/>
      <c r="X565" s="228" t="s">
        <v>51</v>
      </c>
      <c r="Y565" s="229"/>
      <c r="Z565" s="230" t="s">
        <v>52</v>
      </c>
      <c r="AA565" s="231"/>
      <c r="AB565" s="4"/>
      <c r="AC565" s="71" t="s">
        <v>89</v>
      </c>
      <c r="AE565" s="101" t="s">
        <v>90</v>
      </c>
      <c r="AF565" s="17"/>
      <c r="AG565" s="9"/>
      <c r="AH565" s="9"/>
      <c r="AI565" s="50"/>
      <c r="AJ565" s="44"/>
      <c r="AK565" s="9"/>
      <c r="AL565" s="9"/>
      <c r="AM565" s="9"/>
    </row>
    <row r="566" spans="2:39" ht="18.649999999999999" customHeight="1" thickTop="1" thickBot="1">
      <c r="D566" s="43">
        <v>0</v>
      </c>
      <c r="E566" s="116">
        <f t="shared" ref="E566" si="2274">(1/$E$8)*SIN($B563*$F$8)</f>
        <v>0.19256686162813674</v>
      </c>
      <c r="F566" s="59">
        <f t="shared" ref="F566" si="2275">COS($F$8*$B563)</f>
        <v>0.81624875756365489</v>
      </c>
      <c r="G566" s="73">
        <v>0</v>
      </c>
      <c r="I566" s="55">
        <v>0</v>
      </c>
      <c r="J566" s="58">
        <f t="shared" ref="J566" si="2276">(TAN($K$8*B563))/$J$8</f>
        <v>2.3405395912932496</v>
      </c>
      <c r="K566" s="56">
        <v>1</v>
      </c>
      <c r="L566" s="57">
        <v>0</v>
      </c>
      <c r="N566" s="55">
        <f t="shared" ref="N566" si="2277">D566*I563+F566*I566-E566*J563-G566*J566</f>
        <v>0</v>
      </c>
      <c r="O566" s="58">
        <f t="shared" ref="O566" si="2278">(D566*J563+E566*I563+F566*J566+G566*I566)</f>
        <v>2.1030293950497962</v>
      </c>
      <c r="P566" s="56">
        <f t="shared" ref="P566" si="2279">D566*K563+F566*K566-E566*L563-G566*L566</f>
        <v>0.81624875756365489</v>
      </c>
      <c r="Q566" s="57">
        <f t="shared" ref="Q566" si="2280">(D566*L563+E566*K563+F566*L566+G566*K566)</f>
        <v>0</v>
      </c>
      <c r="S566" s="43">
        <v>0</v>
      </c>
      <c r="T566" s="116">
        <f t="shared" ref="T566" si="2281">(1/$T$8)*SIN($B563*$U$8)</f>
        <v>0.19256686162813674</v>
      </c>
      <c r="U566" s="59">
        <f t="shared" ref="U566" si="2282">COS($U$8*$B563)</f>
        <v>0.81624875756365489</v>
      </c>
      <c r="V566" s="73">
        <v>0</v>
      </c>
      <c r="X566" s="55">
        <f t="shared" ref="X566" si="2283">N566*S563+P566*S566-O566*T563-Q566*T566</f>
        <v>0</v>
      </c>
      <c r="Y566" s="58">
        <f t="shared" ref="Y566" si="2284">(N566*T563+O566*S563+P566*T566+Q566*S566)</f>
        <v>1.8737775923811397</v>
      </c>
      <c r="Z566" s="56">
        <f t="shared" ref="Z566" si="2285">N566*U563+P566*U566-O566*V563-Q566*V566</f>
        <v>-2.9785019004239137</v>
      </c>
      <c r="AA566" s="57">
        <f t="shared" ref="AA566" si="2286">(N566*V563+O566*U563+P566*V566+Q566*U566)</f>
        <v>0</v>
      </c>
      <c r="AB566" s="9"/>
      <c r="AC566" s="74">
        <f t="shared" ref="AC566" si="2287">(180/PI())*ATAN(-1*(($X$8*Y563+AA563+$X$8*Y566+AA566)/($X$8*X563+Z563+$X$8*X566+Z566)))</f>
        <v>-21.337908972541065</v>
      </c>
      <c r="AE566" s="102">
        <f t="shared" ref="AE566" si="2288">20*LOG(((($X$8*X563+Z563-$X$8*X566-Z566)^2+($X$8*Y563+AA563-$X$8*Y566-AA566)^2)/(($X$8*X563+Z563+$X$8*X566+Z566)^2+($X$8*Y563+AA563+$X$8*Y566+AA566)^2))^0.5)</f>
        <v>-0.4469556355163285</v>
      </c>
      <c r="AF566" s="17"/>
      <c r="AG566" s="9"/>
      <c r="AH566" s="9"/>
      <c r="AI566" s="50"/>
      <c r="AJ566" s="44"/>
      <c r="AK566" s="9"/>
      <c r="AL566" s="9"/>
      <c r="AM566" s="9"/>
    </row>
    <row r="567" spans="2:39" ht="18.649999999999999" customHeight="1">
      <c r="AE567" s="66"/>
      <c r="AG567" s="9"/>
      <c r="AH567" s="9"/>
      <c r="AI567" s="50"/>
      <c r="AJ567" s="44"/>
      <c r="AK567" s="9"/>
      <c r="AL567" s="9"/>
      <c r="AM567" s="9"/>
    </row>
    <row r="568" spans="2:39" ht="18.649999999999999" customHeight="1" thickBot="1">
      <c r="E568" s="50" t="s">
        <v>8</v>
      </c>
      <c r="J568" s="50" t="s">
        <v>9</v>
      </c>
      <c r="O568" s="50" t="s">
        <v>10</v>
      </c>
      <c r="T568" s="50" t="s">
        <v>11</v>
      </c>
      <c r="Y568" s="50" t="s">
        <v>12</v>
      </c>
      <c r="AG568" s="9"/>
      <c r="AH568" s="9"/>
      <c r="AI568" s="50"/>
      <c r="AJ568" s="44"/>
      <c r="AK568" s="9"/>
      <c r="AL568" s="9"/>
      <c r="AM568" s="9"/>
    </row>
    <row r="569" spans="2:39" ht="18.649999999999999" customHeight="1" thickBot="1">
      <c r="B569" s="49"/>
      <c r="D569" s="233" t="s">
        <v>37</v>
      </c>
      <c r="E569" s="234"/>
      <c r="F569" s="235" t="s">
        <v>38</v>
      </c>
      <c r="G569" s="236"/>
      <c r="I569" s="228" t="s">
        <v>14</v>
      </c>
      <c r="J569" s="229"/>
      <c r="K569" s="230" t="s">
        <v>15</v>
      </c>
      <c r="L569" s="231"/>
      <c r="N569" s="228" t="s">
        <v>16</v>
      </c>
      <c r="O569" s="229"/>
      <c r="P569" s="230" t="s">
        <v>17</v>
      </c>
      <c r="Q569" s="231"/>
      <c r="S569" s="228" t="s">
        <v>45</v>
      </c>
      <c r="T569" s="229"/>
      <c r="U569" s="230" t="s">
        <v>46</v>
      </c>
      <c r="V569" s="231"/>
      <c r="X569" s="228" t="s">
        <v>49</v>
      </c>
      <c r="Y569" s="229"/>
      <c r="Z569" s="230" t="s">
        <v>50</v>
      </c>
      <c r="AA569" s="231"/>
      <c r="AB569" s="4"/>
      <c r="AC569" s="53" t="s">
        <v>87</v>
      </c>
      <c r="AE569" s="98" t="s">
        <v>88</v>
      </c>
      <c r="AF569" s="17"/>
      <c r="AG569" s="9"/>
      <c r="AH569" s="9"/>
      <c r="AI569" s="50"/>
      <c r="AJ569" s="44"/>
      <c r="AK569" s="9"/>
      <c r="AL569" s="9"/>
      <c r="AM569" s="9"/>
    </row>
    <row r="570" spans="2:39" ht="18.649999999999999" customHeight="1" thickTop="1" thickBot="1">
      <c r="B570" s="75">
        <v>1.56</v>
      </c>
      <c r="D570" s="132">
        <f t="shared" ref="D570" si="2289">COS($F$8*$B570)</f>
        <v>0.81160177414948687</v>
      </c>
      <c r="E570" s="133">
        <v>0</v>
      </c>
      <c r="F570" s="134">
        <v>0</v>
      </c>
      <c r="G570" s="135">
        <f t="shared" ref="G570" si="2290">$E$8*SIN($B570*$F$8)</f>
        <v>1.7526331737635941</v>
      </c>
      <c r="I570" s="55">
        <v>1</v>
      </c>
      <c r="J570" s="58">
        <v>0</v>
      </c>
      <c r="K570" s="56">
        <v>0</v>
      </c>
      <c r="L570" s="57">
        <v>0</v>
      </c>
      <c r="N570" s="55">
        <f t="shared" ref="N570" si="2291">D570*I570+F570*I573-E570*J570-G570*J573</f>
        <v>-3.4313573992212043</v>
      </c>
      <c r="O570" s="58">
        <f t="shared" ref="O570" si="2292">(D570*J570+E570*I570+F570*J573+G570*I573)</f>
        <v>0</v>
      </c>
      <c r="P570" s="56">
        <f t="shared" ref="P570" si="2293">D570*K570+F570*K573-E570*L570-G570*L573</f>
        <v>0</v>
      </c>
      <c r="Q570" s="57">
        <f t="shared" ref="Q570" si="2294">(D570*L570+E570*K570+F570*L573+G570*K573)</f>
        <v>1.7526331737635941</v>
      </c>
      <c r="S570" s="59">
        <f t="shared" ref="S570" si="2295">COS($U$8*$B570)</f>
        <v>0.81160177414948687</v>
      </c>
      <c r="T570" s="60">
        <v>0</v>
      </c>
      <c r="U570" s="22">
        <v>0</v>
      </c>
      <c r="V570" s="116">
        <f t="shared" ref="V570" si="2296">$T$8*SIN($B570*$U$8)</f>
        <v>1.7526331737635941</v>
      </c>
      <c r="X570" s="55">
        <f t="shared" ref="X570" si="2297">N570*S570+P570*S573-O570*T570-Q570*T573</f>
        <v>-3.126198313146304</v>
      </c>
      <c r="Y570" s="58">
        <f t="shared" ref="Y570" si="2298">(N570*T570+O570*S570+P570*T573+Q570*S573)</f>
        <v>0</v>
      </c>
      <c r="Z570" s="56">
        <f t="shared" ref="Z570" si="2299">N570*U570+P570*U573-O570*V570-Q570*V573</f>
        <v>0</v>
      </c>
      <c r="AA570" s="57">
        <f t="shared" ref="AA570" si="2300">(N570*V570+O570*U570+P570*V573+Q570*U573)</f>
        <v>-4.5914706156544725</v>
      </c>
      <c r="AB570" s="9"/>
      <c r="AC570" s="61">
        <f t="shared" ref="AC570" si="2301">20*LOG((2*$X$8)/(($X$8*X570+Z570+$X$8*X573+Z573)^2+($X$8*Y570+AA570+$X$8*Y573+AA573)^2)^0.5)</f>
        <v>-10.633218099503143</v>
      </c>
      <c r="AE570" s="99">
        <f t="shared" ref="AE570" si="2302">((Y570^2+X570^2)/(Y573^2+X573^2))^0.5</f>
        <v>1.6361174146551845</v>
      </c>
      <c r="AF570" s="17"/>
      <c r="AG570" s="9"/>
      <c r="AH570" s="9"/>
      <c r="AI570" s="50"/>
      <c r="AJ570" s="44"/>
      <c r="AK570" s="9"/>
      <c r="AL570" s="9"/>
      <c r="AM570" s="9"/>
    </row>
    <row r="571" spans="2:39" ht="18.649999999999999" customHeight="1" thickBot="1">
      <c r="D571" s="59"/>
      <c r="E571" s="22"/>
      <c r="F571" s="22"/>
      <c r="G571" s="65"/>
      <c r="I571" s="63"/>
      <c r="L571" s="64"/>
      <c r="N571" s="63"/>
      <c r="Q571" s="64"/>
      <c r="S571" s="63"/>
      <c r="V571" s="64"/>
      <c r="X571" s="63"/>
      <c r="AA571" s="64"/>
      <c r="AE571" s="100"/>
      <c r="AF571" s="17"/>
      <c r="AG571" s="9"/>
      <c r="AH571" s="9"/>
      <c r="AI571" s="50"/>
      <c r="AJ571" s="44"/>
      <c r="AK571" s="9"/>
      <c r="AL571" s="9"/>
      <c r="AM571" s="9"/>
    </row>
    <row r="572" spans="2:39" ht="18.649999999999999" customHeight="1" thickBot="1">
      <c r="D572" s="237" t="s">
        <v>39</v>
      </c>
      <c r="E572" s="238"/>
      <c r="F572" s="239" t="s">
        <v>40</v>
      </c>
      <c r="G572" s="240"/>
      <c r="I572" s="228" t="s">
        <v>18</v>
      </c>
      <c r="J572" s="229"/>
      <c r="K572" s="230" t="s">
        <v>19</v>
      </c>
      <c r="L572" s="231"/>
      <c r="N572" s="228" t="s">
        <v>20</v>
      </c>
      <c r="O572" s="229"/>
      <c r="P572" s="230" t="s">
        <v>21</v>
      </c>
      <c r="Q572" s="231"/>
      <c r="S572" s="228" t="s">
        <v>47</v>
      </c>
      <c r="T572" s="229"/>
      <c r="U572" s="230" t="s">
        <v>48</v>
      </c>
      <c r="V572" s="231"/>
      <c r="X572" s="228" t="s">
        <v>51</v>
      </c>
      <c r="Y572" s="229"/>
      <c r="Z572" s="230" t="s">
        <v>52</v>
      </c>
      <c r="AA572" s="231"/>
      <c r="AB572" s="4"/>
      <c r="AC572" s="71" t="s">
        <v>89</v>
      </c>
      <c r="AE572" s="101" t="s">
        <v>90</v>
      </c>
      <c r="AF572" s="17"/>
      <c r="AG572" s="9"/>
      <c r="AH572" s="9"/>
      <c r="AI572" s="50"/>
      <c r="AJ572" s="44"/>
      <c r="AK572" s="9"/>
      <c r="AL572" s="9"/>
      <c r="AM572" s="9"/>
    </row>
    <row r="573" spans="2:39" ht="18.649999999999999" customHeight="1" thickTop="1" thickBot="1">
      <c r="D573" s="43">
        <v>0</v>
      </c>
      <c r="E573" s="116">
        <f t="shared" ref="E573" si="2303">(1/$E$8)*SIN($B570*$F$8)</f>
        <v>0.19473701930706599</v>
      </c>
      <c r="F573" s="59">
        <f t="shared" ref="F573" si="2304">COS($F$8*$B570)</f>
        <v>0.81160177414948687</v>
      </c>
      <c r="G573" s="73">
        <v>0</v>
      </c>
      <c r="I573" s="55">
        <v>0</v>
      </c>
      <c r="J573" s="58">
        <f t="shared" ref="J573" si="2305">(TAN($K$8*B570))/$J$8</f>
        <v>2.4209054335422544</v>
      </c>
      <c r="K573" s="56">
        <v>1</v>
      </c>
      <c r="L573" s="57">
        <v>0</v>
      </c>
      <c r="N573" s="55">
        <f t="shared" ref="N573" si="2306">D573*I570+F573*I573-E573*J570-G573*J573</f>
        <v>0</v>
      </c>
      <c r="O573" s="58">
        <f t="shared" ref="O573" si="2307">(D573*J570+E573*I570+F573*J573+G573*I573)</f>
        <v>2.1595481642180925</v>
      </c>
      <c r="P573" s="56">
        <f t="shared" ref="P573" si="2308">D573*K570+F573*K573-E573*L570-G573*L573</f>
        <v>0.81160177414948687</v>
      </c>
      <c r="Q573" s="57">
        <f t="shared" ref="Q573" si="2309">(D573*L570+E573*K570+F573*L573+G573*K573)</f>
        <v>0</v>
      </c>
      <c r="S573" s="43">
        <v>0</v>
      </c>
      <c r="T573" s="116">
        <f t="shared" ref="T573" si="2310">(1/$T$8)*SIN($B570*$U$8)</f>
        <v>0.19473701930706599</v>
      </c>
      <c r="U573" s="59">
        <f t="shared" ref="U573" si="2311">COS($U$8*$B570)</f>
        <v>0.81160177414948687</v>
      </c>
      <c r="V573" s="73">
        <v>0</v>
      </c>
      <c r="X573" s="55">
        <f t="shared" ref="X573" si="2312">N573*S570+P573*S573-O573*T570-Q573*T573</f>
        <v>0</v>
      </c>
      <c r="Y573" s="58">
        <f t="shared" ref="Y573" si="2313">(N573*T570+O573*S570+P573*T573+Q573*S573)</f>
        <v>1.9107420318028689</v>
      </c>
      <c r="Z573" s="56">
        <f t="shared" ref="Z573" si="2314">N573*U570+P573*U573-O573*V570-Q573*V573</f>
        <v>-3.126198313146304</v>
      </c>
      <c r="AA573" s="57">
        <f t="shared" ref="AA573" si="2315">(N573*V570+O573*U570+P573*V573+Q573*U573)</f>
        <v>0</v>
      </c>
      <c r="AB573" s="9"/>
      <c r="AC573" s="74">
        <f t="shared" ref="AC573" si="2316">(180/PI())*ATAN(-1*(($X$8*Y570+AA570+$X$8*Y573+AA573)/($X$8*X570+Z570+$X$8*X573+Z573)))</f>
        <v>-23.207338450608233</v>
      </c>
      <c r="AE573" s="102">
        <f t="shared" ref="AE573" si="2317">20*LOG(((($X$8*X570+Z570-$X$8*X573-Z573)^2+($X$8*Y570+AA570-$X$8*Y573-AA573)^2)/(($X$8*X570+Z570+$X$8*X573+Z573)^2+($X$8*Y570+AA570+$X$8*Y573+AA573)^2))^0.5)</f>
        <v>-0.39259464280985984</v>
      </c>
      <c r="AF573" s="17"/>
      <c r="AG573" s="9"/>
      <c r="AH573" s="9"/>
      <c r="AI573" s="50"/>
      <c r="AJ573" s="44"/>
      <c r="AK573" s="9"/>
      <c r="AL573" s="9"/>
      <c r="AM573" s="9"/>
    </row>
    <row r="574" spans="2:39" ht="18.649999999999999" customHeight="1">
      <c r="AE574" s="66"/>
      <c r="AG574" s="9"/>
      <c r="AH574" s="9"/>
      <c r="AI574" s="50"/>
      <c r="AJ574" s="44"/>
      <c r="AK574" s="9"/>
      <c r="AL574" s="9"/>
      <c r="AM574" s="9"/>
    </row>
    <row r="575" spans="2:39" ht="18.649999999999999" customHeight="1" thickBot="1">
      <c r="E575" s="50" t="s">
        <v>8</v>
      </c>
      <c r="J575" s="50" t="s">
        <v>9</v>
      </c>
      <c r="O575" s="50" t="s">
        <v>10</v>
      </c>
      <c r="T575" s="50" t="s">
        <v>11</v>
      </c>
      <c r="Y575" s="50" t="s">
        <v>12</v>
      </c>
      <c r="AG575" s="9"/>
      <c r="AH575" s="9"/>
      <c r="AI575" s="50"/>
      <c r="AJ575" s="44"/>
      <c r="AK575" s="9"/>
      <c r="AL575" s="9"/>
      <c r="AM575" s="9"/>
    </row>
    <row r="576" spans="2:39" ht="18.649999999999999" customHeight="1" thickBot="1">
      <c r="B576" s="49"/>
      <c r="D576" s="233" t="s">
        <v>37</v>
      </c>
      <c r="E576" s="234"/>
      <c r="F576" s="235" t="s">
        <v>38</v>
      </c>
      <c r="G576" s="236"/>
      <c r="I576" s="228" t="s">
        <v>14</v>
      </c>
      <c r="J576" s="229"/>
      <c r="K576" s="230" t="s">
        <v>15</v>
      </c>
      <c r="L576" s="231"/>
      <c r="N576" s="228" t="s">
        <v>16</v>
      </c>
      <c r="O576" s="229"/>
      <c r="P576" s="230" t="s">
        <v>17</v>
      </c>
      <c r="Q576" s="231"/>
      <c r="S576" s="228" t="s">
        <v>45</v>
      </c>
      <c r="T576" s="229"/>
      <c r="U576" s="230" t="s">
        <v>46</v>
      </c>
      <c r="V576" s="231"/>
      <c r="X576" s="228" t="s">
        <v>49</v>
      </c>
      <c r="Y576" s="229"/>
      <c r="Z576" s="230" t="s">
        <v>50</v>
      </c>
      <c r="AA576" s="231"/>
      <c r="AB576" s="4"/>
      <c r="AC576" s="53" t="s">
        <v>87</v>
      </c>
      <c r="AE576" s="98" t="s">
        <v>88</v>
      </c>
      <c r="AF576" s="17"/>
      <c r="AG576" s="9"/>
      <c r="AH576" s="9"/>
      <c r="AI576" s="50"/>
      <c r="AJ576" s="44"/>
      <c r="AK576" s="9"/>
      <c r="AL576" s="9"/>
      <c r="AM576" s="9"/>
    </row>
    <row r="577" spans="2:39" ht="18.649999999999999" customHeight="1" thickTop="1" thickBot="1">
      <c r="B577" s="75">
        <v>1.58</v>
      </c>
      <c r="D577" s="132">
        <f t="shared" ref="D577" si="2318">COS($F$8*$B577)</f>
        <v>0.80690286387431343</v>
      </c>
      <c r="E577" s="133">
        <v>0</v>
      </c>
      <c r="F577" s="134">
        <v>0</v>
      </c>
      <c r="G577" s="135">
        <f t="shared" ref="G577" si="2319">$E$8*SIN($B577*$F$8)</f>
        <v>1.7720524581520944</v>
      </c>
      <c r="I577" s="55">
        <v>1</v>
      </c>
      <c r="J577" s="58">
        <v>0</v>
      </c>
      <c r="K577" s="56">
        <v>0</v>
      </c>
      <c r="L577" s="57">
        <v>0</v>
      </c>
      <c r="N577" s="55">
        <f t="shared" ref="N577" si="2320">D577*I577+F577*I580-E577*J577-G577*J580</f>
        <v>-3.633323654976655</v>
      </c>
      <c r="O577" s="58">
        <f t="shared" ref="O577" si="2321">(D577*J577+E577*I577+F577*J580+G577*I580)</f>
        <v>0</v>
      </c>
      <c r="P577" s="56">
        <f t="shared" ref="P577" si="2322">D577*K577+F577*K580-E577*L577-G577*L580</f>
        <v>0</v>
      </c>
      <c r="Q577" s="57">
        <f t="shared" ref="Q577" si="2323">(D577*L577+E577*K577+F577*L580+G577*K580)</f>
        <v>1.7720524581520944</v>
      </c>
      <c r="S577" s="59">
        <f t="shared" ref="S577" si="2324">COS($U$8*$B577)</f>
        <v>0.80690286387431343</v>
      </c>
      <c r="T577" s="60">
        <v>0</v>
      </c>
      <c r="U577" s="22">
        <v>0</v>
      </c>
      <c r="V577" s="116">
        <f t="shared" ref="V577" si="2325">$T$8*SIN($B577*$U$8)</f>
        <v>1.7720524581520944</v>
      </c>
      <c r="X577" s="55">
        <f t="shared" ref="X577" si="2326">N577*S577+P577*S580-O577*T577-Q577*T580</f>
        <v>-3.2806470308543818</v>
      </c>
      <c r="Y577" s="58">
        <f t="shared" ref="Y577" si="2327">(N577*T577+O577*S577+P577*T580+Q577*S580)</f>
        <v>0</v>
      </c>
      <c r="Z577" s="56">
        <f t="shared" ref="Z577" si="2328">N577*U577+P577*U580-O577*V577-Q577*V580</f>
        <v>0</v>
      </c>
      <c r="AA577" s="57">
        <f t="shared" ref="AA577" si="2329">(N577*V577+O577*U577+P577*V580+Q577*U580)</f>
        <v>-5.0085659106450917</v>
      </c>
      <c r="AB577" s="9"/>
      <c r="AC577" s="61">
        <f t="shared" ref="AC577" si="2330">20*LOG((2*$X$8)/(($X$8*X577+Z577+$X$8*X580+Z580)^2+($X$8*Y577+AA577+$X$8*Y580+AA580)^2)^0.5)</f>
        <v>-11.173571741865684</v>
      </c>
      <c r="AE577" s="99">
        <f t="shared" ref="AE577" si="2331">((Y577^2+X577^2)/(Y580^2+X580^2))^0.5</f>
        <v>1.6830825030314862</v>
      </c>
      <c r="AF577" s="17"/>
      <c r="AG577" s="9"/>
      <c r="AH577" s="9"/>
      <c r="AI577" s="50"/>
      <c r="AJ577" s="44"/>
      <c r="AK577" s="9"/>
      <c r="AL577" s="9"/>
      <c r="AM577" s="9"/>
    </row>
    <row r="578" spans="2:39" ht="18.649999999999999" customHeight="1" thickBot="1">
      <c r="D578" s="59"/>
      <c r="E578" s="22"/>
      <c r="F578" s="22"/>
      <c r="G578" s="65"/>
      <c r="I578" s="63"/>
      <c r="L578" s="64"/>
      <c r="N578" s="63"/>
      <c r="Q578" s="64"/>
      <c r="S578" s="63"/>
      <c r="V578" s="64"/>
      <c r="X578" s="63"/>
      <c r="AA578" s="64"/>
      <c r="AE578" s="100"/>
      <c r="AF578" s="17"/>
      <c r="AG578" s="9"/>
      <c r="AH578" s="9"/>
      <c r="AI578" s="50"/>
      <c r="AJ578" s="44"/>
      <c r="AK578" s="9"/>
      <c r="AL578" s="9"/>
      <c r="AM578" s="9"/>
    </row>
    <row r="579" spans="2:39" ht="18.649999999999999" customHeight="1" thickBot="1">
      <c r="D579" s="237" t="s">
        <v>39</v>
      </c>
      <c r="E579" s="238"/>
      <c r="F579" s="239" t="s">
        <v>40</v>
      </c>
      <c r="G579" s="240"/>
      <c r="I579" s="228" t="s">
        <v>18</v>
      </c>
      <c r="J579" s="229"/>
      <c r="K579" s="230" t="s">
        <v>19</v>
      </c>
      <c r="L579" s="231"/>
      <c r="N579" s="228" t="s">
        <v>20</v>
      </c>
      <c r="O579" s="229"/>
      <c r="P579" s="230" t="s">
        <v>21</v>
      </c>
      <c r="Q579" s="231"/>
      <c r="S579" s="228" t="s">
        <v>47</v>
      </c>
      <c r="T579" s="229"/>
      <c r="U579" s="230" t="s">
        <v>48</v>
      </c>
      <c r="V579" s="231"/>
      <c r="X579" s="228" t="s">
        <v>51</v>
      </c>
      <c r="Y579" s="229"/>
      <c r="Z579" s="230" t="s">
        <v>52</v>
      </c>
      <c r="AA579" s="231"/>
      <c r="AB579" s="4"/>
      <c r="AC579" s="71" t="s">
        <v>89</v>
      </c>
      <c r="AE579" s="101" t="s">
        <v>90</v>
      </c>
      <c r="AF579" s="17"/>
      <c r="AG579" s="9"/>
      <c r="AH579" s="9"/>
      <c r="AI579" s="50"/>
      <c r="AJ579" s="44"/>
      <c r="AK579" s="9"/>
      <c r="AL579" s="9"/>
      <c r="AM579" s="9"/>
    </row>
    <row r="580" spans="2:39" ht="18.649999999999999" customHeight="1" thickTop="1" thickBot="1">
      <c r="D580" s="43">
        <v>0</v>
      </c>
      <c r="E580" s="116">
        <f t="shared" ref="E580" si="2332">(1/$E$8)*SIN($B577*$F$8)</f>
        <v>0.19689471757245494</v>
      </c>
      <c r="F580" s="59">
        <f t="shared" ref="F580" si="2333">COS($F$8*$B577)</f>
        <v>0.80690286387431343</v>
      </c>
      <c r="G580" s="73">
        <v>0</v>
      </c>
      <c r="I580" s="55">
        <v>0</v>
      </c>
      <c r="J580" s="58">
        <f t="shared" ref="J580" si="2334">(TAN($K$8*B577))/$J$8</f>
        <v>2.5056969947048069</v>
      </c>
      <c r="K580" s="56">
        <v>1</v>
      </c>
      <c r="L580" s="57">
        <v>0</v>
      </c>
      <c r="N580" s="55">
        <f t="shared" ref="N580" si="2335">D580*I577+F580*I580-E580*J577-G580*J580</f>
        <v>0</v>
      </c>
      <c r="O580" s="58">
        <f t="shared" ref="O580" si="2336">(D580*J577+E580*I577+F580*J580+G580*I580)</f>
        <v>2.2187487986010241</v>
      </c>
      <c r="P580" s="56">
        <f t="shared" ref="P580" si="2337">D580*K577+F580*K580-E580*L577-G580*L580</f>
        <v>0.80690286387431343</v>
      </c>
      <c r="Q580" s="57">
        <f t="shared" ref="Q580" si="2338">(D580*L577+E580*K577+F580*L580+G580*K580)</f>
        <v>0</v>
      </c>
      <c r="S580" s="43">
        <v>0</v>
      </c>
      <c r="T580" s="116">
        <f t="shared" ref="T580" si="2339">(1/$T$8)*SIN($B577*$U$8)</f>
        <v>0.19689471757245494</v>
      </c>
      <c r="U580" s="59">
        <f t="shared" ref="U580" si="2340">COS($U$8*$B577)</f>
        <v>0.80690286387431343</v>
      </c>
      <c r="V580" s="73">
        <v>0</v>
      </c>
      <c r="X580" s="55">
        <f t="shared" ref="X580" si="2341">N580*S577+P580*S580-O580*T577-Q580*T580</f>
        <v>0</v>
      </c>
      <c r="Y580" s="58">
        <f t="shared" ref="Y580" si="2342">(N580*T577+O580*S577+P580*T580+Q580*S580)</f>
        <v>1.9491896712997967</v>
      </c>
      <c r="Z580" s="56">
        <f t="shared" ref="Z580" si="2343">N580*U577+P580*U580-O580*V577-Q580*V580</f>
        <v>-3.2806470308543823</v>
      </c>
      <c r="AA580" s="57">
        <f t="shared" ref="AA580" si="2344">(N580*V577+O580*U577+P580*V580+Q580*U580)</f>
        <v>0</v>
      </c>
      <c r="AB580" s="9"/>
      <c r="AC580" s="74">
        <f t="shared" ref="AC580" si="2345">(180/PI())*ATAN(-1*(($X$8*Y577+AA577+$X$8*Y580+AA580)/($X$8*X577+Z577+$X$8*X580+Z580)))</f>
        <v>-24.998526495080142</v>
      </c>
      <c r="AE580" s="102">
        <f t="shared" ref="AE580" si="2346">20*LOG(((($X$8*X577+Z577-$X$8*X580-Z580)^2+($X$8*Y577+AA577-$X$8*Y580-AA580)^2)/(($X$8*X577+Z577+$X$8*X580+Z580)^2+($X$8*Y577+AA577+$X$8*Y580+AA580)^2))^0.5)</f>
        <v>-0.34478828699739145</v>
      </c>
      <c r="AF580" s="17"/>
      <c r="AG580" s="9"/>
      <c r="AH580" s="9"/>
      <c r="AI580" s="50"/>
      <c r="AJ580" s="44"/>
      <c r="AK580" s="9"/>
      <c r="AL580" s="9"/>
      <c r="AM580" s="9"/>
    </row>
    <row r="581" spans="2:39" ht="18.649999999999999" customHeight="1">
      <c r="AE581" s="66"/>
      <c r="AG581" s="9"/>
      <c r="AH581" s="9"/>
      <c r="AI581" s="50"/>
      <c r="AJ581" s="44"/>
      <c r="AK581" s="9"/>
      <c r="AL581" s="9"/>
      <c r="AM581" s="9"/>
    </row>
    <row r="582" spans="2:39" ht="18.649999999999999" customHeight="1" thickBot="1">
      <c r="E582" s="50" t="s">
        <v>8</v>
      </c>
      <c r="J582" s="50" t="s">
        <v>9</v>
      </c>
      <c r="O582" s="50" t="s">
        <v>10</v>
      </c>
      <c r="T582" s="50" t="s">
        <v>11</v>
      </c>
      <c r="Y582" s="50" t="s">
        <v>12</v>
      </c>
      <c r="AG582" s="9"/>
      <c r="AH582" s="9"/>
      <c r="AI582" s="50"/>
      <c r="AJ582" s="44"/>
      <c r="AK582" s="9"/>
      <c r="AL582" s="9"/>
      <c r="AM582" s="9"/>
    </row>
    <row r="583" spans="2:39" ht="18.649999999999999" customHeight="1" thickBot="1">
      <c r="B583" s="49"/>
      <c r="D583" s="233" t="s">
        <v>37</v>
      </c>
      <c r="E583" s="234"/>
      <c r="F583" s="235" t="s">
        <v>38</v>
      </c>
      <c r="G583" s="236"/>
      <c r="I583" s="228" t="s">
        <v>14</v>
      </c>
      <c r="J583" s="229"/>
      <c r="K583" s="230" t="s">
        <v>15</v>
      </c>
      <c r="L583" s="231"/>
      <c r="N583" s="228" t="s">
        <v>16</v>
      </c>
      <c r="O583" s="229"/>
      <c r="P583" s="230" t="s">
        <v>17</v>
      </c>
      <c r="Q583" s="231"/>
      <c r="S583" s="228" t="s">
        <v>45</v>
      </c>
      <c r="T583" s="229"/>
      <c r="U583" s="230" t="s">
        <v>46</v>
      </c>
      <c r="V583" s="231"/>
      <c r="X583" s="228" t="s">
        <v>49</v>
      </c>
      <c r="Y583" s="229"/>
      <c r="Z583" s="230" t="s">
        <v>50</v>
      </c>
      <c r="AA583" s="231"/>
      <c r="AB583" s="4"/>
      <c r="AC583" s="53" t="s">
        <v>87</v>
      </c>
      <c r="AE583" s="98" t="s">
        <v>88</v>
      </c>
      <c r="AF583" s="17"/>
      <c r="AG583" s="9"/>
      <c r="AH583" s="9"/>
      <c r="AI583" s="50"/>
      <c r="AJ583" s="44"/>
      <c r="AK583" s="9"/>
      <c r="AL583" s="9"/>
      <c r="AM583" s="9"/>
    </row>
    <row r="584" spans="2:39" ht="18.649999999999999" customHeight="1" thickTop="1" thickBot="1">
      <c r="B584" s="75">
        <v>1.6</v>
      </c>
      <c r="D584" s="132">
        <f t="shared" ref="D584" si="2347">COS($F$8*$B584)</f>
        <v>0.80215232737776909</v>
      </c>
      <c r="E584" s="133">
        <v>0</v>
      </c>
      <c r="F584" s="134">
        <v>0</v>
      </c>
      <c r="G584" s="135">
        <f t="shared" ref="G584" si="2348">$E$8*SIN($B584*$F$8)</f>
        <v>1.7913583653590521</v>
      </c>
      <c r="I584" s="55">
        <v>1</v>
      </c>
      <c r="J584" s="58">
        <v>0</v>
      </c>
      <c r="K584" s="56">
        <v>0</v>
      </c>
      <c r="L584" s="57">
        <v>0</v>
      </c>
      <c r="N584" s="55">
        <f t="shared" ref="N584" si="2349">D584*I584+F584*I587-E584*J584-G584*J587</f>
        <v>-3.8470069878594231</v>
      </c>
      <c r="O584" s="58">
        <f t="shared" ref="O584" si="2350">(D584*J584+E584*I584+F584*J587+G584*I587)</f>
        <v>0</v>
      </c>
      <c r="P584" s="56">
        <f t="shared" ref="P584" si="2351">D584*K584+F584*K587-E584*L584-G584*L587</f>
        <v>0</v>
      </c>
      <c r="Q584" s="57">
        <f t="shared" ref="Q584" si="2352">(D584*L584+E584*K584+F584*L587+G584*K587)</f>
        <v>1.7913583653590521</v>
      </c>
      <c r="S584" s="59">
        <f t="shared" ref="S584" si="2353">COS($U$8*$B584)</f>
        <v>0.80215232737776909</v>
      </c>
      <c r="T584" s="60">
        <v>0</v>
      </c>
      <c r="U584" s="22">
        <v>0</v>
      </c>
      <c r="V584" s="116">
        <f t="shared" ref="V584" si="2354">$T$8*SIN($B584*$U$8)</f>
        <v>1.7913583653590521</v>
      </c>
      <c r="X584" s="55">
        <f t="shared" ref="X584" si="2355">N584*S584+P584*S587-O584*T584-Q584*T587</f>
        <v>-3.4424372524324056</v>
      </c>
      <c r="Y584" s="58">
        <f t="shared" ref="Y584" si="2356">(N584*T584+O584*S584+P584*T587+Q584*S587)</f>
        <v>0</v>
      </c>
      <c r="Z584" s="56">
        <f t="shared" ref="Z584" si="2357">N584*U584+P584*U587-O584*V584-Q584*V587</f>
        <v>0</v>
      </c>
      <c r="AA584" s="57">
        <f t="shared" ref="AA584" si="2358">(N584*V584+O584*U584+P584*V587+Q584*U587)</f>
        <v>-5.4544258673563082</v>
      </c>
      <c r="AB584" s="9"/>
      <c r="AC584" s="61">
        <f t="shared" ref="AC584" si="2359">20*LOG((2*$X$8)/(($X$8*X584+Z584+$X$8*X587+Z587)^2+($X$8*Y584+AA584+$X$8*Y587+AA587)^2)^0.5)</f>
        <v>-11.717903539955694</v>
      </c>
      <c r="AE584" s="99">
        <f t="shared" ref="AE584" si="2360">((Y584^2+X584^2)/(Y587^2+X587^2))^0.5</f>
        <v>1.730495039747435</v>
      </c>
      <c r="AF584" s="17"/>
      <c r="AG584" s="9"/>
      <c r="AH584" s="9"/>
      <c r="AI584" s="50"/>
      <c r="AJ584" s="44"/>
      <c r="AK584" s="9"/>
      <c r="AL584" s="9"/>
      <c r="AM584" s="9"/>
    </row>
    <row r="585" spans="2:39" ht="18.649999999999999" customHeight="1" thickBot="1">
      <c r="D585" s="59"/>
      <c r="E585" s="22"/>
      <c r="F585" s="22"/>
      <c r="G585" s="65"/>
      <c r="I585" s="63"/>
      <c r="L585" s="64"/>
      <c r="N585" s="63"/>
      <c r="Q585" s="64"/>
      <c r="S585" s="63"/>
      <c r="V585" s="64"/>
      <c r="X585" s="63"/>
      <c r="AA585" s="64"/>
      <c r="AE585" s="100"/>
      <c r="AF585" s="17"/>
      <c r="AG585" s="9"/>
      <c r="AH585" s="9"/>
      <c r="AI585" s="50"/>
      <c r="AJ585" s="44"/>
      <c r="AK585" s="9"/>
      <c r="AL585" s="9"/>
      <c r="AM585" s="9"/>
    </row>
    <row r="586" spans="2:39" ht="18.649999999999999" customHeight="1" thickBot="1">
      <c r="D586" s="237" t="s">
        <v>39</v>
      </c>
      <c r="E586" s="238"/>
      <c r="F586" s="239" t="s">
        <v>40</v>
      </c>
      <c r="G586" s="240"/>
      <c r="I586" s="228" t="s">
        <v>18</v>
      </c>
      <c r="J586" s="229"/>
      <c r="K586" s="230" t="s">
        <v>19</v>
      </c>
      <c r="L586" s="231"/>
      <c r="N586" s="228" t="s">
        <v>20</v>
      </c>
      <c r="O586" s="229"/>
      <c r="P586" s="230" t="s">
        <v>21</v>
      </c>
      <c r="Q586" s="231"/>
      <c r="S586" s="228" t="s">
        <v>47</v>
      </c>
      <c r="T586" s="229"/>
      <c r="U586" s="230" t="s">
        <v>48</v>
      </c>
      <c r="V586" s="231"/>
      <c r="X586" s="228" t="s">
        <v>51</v>
      </c>
      <c r="Y586" s="229"/>
      <c r="Z586" s="230" t="s">
        <v>52</v>
      </c>
      <c r="AA586" s="231"/>
      <c r="AB586" s="4"/>
      <c r="AC586" s="71" t="s">
        <v>89</v>
      </c>
      <c r="AE586" s="101" t="s">
        <v>90</v>
      </c>
      <c r="AF586" s="17"/>
      <c r="AG586" s="9"/>
      <c r="AH586" s="9"/>
      <c r="AI586" s="50"/>
      <c r="AJ586" s="44"/>
      <c r="AK586" s="9"/>
      <c r="AL586" s="9"/>
      <c r="AM586" s="9"/>
    </row>
    <row r="587" spans="2:39" ht="18.649999999999999" customHeight="1" thickTop="1" thickBot="1">
      <c r="D587" s="43">
        <v>0</v>
      </c>
      <c r="E587" s="116">
        <f t="shared" ref="E587" si="2361">(1/$E$8)*SIN($B584*$F$8)</f>
        <v>0.19903981837322798</v>
      </c>
      <c r="F587" s="59">
        <f t="shared" ref="F587" si="2362">COS($F$8*$B584)</f>
        <v>0.80215232737776909</v>
      </c>
      <c r="G587" s="73">
        <v>0</v>
      </c>
      <c r="I587" s="55">
        <v>0</v>
      </c>
      <c r="J587" s="58">
        <f t="shared" ref="J587" si="2363">(TAN($K$8*B584))/$J$8</f>
        <v>2.5953262089494498</v>
      </c>
      <c r="K587" s="56">
        <v>1</v>
      </c>
      <c r="L587" s="57">
        <v>0</v>
      </c>
      <c r="N587" s="55">
        <f t="shared" ref="N587" si="2364">D587*I584+F587*I587-E587*J584-G587*J587</f>
        <v>0</v>
      </c>
      <c r="O587" s="58">
        <f t="shared" ref="O587" si="2365">(D587*J584+E587*I584+F587*J587+G587*I587)</f>
        <v>2.2808867771865513</v>
      </c>
      <c r="P587" s="56">
        <f t="shared" ref="P587" si="2366">D587*K584+F587*K587-E587*L584-G587*L587</f>
        <v>0.80215232737776909</v>
      </c>
      <c r="Q587" s="57">
        <f t="shared" ref="Q587" si="2367">(D587*L584+E587*K584+F587*L587+G587*K587)</f>
        <v>0</v>
      </c>
      <c r="S587" s="43">
        <v>0</v>
      </c>
      <c r="T587" s="116">
        <f t="shared" ref="T587" si="2368">(1/$T$8)*SIN($B584*$U$8)</f>
        <v>0.19903981837322798</v>
      </c>
      <c r="U587" s="59">
        <f t="shared" ref="U587" si="2369">COS($U$8*$B584)</f>
        <v>0.80215232737776909</v>
      </c>
      <c r="V587" s="73">
        <v>0</v>
      </c>
      <c r="X587" s="55">
        <f t="shared" ref="X587" si="2370">N587*S584+P587*S587-O587*T584-Q587*T587</f>
        <v>0</v>
      </c>
      <c r="Y587" s="58">
        <f t="shared" ref="Y587" si="2371">(N587*T584+O587*S584+P587*T587+Q587*S587)</f>
        <v>1.9892788903543044</v>
      </c>
      <c r="Z587" s="56">
        <f t="shared" ref="Z587" si="2372">N587*U584+P587*U587-O587*V584-Q587*V587</f>
        <v>-3.4424372524324052</v>
      </c>
      <c r="AA587" s="57">
        <f t="shared" ref="AA587" si="2373">(N587*V584+O587*U584+P587*V587+Q587*U587)</f>
        <v>0</v>
      </c>
      <c r="AB587" s="9"/>
      <c r="AC587" s="74">
        <f t="shared" ref="AC587" si="2374">(180/PI())*ATAN(-1*(($X$8*Y584+AA584+$X$8*Y587+AA587)/($X$8*X584+Z584+$X$8*X587+Z587)))</f>
        <v>-26.716043484845404</v>
      </c>
      <c r="AE587" s="102">
        <f t="shared" ref="AE587" si="2375">20*LOG(((($X$8*X584+Z584-$X$8*X587-Z587)^2+($X$8*Y584+AA584-$X$8*Y587-AA587)^2)/(($X$8*X584+Z584+$X$8*X587+Z587)^2+($X$8*Y584+AA584+$X$8*Y587+AA587)^2))^0.5)</f>
        <v>-0.30272066873545117</v>
      </c>
      <c r="AF587" s="17"/>
      <c r="AG587" s="9"/>
      <c r="AH587" s="9"/>
      <c r="AI587" s="50"/>
      <c r="AJ587" s="44"/>
      <c r="AK587" s="9"/>
      <c r="AL587" s="9"/>
      <c r="AM587" s="9"/>
    </row>
    <row r="588" spans="2:39" ht="18.649999999999999" customHeight="1">
      <c r="AE588" s="66"/>
      <c r="AG588" s="9"/>
      <c r="AH588" s="9"/>
      <c r="AI588" s="50"/>
      <c r="AJ588" s="44"/>
      <c r="AK588" s="9"/>
      <c r="AL588" s="9"/>
      <c r="AM588" s="9"/>
    </row>
    <row r="589" spans="2:39" ht="18.649999999999999" customHeight="1" thickBot="1">
      <c r="E589" s="50" t="s">
        <v>8</v>
      </c>
      <c r="J589" s="50" t="s">
        <v>9</v>
      </c>
      <c r="O589" s="50" t="s">
        <v>10</v>
      </c>
      <c r="T589" s="50" t="s">
        <v>11</v>
      </c>
      <c r="Y589" s="50" t="s">
        <v>12</v>
      </c>
      <c r="AG589" s="9"/>
      <c r="AH589" s="9"/>
      <c r="AI589" s="50"/>
      <c r="AJ589" s="44"/>
      <c r="AK589" s="9"/>
      <c r="AL589" s="9"/>
      <c r="AM589" s="9"/>
    </row>
    <row r="590" spans="2:39" ht="18.649999999999999" customHeight="1" thickBot="1">
      <c r="B590" s="49"/>
      <c r="D590" s="233" t="s">
        <v>37</v>
      </c>
      <c r="E590" s="234"/>
      <c r="F590" s="235" t="s">
        <v>38</v>
      </c>
      <c r="G590" s="236"/>
      <c r="I590" s="228" t="s">
        <v>14</v>
      </c>
      <c r="J590" s="229"/>
      <c r="K590" s="230" t="s">
        <v>15</v>
      </c>
      <c r="L590" s="231"/>
      <c r="N590" s="228" t="s">
        <v>16</v>
      </c>
      <c r="O590" s="229"/>
      <c r="P590" s="230" t="s">
        <v>17</v>
      </c>
      <c r="Q590" s="231"/>
      <c r="S590" s="228" t="s">
        <v>45</v>
      </c>
      <c r="T590" s="229"/>
      <c r="U590" s="230" t="s">
        <v>46</v>
      </c>
      <c r="V590" s="231"/>
      <c r="X590" s="228" t="s">
        <v>49</v>
      </c>
      <c r="Y590" s="229"/>
      <c r="Z590" s="230" t="s">
        <v>50</v>
      </c>
      <c r="AA590" s="231"/>
      <c r="AB590" s="4"/>
      <c r="AC590" s="53" t="s">
        <v>87</v>
      </c>
      <c r="AE590" s="98" t="s">
        <v>88</v>
      </c>
      <c r="AF590" s="17"/>
      <c r="AG590" s="9"/>
      <c r="AH590" s="9"/>
      <c r="AI590" s="50"/>
      <c r="AJ590" s="44"/>
      <c r="AK590" s="9"/>
      <c r="AL590" s="9"/>
      <c r="AM590" s="9"/>
    </row>
    <row r="591" spans="2:39" ht="18.649999999999999" customHeight="1" thickTop="1" thickBot="1">
      <c r="B591" s="75">
        <v>1.62</v>
      </c>
      <c r="D591" s="132">
        <f t="shared" ref="D591" si="2376">COS($F$8*$B591)</f>
        <v>0.79735046860257097</v>
      </c>
      <c r="E591" s="133">
        <v>0</v>
      </c>
      <c r="F591" s="134">
        <v>0</v>
      </c>
      <c r="G591" s="135">
        <f t="shared" ref="G591" si="2377">$E$8*SIN($B591*$F$8)</f>
        <v>1.8105496601787379</v>
      </c>
      <c r="I591" s="55">
        <v>1</v>
      </c>
      <c r="J591" s="58">
        <v>0</v>
      </c>
      <c r="K591" s="56">
        <v>0</v>
      </c>
      <c r="L591" s="57">
        <v>0</v>
      </c>
      <c r="N591" s="55">
        <f t="shared" ref="N591" si="2378">D591*I591+F591*I594-E591*J591-G591*J594</f>
        <v>-4.0734941668755322</v>
      </c>
      <c r="O591" s="58">
        <f t="shared" ref="O591" si="2379">(D591*J591+E591*I591+F591*J594+G591*I594)</f>
        <v>0</v>
      </c>
      <c r="P591" s="56">
        <f t="shared" ref="P591" si="2380">D591*K591+F591*K594-E591*L591-G591*L594</f>
        <v>0</v>
      </c>
      <c r="Q591" s="57">
        <f t="shared" ref="Q591" si="2381">(D591*L591+E591*K591+F591*L594+G591*K594)</f>
        <v>1.8105496601787379</v>
      </c>
      <c r="S591" s="59">
        <f t="shared" ref="S591" si="2382">COS($U$8*$B591)</f>
        <v>0.79735046860257097</v>
      </c>
      <c r="T591" s="60">
        <v>0</v>
      </c>
      <c r="U591" s="22">
        <v>0</v>
      </c>
      <c r="V591" s="116">
        <f t="shared" ref="V591" si="2383">$T$8*SIN($B591*$U$8)</f>
        <v>1.8105496601787379</v>
      </c>
      <c r="X591" s="55">
        <f t="shared" ref="X591" si="2384">N591*S591+P591*S594-O591*T591-Q591*T594</f>
        <v>-3.6122347130273056</v>
      </c>
      <c r="Y591" s="58">
        <f t="shared" ref="Y591" si="2385">(N591*T591+O591*S591+P591*T594+Q591*S594)</f>
        <v>0</v>
      </c>
      <c r="Z591" s="56">
        <f t="shared" ref="Z591" si="2386">N591*U591+P591*U594-O591*V591-Q591*V594</f>
        <v>0</v>
      </c>
      <c r="AA591" s="57">
        <f t="shared" ref="AA591" si="2387">(N591*V591+O591*U591+P591*V594+Q591*U594)</f>
        <v>-5.9316208596048234</v>
      </c>
      <c r="AB591" s="9"/>
      <c r="AC591" s="61">
        <f t="shared" ref="AC591" si="2388">20*LOG((2*$X$8)/(($X$8*X591+Z591+$X$8*X594+Z594)^2+($X$8*Y591+AA591+$X$8*Y594+AA594)^2)^0.5)</f>
        <v>-12.266407016972284</v>
      </c>
      <c r="AE591" s="99">
        <f t="shared" ref="AE591" si="2389">((Y591^2+X591^2)/(Y594^2+X594^2))^0.5</f>
        <v>1.7783848467337839</v>
      </c>
      <c r="AF591" s="17"/>
      <c r="AG591" s="9"/>
      <c r="AH591" s="9"/>
      <c r="AI591" s="50"/>
      <c r="AJ591" s="44"/>
      <c r="AK591" s="9"/>
      <c r="AL591" s="9"/>
      <c r="AM591" s="9"/>
    </row>
    <row r="592" spans="2:39" ht="18.649999999999999" customHeight="1" thickBot="1">
      <c r="D592" s="59"/>
      <c r="E592" s="22"/>
      <c r="F592" s="22"/>
      <c r="G592" s="65"/>
      <c r="I592" s="63"/>
      <c r="L592" s="64"/>
      <c r="N592" s="63"/>
      <c r="Q592" s="64"/>
      <c r="S592" s="63"/>
      <c r="V592" s="64"/>
      <c r="X592" s="63"/>
      <c r="AA592" s="64"/>
      <c r="AE592" s="100"/>
      <c r="AF592" s="17"/>
      <c r="AG592" s="9"/>
      <c r="AH592" s="9"/>
      <c r="AI592" s="50"/>
      <c r="AJ592" s="44"/>
      <c r="AK592" s="9"/>
      <c r="AL592" s="9"/>
      <c r="AM592" s="9"/>
    </row>
    <row r="593" spans="2:39" ht="18.649999999999999" customHeight="1" thickBot="1">
      <c r="D593" s="237" t="s">
        <v>39</v>
      </c>
      <c r="E593" s="238"/>
      <c r="F593" s="239" t="s">
        <v>40</v>
      </c>
      <c r="G593" s="240"/>
      <c r="I593" s="228" t="s">
        <v>18</v>
      </c>
      <c r="J593" s="229"/>
      <c r="K593" s="230" t="s">
        <v>19</v>
      </c>
      <c r="L593" s="231"/>
      <c r="N593" s="228" t="s">
        <v>20</v>
      </c>
      <c r="O593" s="229"/>
      <c r="P593" s="230" t="s">
        <v>21</v>
      </c>
      <c r="Q593" s="231"/>
      <c r="S593" s="228" t="s">
        <v>47</v>
      </c>
      <c r="T593" s="229"/>
      <c r="U593" s="230" t="s">
        <v>48</v>
      </c>
      <c r="V593" s="231"/>
      <c r="X593" s="228" t="s">
        <v>51</v>
      </c>
      <c r="Y593" s="229"/>
      <c r="Z593" s="230" t="s">
        <v>52</v>
      </c>
      <c r="AA593" s="231"/>
      <c r="AB593" s="4"/>
      <c r="AC593" s="71" t="s">
        <v>89</v>
      </c>
      <c r="AE593" s="101" t="s">
        <v>90</v>
      </c>
      <c r="AF593" s="17"/>
      <c r="AG593" s="9"/>
      <c r="AH593" s="9"/>
      <c r="AI593" s="50"/>
      <c r="AJ593" s="44"/>
      <c r="AK593" s="9"/>
      <c r="AL593" s="9"/>
      <c r="AM593" s="9"/>
    </row>
    <row r="594" spans="2:39" ht="18.649999999999999" customHeight="1" thickTop="1" thickBot="1">
      <c r="D594" s="43">
        <v>0</v>
      </c>
      <c r="E594" s="116">
        <f t="shared" ref="E594" si="2390">(1/$E$8)*SIN($B591*$F$8)</f>
        <v>0.20117218446430421</v>
      </c>
      <c r="F594" s="59">
        <f t="shared" ref="F594" si="2391">COS($F$8*$B591)</f>
        <v>0.79735046860257097</v>
      </c>
      <c r="G594" s="73">
        <v>0</v>
      </c>
      <c r="I594" s="55">
        <v>0</v>
      </c>
      <c r="J594" s="58">
        <f t="shared" ref="J594" si="2392">(TAN($K$8*B591))/$J$8</f>
        <v>2.6902574077958468</v>
      </c>
      <c r="K594" s="56">
        <v>1</v>
      </c>
      <c r="L594" s="57">
        <v>0</v>
      </c>
      <c r="N594" s="55">
        <f t="shared" ref="N594" si="2393">D594*I591+F594*I594-E594*J591-G594*J594</f>
        <v>0</v>
      </c>
      <c r="O594" s="58">
        <f t="shared" ref="O594" si="2394">(D594*J591+E594*I591+F594*J594+G594*I594)</f>
        <v>2.3462501892318608</v>
      </c>
      <c r="P594" s="56">
        <f t="shared" ref="P594" si="2395">D594*K591+F594*K594-E594*L591-G594*L594</f>
        <v>0.79735046860257097</v>
      </c>
      <c r="Q594" s="57">
        <f t="shared" ref="Q594" si="2396">(D594*L591+E594*K591+F594*L594+G594*K594)</f>
        <v>0</v>
      </c>
      <c r="S594" s="43">
        <v>0</v>
      </c>
      <c r="T594" s="116">
        <f t="shared" ref="T594" si="2397">(1/$T$8)*SIN($B591*$U$8)</f>
        <v>0.20117218446430421</v>
      </c>
      <c r="U594" s="59">
        <f t="shared" ref="U594" si="2398">COS($U$8*$B591)</f>
        <v>0.79735046860257097</v>
      </c>
      <c r="V594" s="73">
        <v>0</v>
      </c>
      <c r="X594" s="55">
        <f t="shared" ref="X594" si="2399">N594*S591+P594*S594-O594*T591-Q594*T594</f>
        <v>0</v>
      </c>
      <c r="Y594" s="58">
        <f t="shared" ref="Y594" si="2400">(N594*T591+O594*S591+P594*T594+Q594*S594)</f>
        <v>2.0311884233953106</v>
      </c>
      <c r="Z594" s="56">
        <f t="shared" ref="Z594" si="2401">N594*U591+P594*U594-O594*V591-Q594*V594</f>
        <v>-3.6122347130273051</v>
      </c>
      <c r="AA594" s="57">
        <f t="shared" ref="AA594" si="2402">(N594*V591+O594*U591+P594*V594+Q594*U594)</f>
        <v>0</v>
      </c>
      <c r="AB594" s="9"/>
      <c r="AC594" s="74">
        <f t="shared" ref="AC594" si="2403">(180/PI())*ATAN(-1*(($X$8*Y591+AA591+$X$8*Y594+AA594)/($X$8*X591+Z591+$X$8*X594+Z594)))</f>
        <v>-28.364250181996862</v>
      </c>
      <c r="AE594" s="102">
        <f t="shared" ref="AE594" si="2404">20*LOG(((($X$8*X591+Z591-$X$8*X594-Z594)^2+($X$8*Y591+AA591-$X$8*Y594-AA594)^2)/(($X$8*X591+Z591+$X$8*X594+Z594)^2+($X$8*Y591+AA591+$X$8*Y594+AA594)^2))^0.5)</f>
        <v>-0.2656806487107034</v>
      </c>
      <c r="AF594" s="17"/>
      <c r="AG594" s="9"/>
      <c r="AH594" s="9"/>
      <c r="AI594" s="50"/>
      <c r="AJ594" s="44"/>
      <c r="AK594" s="9"/>
      <c r="AL594" s="9"/>
      <c r="AM594" s="9"/>
    </row>
    <row r="595" spans="2:39" ht="18.649999999999999" customHeight="1">
      <c r="AE595" s="66"/>
      <c r="AG595" s="9"/>
      <c r="AH595" s="9"/>
      <c r="AI595" s="50"/>
      <c r="AJ595" s="44"/>
      <c r="AK595" s="9"/>
      <c r="AL595" s="9"/>
      <c r="AM595" s="9"/>
    </row>
    <row r="596" spans="2:39" ht="18.649999999999999" customHeight="1" thickBot="1">
      <c r="E596" s="50" t="s">
        <v>8</v>
      </c>
      <c r="J596" s="50" t="s">
        <v>9</v>
      </c>
      <c r="O596" s="50" t="s">
        <v>10</v>
      </c>
      <c r="T596" s="50" t="s">
        <v>11</v>
      </c>
      <c r="Y596" s="50" t="s">
        <v>12</v>
      </c>
      <c r="AG596" s="9"/>
      <c r="AH596" s="9"/>
      <c r="AI596" s="50"/>
      <c r="AJ596" s="44"/>
      <c r="AK596" s="9"/>
      <c r="AL596" s="9"/>
      <c r="AM596" s="9"/>
    </row>
    <row r="597" spans="2:39" ht="18.649999999999999" customHeight="1" thickBot="1">
      <c r="B597" s="49"/>
      <c r="D597" s="233" t="s">
        <v>37</v>
      </c>
      <c r="E597" s="234"/>
      <c r="F597" s="235" t="s">
        <v>38</v>
      </c>
      <c r="G597" s="236"/>
      <c r="I597" s="228" t="s">
        <v>14</v>
      </c>
      <c r="J597" s="229"/>
      <c r="K597" s="230" t="s">
        <v>15</v>
      </c>
      <c r="L597" s="231"/>
      <c r="N597" s="228" t="s">
        <v>16</v>
      </c>
      <c r="O597" s="229"/>
      <c r="P597" s="230" t="s">
        <v>17</v>
      </c>
      <c r="Q597" s="231"/>
      <c r="S597" s="228" t="s">
        <v>45</v>
      </c>
      <c r="T597" s="229"/>
      <c r="U597" s="230" t="s">
        <v>46</v>
      </c>
      <c r="V597" s="231"/>
      <c r="X597" s="228" t="s">
        <v>49</v>
      </c>
      <c r="Y597" s="229"/>
      <c r="Z597" s="230" t="s">
        <v>50</v>
      </c>
      <c r="AA597" s="231"/>
      <c r="AB597" s="4"/>
      <c r="AC597" s="53" t="s">
        <v>87</v>
      </c>
      <c r="AE597" s="98" t="s">
        <v>88</v>
      </c>
      <c r="AF597" s="17"/>
      <c r="AG597" s="9"/>
      <c r="AH597" s="9"/>
      <c r="AI597" s="50"/>
      <c r="AJ597" s="44"/>
      <c r="AK597" s="9"/>
      <c r="AL597" s="9"/>
      <c r="AM597" s="9"/>
    </row>
    <row r="598" spans="2:39" ht="18.649999999999999" customHeight="1" thickTop="1" thickBot="1">
      <c r="B598" s="75">
        <v>1.64</v>
      </c>
      <c r="D598" s="132">
        <f t="shared" ref="D598" si="2405">COS($F$8*$B598)</f>
        <v>0.79249759477507209</v>
      </c>
      <c r="E598" s="133">
        <v>0</v>
      </c>
      <c r="F598" s="134">
        <v>0</v>
      </c>
      <c r="G598" s="135">
        <f t="shared" ref="G598" si="2406">$E$8*SIN($B598*$F$8)</f>
        <v>1.8296251147384073</v>
      </c>
      <c r="I598" s="55">
        <v>1</v>
      </c>
      <c r="J598" s="58">
        <v>0</v>
      </c>
      <c r="K598" s="56">
        <v>0</v>
      </c>
      <c r="L598" s="57">
        <v>0</v>
      </c>
      <c r="N598" s="55">
        <f t="shared" ref="N598" si="2407">D598*I598+F598*I601-E598*J598-G598*J601</f>
        <v>-4.31401526380691</v>
      </c>
      <c r="O598" s="58">
        <f t="shared" ref="O598" si="2408">(D598*J598+E598*I598+F598*J601+G598*I601)</f>
        <v>0</v>
      </c>
      <c r="P598" s="56">
        <f t="shared" ref="P598" si="2409">D598*K598+F598*K601-E598*L598-G598*L601</f>
        <v>0</v>
      </c>
      <c r="Q598" s="57">
        <f t="shared" ref="Q598" si="2410">(D598*L598+E598*K598+F598*L601+G598*K601)</f>
        <v>1.8296251147384073</v>
      </c>
      <c r="S598" s="59">
        <f t="shared" ref="S598" si="2411">COS($U$8*$B598)</f>
        <v>0.79249759477507209</v>
      </c>
      <c r="T598" s="60">
        <v>0</v>
      </c>
      <c r="U598" s="22">
        <v>0</v>
      </c>
      <c r="V598" s="116">
        <f t="shared" ref="V598" si="2412">$T$8*SIN($B598*$U$8)</f>
        <v>1.8296251147384073</v>
      </c>
      <c r="X598" s="55">
        <f t="shared" ref="X598" si="2413">N598*S598+P598*S601-O598*T598-Q598*T601</f>
        <v>-3.79079428266565</v>
      </c>
      <c r="Y598" s="58">
        <f t="shared" ref="Y598" si="2414">(N598*T598+O598*S598+P598*T601+Q598*S601)</f>
        <v>0</v>
      </c>
      <c r="Z598" s="56">
        <f t="shared" ref="Z598" si="2415">N598*U598+P598*U601-O598*V598-Q598*V601</f>
        <v>0</v>
      </c>
      <c r="AA598" s="57">
        <f t="shared" ref="AA598" si="2416">(N598*V598+O598*U598+P598*V601+Q598*U601)</f>
        <v>-6.443057169255705</v>
      </c>
      <c r="AB598" s="9"/>
      <c r="AC598" s="61">
        <f t="shared" ref="AC598" si="2417">20*LOG((2*$X$8)/(($X$8*X598+Z598+$X$8*X601+Z601)^2+($X$8*Y598+AA598+$X$8*Y601+AA601)^2)^0.5)</f>
        <v>-12.819382699823121</v>
      </c>
      <c r="AE598" s="99">
        <f t="shared" ref="AE598" si="2418">((Y598^2+X598^2)/(Y601^2+X601^2))^0.5</f>
        <v>1.8267825507307665</v>
      </c>
      <c r="AF598" s="17"/>
      <c r="AG598" s="9"/>
      <c r="AH598" s="9"/>
      <c r="AI598" s="50"/>
      <c r="AJ598" s="44"/>
      <c r="AK598" s="9"/>
      <c r="AL598" s="9"/>
      <c r="AM598" s="9"/>
    </row>
    <row r="599" spans="2:39" ht="18.649999999999999" customHeight="1" thickBot="1">
      <c r="D599" s="59"/>
      <c r="E599" s="22"/>
      <c r="F599" s="22"/>
      <c r="G599" s="65"/>
      <c r="I599" s="63"/>
      <c r="L599" s="64"/>
      <c r="N599" s="63"/>
      <c r="Q599" s="64"/>
      <c r="S599" s="63"/>
      <c r="V599" s="64"/>
      <c r="X599" s="63"/>
      <c r="AA599" s="64"/>
      <c r="AE599" s="100"/>
      <c r="AF599" s="17"/>
      <c r="AG599" s="9"/>
      <c r="AH599" s="9"/>
      <c r="AI599" s="50"/>
      <c r="AJ599" s="44"/>
      <c r="AK599" s="9"/>
      <c r="AL599" s="9"/>
      <c r="AM599" s="9"/>
    </row>
    <row r="600" spans="2:39" ht="18.649999999999999" customHeight="1" thickBot="1">
      <c r="D600" s="237" t="s">
        <v>39</v>
      </c>
      <c r="E600" s="238"/>
      <c r="F600" s="239" t="s">
        <v>40</v>
      </c>
      <c r="G600" s="240"/>
      <c r="I600" s="228" t="s">
        <v>18</v>
      </c>
      <c r="J600" s="229"/>
      <c r="K600" s="230" t="s">
        <v>19</v>
      </c>
      <c r="L600" s="231"/>
      <c r="N600" s="228" t="s">
        <v>20</v>
      </c>
      <c r="O600" s="229"/>
      <c r="P600" s="230" t="s">
        <v>21</v>
      </c>
      <c r="Q600" s="231"/>
      <c r="S600" s="228" t="s">
        <v>47</v>
      </c>
      <c r="T600" s="229"/>
      <c r="U600" s="230" t="s">
        <v>48</v>
      </c>
      <c r="V600" s="231"/>
      <c r="X600" s="228" t="s">
        <v>51</v>
      </c>
      <c r="Y600" s="229"/>
      <c r="Z600" s="230" t="s">
        <v>52</v>
      </c>
      <c r="AA600" s="231"/>
      <c r="AB600" s="4"/>
      <c r="AC600" s="71" t="s">
        <v>89</v>
      </c>
      <c r="AE600" s="101" t="s">
        <v>90</v>
      </c>
      <c r="AF600" s="17"/>
      <c r="AG600" s="9"/>
      <c r="AH600" s="9"/>
      <c r="AI600" s="50"/>
      <c r="AJ600" s="44"/>
      <c r="AK600" s="9"/>
      <c r="AL600" s="9"/>
      <c r="AM600" s="9"/>
    </row>
    <row r="601" spans="2:39" ht="18.649999999999999" customHeight="1" thickTop="1" thickBot="1">
      <c r="D601" s="43">
        <v>0</v>
      </c>
      <c r="E601" s="116">
        <f t="shared" ref="E601" si="2419">(1/$E$8)*SIN($B598*$F$8)</f>
        <v>0.20329167941537857</v>
      </c>
      <c r="F601" s="59">
        <f t="shared" ref="F601" si="2420">COS($F$8*$B598)</f>
        <v>0.79249759477507209</v>
      </c>
      <c r="G601" s="73">
        <v>0</v>
      </c>
      <c r="I601" s="55">
        <v>0</v>
      </c>
      <c r="J601" s="58">
        <f t="shared" ref="J601" si="2421">(TAN($K$8*B598))/$J$8</f>
        <v>2.7910159395205345</v>
      </c>
      <c r="K601" s="56">
        <v>1</v>
      </c>
      <c r="L601" s="57">
        <v>0</v>
      </c>
      <c r="N601" s="55">
        <f t="shared" ref="N601" si="2422">D601*I598+F601*I601-E601*J598-G601*J601</f>
        <v>0</v>
      </c>
      <c r="O601" s="58">
        <f t="shared" ref="O601" si="2423">(D601*J598+E601*I598+F601*J601+G601*I601)</f>
        <v>2.4151650984642905</v>
      </c>
      <c r="P601" s="56">
        <f t="shared" ref="P601" si="2424">D601*K598+F601*K601-E601*L598-G601*L601</f>
        <v>0.79249759477507209</v>
      </c>
      <c r="Q601" s="57">
        <f t="shared" ref="Q601" si="2425">(D601*L598+E601*K598+F601*L601+G601*K601)</f>
        <v>0</v>
      </c>
      <c r="S601" s="43">
        <v>0</v>
      </c>
      <c r="T601" s="116">
        <f t="shared" ref="T601" si="2426">(1/$T$8)*SIN($B598*$U$8)</f>
        <v>0.20329167941537857</v>
      </c>
      <c r="U601" s="59">
        <f t="shared" ref="U601" si="2427">COS($U$8*$B598)</f>
        <v>0.79249759477507209</v>
      </c>
      <c r="V601" s="73">
        <v>0</v>
      </c>
      <c r="X601" s="55">
        <f t="shared" ref="X601" si="2428">N601*S598+P601*S601-O601*T598-Q601*T601</f>
        <v>0</v>
      </c>
      <c r="Y601" s="58">
        <f t="shared" ref="Y601" si="2429">(N601*T598+O601*S598+P601*T601+Q601*S601)</f>
        <v>2.0751206984921229</v>
      </c>
      <c r="Z601" s="56">
        <f t="shared" ref="Z601" si="2430">N601*U598+P601*U601-O601*V598-Q601*V601</f>
        <v>-3.7907942826656496</v>
      </c>
      <c r="AA601" s="57">
        <f t="shared" ref="AA601" si="2431">(N601*V598+O601*U598+P601*V601+Q601*U601)</f>
        <v>0</v>
      </c>
      <c r="AB601" s="9"/>
      <c r="AC601" s="74">
        <f t="shared" ref="AC601" si="2432">(180/PI())*ATAN(-1*(($X$8*Y598+AA598+$X$8*Y601+AA601)/($X$8*X598+Z598+$X$8*X601+Z601)))</f>
        <v>-29.947284586568962</v>
      </c>
      <c r="AE601" s="102">
        <f t="shared" ref="AE601" si="2433">20*LOG(((($X$8*X598+Z598-$X$8*X601-Z601)^2+($X$8*Y598+AA598-$X$8*Y601-AA601)^2)/(($X$8*X598+Z598+$X$8*X601+Z601)^2+($X$8*Y598+AA598+$X$8*Y601+AA601)^2))^0.5)</f>
        <v>-0.23304852672361176</v>
      </c>
      <c r="AF601" s="17"/>
      <c r="AG601" s="9"/>
      <c r="AH601" s="9"/>
      <c r="AI601" s="50"/>
      <c r="AJ601" s="44"/>
      <c r="AK601" s="9"/>
      <c r="AL601" s="9"/>
      <c r="AM601" s="9"/>
    </row>
    <row r="602" spans="2:39" ht="18.649999999999999" customHeight="1">
      <c r="AE602" s="66"/>
      <c r="AG602" s="9"/>
      <c r="AH602" s="9"/>
      <c r="AI602" s="50"/>
      <c r="AJ602" s="44"/>
      <c r="AK602" s="9"/>
      <c r="AL602" s="9"/>
      <c r="AM602" s="9"/>
    </row>
    <row r="603" spans="2:39" ht="18.649999999999999" customHeight="1" thickBot="1">
      <c r="E603" s="50" t="s">
        <v>8</v>
      </c>
      <c r="J603" s="50" t="s">
        <v>9</v>
      </c>
      <c r="O603" s="50" t="s">
        <v>10</v>
      </c>
      <c r="T603" s="50" t="s">
        <v>11</v>
      </c>
      <c r="Y603" s="50" t="s">
        <v>12</v>
      </c>
      <c r="AG603" s="9"/>
      <c r="AH603" s="9"/>
      <c r="AI603" s="50"/>
      <c r="AJ603" s="44"/>
      <c r="AK603" s="9"/>
      <c r="AL603" s="9"/>
      <c r="AM603" s="9"/>
    </row>
    <row r="604" spans="2:39" ht="18.649999999999999" customHeight="1" thickBot="1">
      <c r="B604" s="49"/>
      <c r="D604" s="233" t="s">
        <v>37</v>
      </c>
      <c r="E604" s="234"/>
      <c r="F604" s="235" t="s">
        <v>38</v>
      </c>
      <c r="G604" s="236"/>
      <c r="I604" s="228" t="s">
        <v>14</v>
      </c>
      <c r="J604" s="229"/>
      <c r="K604" s="230" t="s">
        <v>15</v>
      </c>
      <c r="L604" s="231"/>
      <c r="N604" s="228" t="s">
        <v>16</v>
      </c>
      <c r="O604" s="229"/>
      <c r="P604" s="230" t="s">
        <v>17</v>
      </c>
      <c r="Q604" s="231"/>
      <c r="S604" s="228" t="s">
        <v>45</v>
      </c>
      <c r="T604" s="229"/>
      <c r="U604" s="230" t="s">
        <v>46</v>
      </c>
      <c r="V604" s="231"/>
      <c r="X604" s="228" t="s">
        <v>49</v>
      </c>
      <c r="Y604" s="229"/>
      <c r="Z604" s="230" t="s">
        <v>50</v>
      </c>
      <c r="AA604" s="231"/>
      <c r="AB604" s="4"/>
      <c r="AC604" s="53" t="s">
        <v>87</v>
      </c>
      <c r="AE604" s="98" t="s">
        <v>88</v>
      </c>
      <c r="AF604" s="17"/>
      <c r="AG604" s="9"/>
      <c r="AH604" s="9"/>
      <c r="AI604" s="50"/>
      <c r="AJ604" s="44"/>
      <c r="AK604" s="9"/>
      <c r="AL604" s="9"/>
      <c r="AM604" s="9"/>
    </row>
    <row r="605" spans="2:39" ht="18.649999999999999" customHeight="1" thickTop="1" thickBot="1">
      <c r="B605" s="75">
        <v>1.66</v>
      </c>
      <c r="D605" s="132">
        <f t="shared" ref="D605" si="2434">COS($F$8*$B605)</f>
        <v>0.78759401638560489</v>
      </c>
      <c r="E605" s="133">
        <v>0</v>
      </c>
      <c r="F605" s="134">
        <v>0</v>
      </c>
      <c r="G605" s="135">
        <f t="shared" ref="G605" si="2435">$E$8*SIN($B605*$F$8)</f>
        <v>1.8485835085768576</v>
      </c>
      <c r="I605" s="55">
        <v>1</v>
      </c>
      <c r="J605" s="58">
        <v>0</v>
      </c>
      <c r="K605" s="56">
        <v>0</v>
      </c>
      <c r="L605" s="57">
        <v>0</v>
      </c>
      <c r="N605" s="55">
        <f t="shared" ref="N605" si="2436">D605*I605+F605*I608-E605*J605-G605*J608</f>
        <v>-4.56996802325442</v>
      </c>
      <c r="O605" s="58">
        <f t="shared" ref="O605" si="2437">(D605*J605+E605*I605+F605*J608+G605*I608)</f>
        <v>0</v>
      </c>
      <c r="P605" s="56">
        <f t="shared" ref="P605" si="2438">D605*K605+F605*K608-E605*L605-G605*L608</f>
        <v>0</v>
      </c>
      <c r="Q605" s="57">
        <f t="shared" ref="Q605" si="2439">(D605*L605+E605*K605+F605*L608+G605*K608)</f>
        <v>1.8485835085768576</v>
      </c>
      <c r="S605" s="59">
        <f t="shared" ref="S605" si="2440">COS($U$8*$B605)</f>
        <v>0.78759401638560489</v>
      </c>
      <c r="T605" s="60">
        <v>0</v>
      </c>
      <c r="U605" s="22">
        <v>0</v>
      </c>
      <c r="V605" s="116">
        <f t="shared" ref="V605" si="2441">$T$8*SIN($B605*$U$8)</f>
        <v>1.8485835085768576</v>
      </c>
      <c r="X605" s="55">
        <f t="shared" ref="X605" si="2442">N605*S605+P605*S608-O605*T605-Q605*T608</f>
        <v>-3.9789751355423237</v>
      </c>
      <c r="Y605" s="58">
        <f t="shared" ref="Y605" si="2443">(N605*T605+O605*S605+P605*T608+Q605*S608)</f>
        <v>0</v>
      </c>
      <c r="Z605" s="56">
        <f t="shared" ref="Z605" si="2444">N605*U605+P605*U608-O605*V605-Q605*V608</f>
        <v>0</v>
      </c>
      <c r="AA605" s="57">
        <f t="shared" ref="AA605" si="2445">(N605*V605+O605*U605+P605*V608+Q605*U608)</f>
        <v>-6.9920342123674608</v>
      </c>
      <c r="AB605" s="9"/>
      <c r="AC605" s="61">
        <f t="shared" ref="AC605" si="2446">20*LOG((2*$X$8)/(($X$8*X605+Z605+$X$8*X608+Z608)^2+($X$8*Y605+AA605+$X$8*Y608+AA608)^2)^0.5)</f>
        <v>-13.377235874315579</v>
      </c>
      <c r="AE605" s="99">
        <f t="shared" ref="AE605" si="2447">((Y605^2+X605^2)/(Y608^2+X608^2))^0.5</f>
        <v>1.8757196760738246</v>
      </c>
      <c r="AF605" s="17"/>
      <c r="AG605" s="9"/>
      <c r="AH605" s="9"/>
      <c r="AI605" s="50"/>
      <c r="AJ605" s="44"/>
      <c r="AK605" s="9"/>
      <c r="AL605" s="9"/>
      <c r="AM605" s="9"/>
    </row>
    <row r="606" spans="2:39" ht="18.649999999999999" customHeight="1" thickBot="1">
      <c r="D606" s="59"/>
      <c r="E606" s="22"/>
      <c r="F606" s="22"/>
      <c r="G606" s="65"/>
      <c r="I606" s="63"/>
      <c r="L606" s="64"/>
      <c r="N606" s="63"/>
      <c r="Q606" s="64"/>
      <c r="S606" s="63"/>
      <c r="V606" s="64"/>
      <c r="X606" s="63"/>
      <c r="AA606" s="64"/>
      <c r="AE606" s="100"/>
      <c r="AF606" s="17"/>
      <c r="AG606" s="9"/>
      <c r="AH606" s="9"/>
      <c r="AI606" s="50"/>
      <c r="AJ606" s="44"/>
      <c r="AK606" s="9"/>
      <c r="AL606" s="9"/>
      <c r="AM606" s="9"/>
    </row>
    <row r="607" spans="2:39" ht="18.649999999999999" customHeight="1" thickBot="1">
      <c r="D607" s="237" t="s">
        <v>39</v>
      </c>
      <c r="E607" s="238"/>
      <c r="F607" s="239" t="s">
        <v>40</v>
      </c>
      <c r="G607" s="240"/>
      <c r="I607" s="228" t="s">
        <v>18</v>
      </c>
      <c r="J607" s="229"/>
      <c r="K607" s="230" t="s">
        <v>19</v>
      </c>
      <c r="L607" s="231"/>
      <c r="N607" s="228" t="s">
        <v>20</v>
      </c>
      <c r="O607" s="229"/>
      <c r="P607" s="230" t="s">
        <v>21</v>
      </c>
      <c r="Q607" s="231"/>
      <c r="S607" s="228" t="s">
        <v>47</v>
      </c>
      <c r="T607" s="229"/>
      <c r="U607" s="230" t="s">
        <v>48</v>
      </c>
      <c r="V607" s="231"/>
      <c r="X607" s="228" t="s">
        <v>51</v>
      </c>
      <c r="Y607" s="229"/>
      <c r="Z607" s="230" t="s">
        <v>52</v>
      </c>
      <c r="AA607" s="231"/>
      <c r="AB607" s="4"/>
      <c r="AC607" s="71" t="s">
        <v>89</v>
      </c>
      <c r="AE607" s="101" t="s">
        <v>90</v>
      </c>
      <c r="AF607" s="17"/>
      <c r="AG607" s="9"/>
      <c r="AH607" s="9"/>
      <c r="AI607" s="50"/>
      <c r="AJ607" s="44"/>
      <c r="AK607" s="9"/>
      <c r="AL607" s="9"/>
      <c r="AM607" s="9"/>
    </row>
    <row r="608" spans="2:39" ht="18.649999999999999" customHeight="1" thickTop="1" thickBot="1">
      <c r="D608" s="43">
        <v>0</v>
      </c>
      <c r="E608" s="116">
        <f t="shared" ref="E608" si="2448">(1/$E$8)*SIN($B605*$F$8)</f>
        <v>0.20539816761965082</v>
      </c>
      <c r="F608" s="59">
        <f t="shared" ref="F608" si="2449">COS($F$8*$B605)</f>
        <v>0.78759401638560489</v>
      </c>
      <c r="G608" s="73">
        <v>0</v>
      </c>
      <c r="I608" s="55">
        <v>0</v>
      </c>
      <c r="J608" s="58">
        <f t="shared" ref="J608" si="2450">(TAN($K$8*B605))/$J$8</f>
        <v>2.8981985475812095</v>
      </c>
      <c r="K608" s="56">
        <v>1</v>
      </c>
      <c r="L608" s="57">
        <v>0</v>
      </c>
      <c r="N608" s="55">
        <f t="shared" ref="N608" si="2451">D608*I605+F608*I608-E608*J605-G608*J608</f>
        <v>0</v>
      </c>
      <c r="O608" s="58">
        <f t="shared" ref="O608" si="2452">(D608*J605+E608*I605+F608*J608+G608*I608)</f>
        <v>2.4880020019920623</v>
      </c>
      <c r="P608" s="56">
        <f t="shared" ref="P608" si="2453">D608*K605+F608*K608-E608*L605-G608*L608</f>
        <v>0.78759401638560489</v>
      </c>
      <c r="Q608" s="57">
        <f t="shared" ref="Q608" si="2454">(D608*L605+E608*K605+F608*L608+G608*K608)</f>
        <v>0</v>
      </c>
      <c r="S608" s="43">
        <v>0</v>
      </c>
      <c r="T608" s="116">
        <f t="shared" ref="T608" si="2455">(1/$T$8)*SIN($B605*$U$8)</f>
        <v>0.20539816761965082</v>
      </c>
      <c r="U608" s="59">
        <f t="shared" ref="U608" si="2456">COS($U$8*$B605)</f>
        <v>0.78759401638560489</v>
      </c>
      <c r="V608" s="73">
        <v>0</v>
      </c>
      <c r="X608" s="55">
        <f t="shared" ref="X608" si="2457">N608*S605+P608*S608-O608*T605-Q608*T608</f>
        <v>0</v>
      </c>
      <c r="Y608" s="58">
        <f t="shared" ref="Y608" si="2458">(N608*T605+O608*S605+P608*T608+Q608*S608)</f>
        <v>2.1213058573181587</v>
      </c>
      <c r="Z608" s="56">
        <f t="shared" ref="Z608" si="2459">N608*U605+P608*U608-O608*V605-Q608*V608</f>
        <v>-3.9789751355423242</v>
      </c>
      <c r="AA608" s="57">
        <f t="shared" ref="AA608" si="2460">(N608*V605+O608*U605+P608*V608+Q608*U608)</f>
        <v>0</v>
      </c>
      <c r="AB608" s="9"/>
      <c r="AC608" s="74">
        <f t="shared" ref="AC608" si="2461">(180/PI())*ATAN(-1*(($X$8*Y605+AA605+$X$8*Y608+AA608)/($X$8*X605+Z605+$X$8*X608+Z608)))</f>
        <v>-31.46905627462662</v>
      </c>
      <c r="AE608" s="102">
        <f t="shared" ref="AE608" si="2462">20*LOG(((($X$8*X605+Z605-$X$8*X608-Z608)^2+($X$8*Y605+AA605-$X$8*Y608-AA608)^2)/(($X$8*X605+Z605+$X$8*X608+Z608)^2+($X$8*Y605+AA605+$X$8*Y608+AA608)^2))^0.5)</f>
        <v>-0.20428425695835348</v>
      </c>
      <c r="AF608" s="17"/>
      <c r="AG608" s="9"/>
      <c r="AH608" s="9"/>
      <c r="AI608" s="50"/>
      <c r="AJ608" s="44"/>
      <c r="AK608" s="9"/>
      <c r="AL608" s="9"/>
      <c r="AM608" s="9"/>
    </row>
    <row r="609" spans="2:39" ht="18.649999999999999" customHeight="1">
      <c r="AE609" s="66"/>
      <c r="AG609" s="9"/>
      <c r="AH609" s="9"/>
      <c r="AI609" s="50"/>
      <c r="AJ609" s="44"/>
      <c r="AK609" s="9"/>
      <c r="AL609" s="9"/>
      <c r="AM609" s="9"/>
    </row>
    <row r="610" spans="2:39" ht="18.649999999999999" customHeight="1" thickBot="1">
      <c r="E610" s="50" t="s">
        <v>8</v>
      </c>
      <c r="J610" s="50" t="s">
        <v>9</v>
      </c>
      <c r="O610" s="50" t="s">
        <v>10</v>
      </c>
      <c r="T610" s="50" t="s">
        <v>11</v>
      </c>
      <c r="Y610" s="50" t="s">
        <v>12</v>
      </c>
      <c r="AG610" s="9"/>
      <c r="AH610" s="9"/>
      <c r="AI610" s="50"/>
      <c r="AJ610" s="44"/>
      <c r="AK610" s="9"/>
      <c r="AL610" s="9"/>
      <c r="AM610" s="9"/>
    </row>
    <row r="611" spans="2:39" ht="18.649999999999999" customHeight="1" thickBot="1">
      <c r="B611" s="49"/>
      <c r="D611" s="233" t="s">
        <v>37</v>
      </c>
      <c r="E611" s="234"/>
      <c r="F611" s="235" t="s">
        <v>38</v>
      </c>
      <c r="G611" s="236"/>
      <c r="I611" s="228" t="s">
        <v>14</v>
      </c>
      <c r="J611" s="229"/>
      <c r="K611" s="230" t="s">
        <v>15</v>
      </c>
      <c r="L611" s="231"/>
      <c r="N611" s="228" t="s">
        <v>16</v>
      </c>
      <c r="O611" s="229"/>
      <c r="P611" s="230" t="s">
        <v>17</v>
      </c>
      <c r="Q611" s="231"/>
      <c r="S611" s="228" t="s">
        <v>45</v>
      </c>
      <c r="T611" s="229"/>
      <c r="U611" s="230" t="s">
        <v>46</v>
      </c>
      <c r="V611" s="231"/>
      <c r="X611" s="228" t="s">
        <v>49</v>
      </c>
      <c r="Y611" s="229"/>
      <c r="Z611" s="230" t="s">
        <v>50</v>
      </c>
      <c r="AA611" s="231"/>
      <c r="AB611" s="4"/>
      <c r="AC611" s="53" t="s">
        <v>87</v>
      </c>
      <c r="AE611" s="98" t="s">
        <v>88</v>
      </c>
      <c r="AF611" s="17"/>
      <c r="AG611" s="9"/>
      <c r="AH611" s="9"/>
      <c r="AI611" s="50"/>
      <c r="AJ611" s="44"/>
      <c r="AK611" s="9"/>
      <c r="AL611" s="9"/>
      <c r="AM611" s="9"/>
    </row>
    <row r="612" spans="2:39" ht="18.649999999999999" customHeight="1" thickTop="1" thickBot="1">
      <c r="B612" s="75">
        <v>1.68</v>
      </c>
      <c r="D612" s="132">
        <f t="shared" ref="D612" si="2463">COS($F$8*$B612)</f>
        <v>0.78264004716861579</v>
      </c>
      <c r="E612" s="133">
        <v>0</v>
      </c>
      <c r="F612" s="134">
        <v>0</v>
      </c>
      <c r="G612" s="135">
        <f t="shared" ref="G612" si="2464">$E$8*SIN($B612*$F$8)</f>
        <v>1.8674236287225137</v>
      </c>
      <c r="I612" s="55">
        <v>1</v>
      </c>
      <c r="J612" s="58">
        <v>0</v>
      </c>
      <c r="K612" s="56">
        <v>0</v>
      </c>
      <c r="L612" s="57">
        <v>0</v>
      </c>
      <c r="N612" s="55">
        <f t="shared" ref="N612" si="2465">D612*I612+F612*I615-E612*J612-G612*J615</f>
        <v>-4.8429473814178099</v>
      </c>
      <c r="O612" s="58">
        <f t="shared" ref="O612" si="2466">(D612*J612+E612*I612+F612*J615+G612*I615)</f>
        <v>0</v>
      </c>
      <c r="P612" s="56">
        <f t="shared" ref="P612" si="2467">D612*K612+F612*K615-E612*L612-G612*L615</f>
        <v>0</v>
      </c>
      <c r="Q612" s="57">
        <f t="shared" ref="Q612" si="2468">(D612*L612+E612*K612+F612*L615+G612*K615)</f>
        <v>1.8674236287225137</v>
      </c>
      <c r="S612" s="59">
        <f t="shared" ref="S612" si="2469">COS($U$8*$B612)</f>
        <v>0.78264004716861579</v>
      </c>
      <c r="T612" s="60">
        <v>0</v>
      </c>
      <c r="U612" s="22">
        <v>0</v>
      </c>
      <c r="V612" s="116">
        <f t="shared" ref="V612" si="2470">$T$8*SIN($B612*$U$8)</f>
        <v>1.8674236287225137</v>
      </c>
      <c r="X612" s="55">
        <f t="shared" ref="X612" si="2471">N612*S612+P612*S615-O612*T612-Q612*T615</f>
        <v>-4.177759123595866</v>
      </c>
      <c r="Y612" s="58">
        <f t="shared" ref="Y612" si="2472">(N612*T612+O612*S612+P612*T615+Q612*S615)</f>
        <v>0</v>
      </c>
      <c r="Z612" s="56">
        <f t="shared" ref="Z612" si="2473">N612*U612+P612*U615-O612*V612-Q612*V615</f>
        <v>0</v>
      </c>
      <c r="AA612" s="57">
        <f t="shared" ref="AA612" si="2474">(N612*V612+O612*U612+P612*V615+Q612*U615)</f>
        <v>-7.5823138558522656</v>
      </c>
      <c r="AB612" s="9"/>
      <c r="AC612" s="61">
        <f t="shared" ref="AC612" si="2475">20*LOG((2*$X$8)/(($X$8*X612+Z612+$X$8*X615+Z615)^2+($X$8*Y612+AA612+$X$8*Y615+AA615)^2)^0.5)</f>
        <v>-13.94047646128074</v>
      </c>
      <c r="AE612" s="99">
        <f t="shared" ref="AE612" si="2476">((Y612^2+X612^2)/(Y615^2+X615^2))^0.5</f>
        <v>1.9252287420672793</v>
      </c>
      <c r="AF612" s="17"/>
      <c r="AG612" s="9"/>
      <c r="AH612" s="9"/>
      <c r="AI612" s="50"/>
      <c r="AJ612" s="44"/>
      <c r="AK612" s="9"/>
      <c r="AL612" s="9"/>
      <c r="AM612" s="9"/>
    </row>
    <row r="613" spans="2:39" ht="18.649999999999999" customHeight="1" thickBot="1">
      <c r="D613" s="59"/>
      <c r="E613" s="22"/>
      <c r="F613" s="22"/>
      <c r="G613" s="65"/>
      <c r="I613" s="63"/>
      <c r="L613" s="64"/>
      <c r="N613" s="63"/>
      <c r="Q613" s="64"/>
      <c r="S613" s="63"/>
      <c r="V613" s="64"/>
      <c r="X613" s="63"/>
      <c r="AA613" s="64"/>
      <c r="AE613" s="100"/>
      <c r="AF613" s="17"/>
      <c r="AG613" s="9"/>
      <c r="AH613" s="9"/>
      <c r="AI613" s="50"/>
      <c r="AJ613" s="44"/>
      <c r="AK613" s="9"/>
      <c r="AL613" s="9"/>
      <c r="AM613" s="9"/>
    </row>
    <row r="614" spans="2:39" ht="18.649999999999999" customHeight="1" thickBot="1">
      <c r="D614" s="237" t="s">
        <v>39</v>
      </c>
      <c r="E614" s="238"/>
      <c r="F614" s="239" t="s">
        <v>40</v>
      </c>
      <c r="G614" s="240"/>
      <c r="I614" s="228" t="s">
        <v>18</v>
      </c>
      <c r="J614" s="229"/>
      <c r="K614" s="230" t="s">
        <v>19</v>
      </c>
      <c r="L614" s="231"/>
      <c r="N614" s="228" t="s">
        <v>20</v>
      </c>
      <c r="O614" s="229"/>
      <c r="P614" s="230" t="s">
        <v>21</v>
      </c>
      <c r="Q614" s="231"/>
      <c r="S614" s="228" t="s">
        <v>47</v>
      </c>
      <c r="T614" s="229"/>
      <c r="U614" s="230" t="s">
        <v>48</v>
      </c>
      <c r="V614" s="231"/>
      <c r="X614" s="228" t="s">
        <v>51</v>
      </c>
      <c r="Y614" s="229"/>
      <c r="Z614" s="230" t="s">
        <v>52</v>
      </c>
      <c r="AA614" s="231"/>
      <c r="AB614" s="4"/>
      <c r="AC614" s="71" t="s">
        <v>89</v>
      </c>
      <c r="AE614" s="101" t="s">
        <v>90</v>
      </c>
      <c r="AF614" s="17"/>
      <c r="AG614" s="9"/>
      <c r="AH614" s="9"/>
      <c r="AI614" s="50"/>
      <c r="AJ614" s="44"/>
      <c r="AK614" s="9"/>
      <c r="AL614" s="9"/>
      <c r="AM614" s="9"/>
    </row>
    <row r="615" spans="2:39" ht="18.649999999999999" customHeight="1" thickTop="1" thickBot="1">
      <c r="D615" s="43">
        <v>0</v>
      </c>
      <c r="E615" s="116">
        <f t="shared" ref="E615" si="2477">(1/$E$8)*SIN($B612*$F$8)</f>
        <v>0.20749151430250151</v>
      </c>
      <c r="F615" s="59">
        <f t="shared" ref="F615" si="2478">COS($F$8*$B612)</f>
        <v>0.78264004716861579</v>
      </c>
      <c r="G615" s="73">
        <v>0</v>
      </c>
      <c r="I615" s="55">
        <v>0</v>
      </c>
      <c r="J615" s="58">
        <f t="shared" ref="J615" si="2479">(TAN($K$8*B612))/$J$8</f>
        <v>3.0124859416258083</v>
      </c>
      <c r="K615" s="56">
        <v>1</v>
      </c>
      <c r="L615" s="57">
        <v>0</v>
      </c>
      <c r="N615" s="55">
        <f t="shared" ref="N615" si="2480">D615*I612+F615*I615-E615*J612-G615*J615</f>
        <v>0</v>
      </c>
      <c r="O615" s="58">
        <f t="shared" ref="O615" si="2481">(D615*J612+E615*I612+F615*J615+G615*I615)</f>
        <v>2.565183653751316</v>
      </c>
      <c r="P615" s="56">
        <f t="shared" ref="P615" si="2482">D615*K612+F615*K615-E615*L612-G615*L615</f>
        <v>0.78264004716861579</v>
      </c>
      <c r="Q615" s="57">
        <f t="shared" ref="Q615" si="2483">(D615*L612+E615*K612+F615*L615+G615*K615)</f>
        <v>0</v>
      </c>
      <c r="S615" s="43">
        <v>0</v>
      </c>
      <c r="T615" s="116">
        <f t="shared" ref="T615" si="2484">(1/$T$8)*SIN($B612*$U$8)</f>
        <v>0.20749151430250151</v>
      </c>
      <c r="U615" s="59">
        <f t="shared" ref="U615" si="2485">COS($U$8*$B612)</f>
        <v>0.78264004716861579</v>
      </c>
      <c r="V615" s="73">
        <v>0</v>
      </c>
      <c r="X615" s="55">
        <f t="shared" ref="X615" si="2486">N615*S612+P615*S615-O615*T612-Q615*T615</f>
        <v>0</v>
      </c>
      <c r="Y615" s="58">
        <f t="shared" ref="Y615" si="2487">(N615*T612+O615*S612+P615*T615+Q615*S615)</f>
        <v>2.1700066243088894</v>
      </c>
      <c r="Z615" s="56">
        <f t="shared" ref="Z615" si="2488">N615*U612+P615*U615-O615*V612-Q615*V615</f>
        <v>-4.1777591235958651</v>
      </c>
      <c r="AA615" s="57">
        <f t="shared" ref="AA615" si="2489">(N615*V612+O615*U612+P615*V615+Q615*U615)</f>
        <v>0</v>
      </c>
      <c r="AB615" s="9"/>
      <c r="AC615" s="74">
        <f t="shared" ref="AC615" si="2490">(180/PI())*ATAN(-1*(($X$8*Y612+AA612+$X$8*Y615+AA615)/($X$8*X612+Z612+$X$8*X615+Z615)))</f>
        <v>-32.933246343317478</v>
      </c>
      <c r="AE615" s="102">
        <f t="shared" ref="AE615" si="2491">20*LOG(((($X$8*X612+Z612-$X$8*X615-Z615)^2+($X$8*Y612+AA612-$X$8*Y615-AA615)^2)/(($X$8*X612+Z612+$X$8*X615+Z615)^2+($X$8*Y612+AA612+$X$8*Y615+AA615)^2))^0.5)</f>
        <v>-0.1789170824879473</v>
      </c>
      <c r="AF615" s="17"/>
      <c r="AG615" s="9"/>
      <c r="AH615" s="9"/>
      <c r="AI615" s="50"/>
      <c r="AJ615" s="44"/>
      <c r="AK615" s="9"/>
      <c r="AL615" s="9"/>
      <c r="AM615" s="9"/>
    </row>
    <row r="616" spans="2:39" ht="18.649999999999999" customHeight="1">
      <c r="AE616" s="66"/>
      <c r="AG616" s="9"/>
      <c r="AH616" s="9"/>
      <c r="AI616" s="50"/>
      <c r="AJ616" s="44"/>
      <c r="AK616" s="9"/>
      <c r="AL616" s="9"/>
      <c r="AM616" s="9"/>
    </row>
    <row r="617" spans="2:39" ht="18.649999999999999" customHeight="1" thickBot="1">
      <c r="E617" s="50" t="s">
        <v>8</v>
      </c>
      <c r="J617" s="50" t="s">
        <v>9</v>
      </c>
      <c r="O617" s="50" t="s">
        <v>10</v>
      </c>
      <c r="T617" s="50" t="s">
        <v>11</v>
      </c>
      <c r="Y617" s="50" t="s">
        <v>12</v>
      </c>
      <c r="AG617" s="9"/>
      <c r="AH617" s="9"/>
      <c r="AI617" s="50"/>
      <c r="AJ617" s="44"/>
      <c r="AK617" s="9"/>
      <c r="AL617" s="9"/>
      <c r="AM617" s="9"/>
    </row>
    <row r="618" spans="2:39" ht="18.649999999999999" customHeight="1" thickBot="1">
      <c r="B618" s="49"/>
      <c r="D618" s="233" t="s">
        <v>37</v>
      </c>
      <c r="E618" s="234"/>
      <c r="F618" s="235" t="s">
        <v>38</v>
      </c>
      <c r="G618" s="236"/>
      <c r="I618" s="228" t="s">
        <v>14</v>
      </c>
      <c r="J618" s="229"/>
      <c r="K618" s="230" t="s">
        <v>15</v>
      </c>
      <c r="L618" s="231"/>
      <c r="N618" s="228" t="s">
        <v>16</v>
      </c>
      <c r="O618" s="229"/>
      <c r="P618" s="230" t="s">
        <v>17</v>
      </c>
      <c r="Q618" s="231"/>
      <c r="S618" s="228" t="s">
        <v>45</v>
      </c>
      <c r="T618" s="229"/>
      <c r="U618" s="230" t="s">
        <v>46</v>
      </c>
      <c r="V618" s="231"/>
      <c r="X618" s="228" t="s">
        <v>49</v>
      </c>
      <c r="Y618" s="229"/>
      <c r="Z618" s="230" t="s">
        <v>50</v>
      </c>
      <c r="AA618" s="231"/>
      <c r="AB618" s="4"/>
      <c r="AC618" s="53" t="s">
        <v>87</v>
      </c>
      <c r="AE618" s="98" t="s">
        <v>88</v>
      </c>
      <c r="AF618" s="17"/>
      <c r="AG618" s="9"/>
      <c r="AH618" s="9"/>
      <c r="AI618" s="50"/>
      <c r="AJ618" s="44"/>
      <c r="AK618" s="9"/>
      <c r="AL618" s="9"/>
      <c r="AM618" s="9"/>
    </row>
    <row r="619" spans="2:39" ht="18.649999999999999" customHeight="1" thickTop="1" thickBot="1">
      <c r="B619" s="75">
        <v>1.7</v>
      </c>
      <c r="D619" s="132">
        <f t="shared" ref="D619" si="2492">COS($F$8*$B619)</f>
        <v>0.77763600408259281</v>
      </c>
      <c r="E619" s="133">
        <v>0</v>
      </c>
      <c r="F619" s="134">
        <v>0</v>
      </c>
      <c r="G619" s="135">
        <f t="shared" ref="G619" si="2493">$E$8*SIN($B619*$F$8)</f>
        <v>1.8861442697710371</v>
      </c>
      <c r="I619" s="55">
        <v>1</v>
      </c>
      <c r="J619" s="58">
        <v>0</v>
      </c>
      <c r="K619" s="56">
        <v>0</v>
      </c>
      <c r="L619" s="57">
        <v>0</v>
      </c>
      <c r="N619" s="55">
        <f t="shared" ref="N619" si="2494">D619*I619+F619*I622-E619*J619-G619*J622</f>
        <v>-5.1347814489900747</v>
      </c>
      <c r="O619" s="58">
        <f t="shared" ref="O619" si="2495">(D619*J619+E619*I619+F619*J622+G619*I622)</f>
        <v>0</v>
      </c>
      <c r="P619" s="56">
        <f t="shared" ref="P619" si="2496">D619*K619+F619*K622-E619*L619-G619*L622</f>
        <v>0</v>
      </c>
      <c r="Q619" s="57">
        <f t="shared" ref="Q619" si="2497">(D619*L619+E619*K619+F619*L622+G619*K622)</f>
        <v>1.8861442697710371</v>
      </c>
      <c r="S619" s="59">
        <f t="shared" ref="S619" si="2498">COS($U$8*$B619)</f>
        <v>0.77763600408259281</v>
      </c>
      <c r="T619" s="60">
        <v>0</v>
      </c>
      <c r="U619" s="22">
        <v>0</v>
      </c>
      <c r="V619" s="116">
        <f t="shared" ref="V619" si="2499">$T$8*SIN($B619*$U$8)</f>
        <v>1.8861442697710371</v>
      </c>
      <c r="X619" s="55">
        <f t="shared" ref="X619" si="2500">N619*S619+P619*S622-O619*T619-Q619*T622</f>
        <v>-4.3882731729845252</v>
      </c>
      <c r="Y619" s="58">
        <f t="shared" ref="Y619" si="2501">(N619*T619+O619*S619+P619*T622+Q619*S622)</f>
        <v>0</v>
      </c>
      <c r="Z619" s="56">
        <f t="shared" ref="Z619" si="2502">N619*U619+P619*U622-O619*V619-Q619*V622</f>
        <v>0</v>
      </c>
      <c r="AA619" s="57">
        <f t="shared" ref="AA619" si="2503">(N619*V619+O619*U619+P619*V622+Q619*U622)</f>
        <v>-8.2182049134712223</v>
      </c>
      <c r="AB619" s="9"/>
      <c r="AC619" s="61">
        <f t="shared" ref="AC619" si="2504">20*LOG((2*$X$8)/(($X$8*X619+Z619+$X$8*X622+Z622)^2+($X$8*Y619+AA619+$X$8*Y622+AA622)^2)^0.5)</f>
        <v>-14.509721179145567</v>
      </c>
      <c r="AE619" s="99">
        <f t="shared" ref="AE619" si="2505">((Y619^2+X619^2)/(Y622^2+X622^2))^0.5</f>
        <v>1.975343365642201</v>
      </c>
      <c r="AF619" s="17"/>
      <c r="AG619" s="9"/>
      <c r="AH619" s="9"/>
      <c r="AI619" s="50"/>
      <c r="AJ619" s="44"/>
      <c r="AK619" s="9"/>
      <c r="AL619" s="9"/>
      <c r="AM619" s="9"/>
    </row>
    <row r="620" spans="2:39" ht="18.649999999999999" customHeight="1" thickBot="1">
      <c r="D620" s="59"/>
      <c r="E620" s="22"/>
      <c r="F620" s="22"/>
      <c r="G620" s="65"/>
      <c r="I620" s="63"/>
      <c r="L620" s="64"/>
      <c r="N620" s="63"/>
      <c r="Q620" s="64"/>
      <c r="S620" s="63"/>
      <c r="V620" s="64"/>
      <c r="X620" s="63"/>
      <c r="AA620" s="64"/>
      <c r="AE620" s="100"/>
      <c r="AF620" s="17"/>
      <c r="AG620" s="9"/>
      <c r="AH620" s="9"/>
      <c r="AI620" s="50"/>
      <c r="AJ620" s="44"/>
      <c r="AK620" s="9"/>
      <c r="AL620" s="9"/>
      <c r="AM620" s="9"/>
    </row>
    <row r="621" spans="2:39" ht="18.649999999999999" customHeight="1" thickBot="1">
      <c r="D621" s="237" t="s">
        <v>39</v>
      </c>
      <c r="E621" s="238"/>
      <c r="F621" s="239" t="s">
        <v>40</v>
      </c>
      <c r="G621" s="240"/>
      <c r="I621" s="228" t="s">
        <v>18</v>
      </c>
      <c r="J621" s="229"/>
      <c r="K621" s="230" t="s">
        <v>19</v>
      </c>
      <c r="L621" s="231"/>
      <c r="N621" s="228" t="s">
        <v>20</v>
      </c>
      <c r="O621" s="229"/>
      <c r="P621" s="230" t="s">
        <v>21</v>
      </c>
      <c r="Q621" s="231"/>
      <c r="S621" s="228" t="s">
        <v>47</v>
      </c>
      <c r="T621" s="229"/>
      <c r="U621" s="230" t="s">
        <v>48</v>
      </c>
      <c r="V621" s="231"/>
      <c r="X621" s="228" t="s">
        <v>51</v>
      </c>
      <c r="Y621" s="229"/>
      <c r="Z621" s="230" t="s">
        <v>52</v>
      </c>
      <c r="AA621" s="231"/>
      <c r="AB621" s="4"/>
      <c r="AC621" s="71" t="s">
        <v>89</v>
      </c>
      <c r="AE621" s="101" t="s">
        <v>90</v>
      </c>
      <c r="AF621" s="17"/>
      <c r="AG621" s="9"/>
      <c r="AH621" s="9"/>
      <c r="AI621" s="50"/>
      <c r="AJ621" s="44"/>
      <c r="AK621" s="9"/>
      <c r="AL621" s="9"/>
      <c r="AM621" s="9"/>
    </row>
    <row r="622" spans="2:39" ht="18.649999999999999" customHeight="1" thickTop="1" thickBot="1">
      <c r="D622" s="43">
        <v>0</v>
      </c>
      <c r="E622" s="116">
        <f t="shared" ref="E622" si="2506">(1/$E$8)*SIN($B619*$F$8)</f>
        <v>0.20957158553011523</v>
      </c>
      <c r="F622" s="59">
        <f t="shared" ref="F622" si="2507">COS($F$8*$B619)</f>
        <v>0.77763600408259281</v>
      </c>
      <c r="G622" s="73">
        <v>0</v>
      </c>
      <c r="I622" s="55">
        <v>0</v>
      </c>
      <c r="J622" s="58">
        <f t="shared" ref="J622" si="2508">(TAN($K$8*B619))/$J$8</f>
        <v>3.1346581212424374</v>
      </c>
      <c r="K622" s="56">
        <v>1</v>
      </c>
      <c r="L622" s="57">
        <v>0</v>
      </c>
      <c r="N622" s="55">
        <f t="shared" ref="N622" si="2509">D622*I619+F622*I622-E622*J619-G622*J622</f>
        <v>0</v>
      </c>
      <c r="O622" s="58">
        <f t="shared" ref="O622" si="2510">(D622*J619+E622*I619+F622*J622+G622*I622)</f>
        <v>2.647194601098132</v>
      </c>
      <c r="P622" s="56">
        <f t="shared" ref="P622" si="2511">D622*K619+F622*K622-E622*L619-G622*L622</f>
        <v>0.77763600408259281</v>
      </c>
      <c r="Q622" s="57">
        <f t="shared" ref="Q622" si="2512">(D622*L619+E622*K619+F622*L622+G622*K622)</f>
        <v>0</v>
      </c>
      <c r="S622" s="43">
        <v>0</v>
      </c>
      <c r="T622" s="116">
        <f t="shared" ref="T622" si="2513">(1/$T$8)*SIN($B619*$U$8)</f>
        <v>0.20957158553011523</v>
      </c>
      <c r="U622" s="59">
        <f t="shared" ref="U622" si="2514">COS($U$8*$B619)</f>
        <v>0.77763600408259281</v>
      </c>
      <c r="V622" s="73">
        <v>0</v>
      </c>
      <c r="X622" s="55">
        <f t="shared" ref="X622" si="2515">N622*S619+P622*S622-O622*T619-Q622*T622</f>
        <v>0</v>
      </c>
      <c r="Y622" s="58">
        <f t="shared" ref="Y622" si="2516">(N622*T619+O622*S619+P622*T622+Q622*S622)</f>
        <v>2.2215242419678565</v>
      </c>
      <c r="Z622" s="56">
        <f t="shared" ref="Z622" si="2517">N622*U619+P622*U622-O622*V619-Q622*V622</f>
        <v>-4.3882731729845252</v>
      </c>
      <c r="AA622" s="57">
        <f t="shared" ref="AA622" si="2518">(N622*V619+O622*U619+P622*V622+Q622*U622)</f>
        <v>0</v>
      </c>
      <c r="AB622" s="9"/>
      <c r="AC622" s="74">
        <f t="shared" ref="AC622" si="2519">(180/PI())*ATAN(-1*(($X$8*Y619+AA619+$X$8*Y622+AA622)/($X$8*X619+Z619+$X$8*X622+Z622)))</f>
        <v>-34.343311453009207</v>
      </c>
      <c r="AE622" s="102">
        <f t="shared" ref="AE622" si="2520">20*LOG(((($X$8*X619+Z619-$X$8*X622-Z622)^2+($X$8*Y619+AA619-$X$8*Y622-AA622)^2)/(($X$8*X619+Z619+$X$8*X622+Z622)^2+($X$8*Y619+AA619+$X$8*Y622+AA622)^2))^0.5)</f>
        <v>-0.15653645975947283</v>
      </c>
      <c r="AF622" s="17"/>
      <c r="AG622" s="9"/>
      <c r="AH622" s="9"/>
      <c r="AI622" s="50"/>
      <c r="AJ622" s="44"/>
      <c r="AK622" s="9"/>
      <c r="AL622" s="9"/>
      <c r="AM622" s="9"/>
    </row>
    <row r="623" spans="2:39" ht="18.649999999999999" customHeight="1">
      <c r="AE623" s="66"/>
      <c r="AG623" s="9"/>
      <c r="AH623" s="9"/>
      <c r="AI623" s="50"/>
      <c r="AJ623" s="44"/>
      <c r="AK623" s="9"/>
      <c r="AL623" s="9"/>
      <c r="AM623" s="9"/>
    </row>
    <row r="624" spans="2:39" ht="18.649999999999999" customHeight="1" thickBot="1">
      <c r="E624" s="50" t="s">
        <v>8</v>
      </c>
      <c r="J624" s="50" t="s">
        <v>9</v>
      </c>
      <c r="O624" s="50" t="s">
        <v>10</v>
      </c>
      <c r="T624" s="50" t="s">
        <v>11</v>
      </c>
      <c r="Y624" s="50" t="s">
        <v>12</v>
      </c>
      <c r="AG624" s="9"/>
      <c r="AH624" s="9"/>
      <c r="AI624" s="50"/>
      <c r="AJ624" s="44"/>
      <c r="AK624" s="9"/>
      <c r="AL624" s="9"/>
      <c r="AM624" s="9"/>
    </row>
    <row r="625" spans="2:39" ht="18.649999999999999" customHeight="1" thickBot="1">
      <c r="B625" s="49"/>
      <c r="D625" s="233" t="s">
        <v>37</v>
      </c>
      <c r="E625" s="234"/>
      <c r="F625" s="235" t="s">
        <v>38</v>
      </c>
      <c r="G625" s="236"/>
      <c r="I625" s="228" t="s">
        <v>14</v>
      </c>
      <c r="J625" s="229"/>
      <c r="K625" s="230" t="s">
        <v>15</v>
      </c>
      <c r="L625" s="231"/>
      <c r="N625" s="228" t="s">
        <v>16</v>
      </c>
      <c r="O625" s="229"/>
      <c r="P625" s="230" t="s">
        <v>17</v>
      </c>
      <c r="Q625" s="231"/>
      <c r="S625" s="228" t="s">
        <v>45</v>
      </c>
      <c r="T625" s="229"/>
      <c r="U625" s="230" t="s">
        <v>46</v>
      </c>
      <c r="V625" s="231"/>
      <c r="X625" s="228" t="s">
        <v>49</v>
      </c>
      <c r="Y625" s="229"/>
      <c r="Z625" s="230" t="s">
        <v>50</v>
      </c>
      <c r="AA625" s="231"/>
      <c r="AB625" s="4"/>
      <c r="AC625" s="53" t="s">
        <v>87</v>
      </c>
      <c r="AE625" s="98" t="s">
        <v>88</v>
      </c>
      <c r="AF625" s="17"/>
      <c r="AG625" s="9"/>
      <c r="AH625" s="9"/>
      <c r="AI625" s="50"/>
      <c r="AJ625" s="44"/>
      <c r="AK625" s="9"/>
      <c r="AL625" s="9"/>
      <c r="AM625" s="9"/>
    </row>
    <row r="626" spans="2:39" ht="18.649999999999999" customHeight="1" thickTop="1" thickBot="1">
      <c r="B626" s="75">
        <v>1.72</v>
      </c>
      <c r="D626" s="132">
        <f t="shared" ref="D626" si="2521">COS($F$8*$B626)</f>
        <v>0.77258220728978533</v>
      </c>
      <c r="E626" s="133">
        <v>0</v>
      </c>
      <c r="F626" s="134">
        <v>0</v>
      </c>
      <c r="G626" s="135">
        <f t="shared" ref="G626" si="2522">$E$8*SIN($B626*$F$8)</f>
        <v>1.904744233962447</v>
      </c>
      <c r="I626" s="55">
        <v>1</v>
      </c>
      <c r="J626" s="58">
        <v>0</v>
      </c>
      <c r="K626" s="56">
        <v>0</v>
      </c>
      <c r="L626" s="57">
        <v>0</v>
      </c>
      <c r="N626" s="55">
        <f t="shared" ref="N626" si="2523">D626*I626+F626*I629-E626*J626-G626*J629</f>
        <v>-5.4475756721467148</v>
      </c>
      <c r="O626" s="58">
        <f t="shared" ref="O626" si="2524">(D626*J626+E626*I626+F626*J629+G626*I629)</f>
        <v>0</v>
      </c>
      <c r="P626" s="56">
        <f t="shared" ref="P626" si="2525">D626*K626+F626*K629-E626*L626-G626*L629</f>
        <v>0</v>
      </c>
      <c r="Q626" s="57">
        <f t="shared" ref="Q626" si="2526">(D626*L626+E626*K626+F626*L629+G626*K629)</f>
        <v>1.904744233962447</v>
      </c>
      <c r="S626" s="59">
        <f t="shared" ref="S626" si="2527">COS($U$8*$B626)</f>
        <v>0.77258220728978533</v>
      </c>
      <c r="T626" s="60">
        <v>0</v>
      </c>
      <c r="U626" s="22">
        <v>0</v>
      </c>
      <c r="V626" s="116">
        <f t="shared" ref="V626" si="2528">$T$8*SIN($B626*$U$8)</f>
        <v>1.904744233962447</v>
      </c>
      <c r="X626" s="55">
        <f t="shared" ref="X626" si="2529">N626*S626+P626*S629-O626*T626-Q626*T629</f>
        <v>-4.6118167701444879</v>
      </c>
      <c r="Y626" s="58">
        <f t="shared" ref="Y626" si="2530">(N626*T626+O626*S626+P626*T629+Q626*S629)</f>
        <v>0</v>
      </c>
      <c r="Z626" s="56">
        <f t="shared" ref="Z626" si="2531">N626*U626+P626*U629-O626*V626-Q626*V629</f>
        <v>0</v>
      </c>
      <c r="AA626" s="57">
        <f t="shared" ref="AA626" si="2532">(N626*V626+O626*U626+P626*V629+Q626*U629)</f>
        <v>-8.9046668459983582</v>
      </c>
      <c r="AB626" s="9"/>
      <c r="AC626" s="61">
        <f t="shared" ref="AC626" si="2533">20*LOG((2*$X$8)/(($X$8*X626+Z626+$X$8*X629+Z629)^2+($X$8*Y626+AA626+$X$8*Y629+AA629)^2)^0.5)</f>
        <v>-15.085698207481446</v>
      </c>
      <c r="AE626" s="99">
        <f t="shared" ref="AE626" si="2534">((Y626^2+X626^2)/(Y629^2+X629^2))^0.5</f>
        <v>2.0260983700511468</v>
      </c>
      <c r="AF626" s="17"/>
      <c r="AG626" s="9"/>
      <c r="AH626" s="9"/>
      <c r="AI626" s="50"/>
      <c r="AJ626" s="44"/>
      <c r="AK626" s="9"/>
      <c r="AL626" s="9"/>
      <c r="AM626" s="9"/>
    </row>
    <row r="627" spans="2:39" ht="18.649999999999999" customHeight="1" thickBot="1">
      <c r="D627" s="59"/>
      <c r="E627" s="22"/>
      <c r="F627" s="22"/>
      <c r="G627" s="65"/>
      <c r="I627" s="63"/>
      <c r="L627" s="64"/>
      <c r="N627" s="63"/>
      <c r="Q627" s="64"/>
      <c r="S627" s="63"/>
      <c r="V627" s="64"/>
      <c r="X627" s="63"/>
      <c r="AA627" s="64"/>
      <c r="AE627" s="100"/>
      <c r="AF627" s="17"/>
      <c r="AG627" s="9"/>
      <c r="AH627" s="9"/>
      <c r="AI627" s="50"/>
      <c r="AJ627" s="44"/>
      <c r="AK627" s="9"/>
      <c r="AL627" s="9"/>
      <c r="AM627" s="9"/>
    </row>
    <row r="628" spans="2:39" ht="18.649999999999999" customHeight="1" thickBot="1">
      <c r="D628" s="237" t="s">
        <v>39</v>
      </c>
      <c r="E628" s="238"/>
      <c r="F628" s="239" t="s">
        <v>40</v>
      </c>
      <c r="G628" s="240"/>
      <c r="I628" s="228" t="s">
        <v>18</v>
      </c>
      <c r="J628" s="229"/>
      <c r="K628" s="230" t="s">
        <v>19</v>
      </c>
      <c r="L628" s="231"/>
      <c r="N628" s="228" t="s">
        <v>20</v>
      </c>
      <c r="O628" s="229"/>
      <c r="P628" s="230" t="s">
        <v>21</v>
      </c>
      <c r="Q628" s="231"/>
      <c r="S628" s="228" t="s">
        <v>47</v>
      </c>
      <c r="T628" s="229"/>
      <c r="U628" s="230" t="s">
        <v>48</v>
      </c>
      <c r="V628" s="231"/>
      <c r="X628" s="228" t="s">
        <v>51</v>
      </c>
      <c r="Y628" s="229"/>
      <c r="Z628" s="230" t="s">
        <v>52</v>
      </c>
      <c r="AA628" s="231"/>
      <c r="AB628" s="4"/>
      <c r="AC628" s="71" t="s">
        <v>89</v>
      </c>
      <c r="AE628" s="101" t="s">
        <v>90</v>
      </c>
      <c r="AF628" s="17"/>
      <c r="AG628" s="9"/>
      <c r="AH628" s="9"/>
      <c r="AI628" s="50"/>
      <c r="AJ628" s="44"/>
      <c r="AK628" s="9"/>
      <c r="AL628" s="9"/>
      <c r="AM628" s="9"/>
    </row>
    <row r="629" spans="2:39" ht="18.649999999999999" customHeight="1" thickTop="1" thickBot="1">
      <c r="D629" s="43">
        <v>0</v>
      </c>
      <c r="E629" s="116">
        <f t="shared" ref="E629" si="2535">(1/$E$8)*SIN($B626*$F$8)</f>
        <v>0.21163824821804966</v>
      </c>
      <c r="F629" s="59">
        <f t="shared" ref="F629" si="2536">COS($F$8*$B626)</f>
        <v>0.77258220728978533</v>
      </c>
      <c r="G629" s="73">
        <v>0</v>
      </c>
      <c r="I629" s="55">
        <v>0</v>
      </c>
      <c r="J629" s="58">
        <f t="shared" ref="J629" si="2537">(TAN($K$8*B626))/$J$8</f>
        <v>3.2656131823518799</v>
      </c>
      <c r="K629" s="56">
        <v>1</v>
      </c>
      <c r="L629" s="57">
        <v>0</v>
      </c>
      <c r="N629" s="55">
        <f t="shared" ref="N629" si="2538">D629*I626+F629*I629-E629*J626-G629*J629</f>
        <v>0</v>
      </c>
      <c r="O629" s="58">
        <f t="shared" ref="O629" si="2539">(D629*J626+E629*I626+F629*J629+G629*I629)</f>
        <v>2.7345928887940856</v>
      </c>
      <c r="P629" s="56">
        <f t="shared" ref="P629" si="2540">D629*K626+F629*K629-E629*L626-G629*L629</f>
        <v>0.77258220728978533</v>
      </c>
      <c r="Q629" s="57">
        <f t="shared" ref="Q629" si="2541">(D629*L626+E629*K626+F629*L629+G629*K629)</f>
        <v>0</v>
      </c>
      <c r="S629" s="43">
        <v>0</v>
      </c>
      <c r="T629" s="116">
        <f t="shared" ref="T629" si="2542">(1/$T$8)*SIN($B626*$U$8)</f>
        <v>0.21163824821804966</v>
      </c>
      <c r="U629" s="59">
        <f t="shared" ref="U629" si="2543">COS($U$8*$B626)</f>
        <v>0.77258220728978533</v>
      </c>
      <c r="V629" s="73">
        <v>0</v>
      </c>
      <c r="X629" s="55">
        <f t="shared" ref="X629" si="2544">N629*S626+P629*S629-O629*T626-Q629*T629</f>
        <v>0</v>
      </c>
      <c r="Y629" s="58">
        <f t="shared" ref="Y629" si="2545">(N629*T626+O629*S626+P629*T629+Q629*S629)</f>
        <v>2.2762057550187293</v>
      </c>
      <c r="Z629" s="56">
        <f t="shared" ref="Z629" si="2546">N629*U626+P629*U629-O629*V626-Q629*V629</f>
        <v>-4.6118167701444888</v>
      </c>
      <c r="AA629" s="57">
        <f t="shared" ref="AA629" si="2547">(N629*V626+O629*U626+P629*V629+Q629*U629)</f>
        <v>0</v>
      </c>
      <c r="AB629" s="9"/>
      <c r="AC629" s="74">
        <f t="shared" ref="AC629" si="2548">(180/PI())*ATAN(-1*(($X$8*Y626+AA626+$X$8*Y629+AA629)/($X$8*X626+Z626+$X$8*X629+Z629)))</f>
        <v>-35.702490770295711</v>
      </c>
      <c r="AE629" s="102">
        <f t="shared" ref="AE629" si="2549">20*LOG(((($X$8*X626+Z626-$X$8*X629-Z629)^2+($X$8*Y626+AA626-$X$8*Y629-AA629)^2)/(($X$8*X626+Z626+$X$8*X629+Z629)^2+($X$8*Y626+AA626+$X$8*Y629+AA629)^2))^0.5)</f>
        <v>-0.13678414095473468</v>
      </c>
      <c r="AF629" s="17"/>
      <c r="AG629" s="9"/>
      <c r="AH629" s="9"/>
      <c r="AI629" s="50"/>
      <c r="AJ629" s="44"/>
      <c r="AK629" s="9"/>
      <c r="AL629" s="9"/>
      <c r="AM629" s="9"/>
    </row>
    <row r="630" spans="2:39" ht="18.649999999999999" customHeight="1">
      <c r="AE630" s="66"/>
      <c r="AG630" s="9"/>
      <c r="AH630" s="9"/>
      <c r="AI630" s="50"/>
      <c r="AJ630" s="44"/>
      <c r="AK630" s="9"/>
      <c r="AL630" s="9"/>
      <c r="AM630" s="9"/>
    </row>
    <row r="631" spans="2:39" ht="18.649999999999999" customHeight="1" thickBot="1">
      <c r="E631" s="50" t="s">
        <v>8</v>
      </c>
      <c r="J631" s="50" t="s">
        <v>9</v>
      </c>
      <c r="O631" s="50" t="s">
        <v>10</v>
      </c>
      <c r="T631" s="50" t="s">
        <v>11</v>
      </c>
      <c r="Y631" s="50" t="s">
        <v>12</v>
      </c>
      <c r="AG631" s="9"/>
      <c r="AH631" s="9"/>
      <c r="AI631" s="50"/>
      <c r="AJ631" s="44"/>
      <c r="AK631" s="9"/>
      <c r="AL631" s="9"/>
      <c r="AM631" s="9"/>
    </row>
    <row r="632" spans="2:39" ht="18.649999999999999" customHeight="1" thickBot="1">
      <c r="B632" s="49"/>
      <c r="D632" s="233" t="s">
        <v>37</v>
      </c>
      <c r="E632" s="234"/>
      <c r="F632" s="235" t="s">
        <v>38</v>
      </c>
      <c r="G632" s="236"/>
      <c r="I632" s="228" t="s">
        <v>14</v>
      </c>
      <c r="J632" s="229"/>
      <c r="K632" s="230" t="s">
        <v>15</v>
      </c>
      <c r="L632" s="231"/>
      <c r="N632" s="228" t="s">
        <v>16</v>
      </c>
      <c r="O632" s="229"/>
      <c r="P632" s="230" t="s">
        <v>17</v>
      </c>
      <c r="Q632" s="231"/>
      <c r="S632" s="228" t="s">
        <v>45</v>
      </c>
      <c r="T632" s="229"/>
      <c r="U632" s="230" t="s">
        <v>46</v>
      </c>
      <c r="V632" s="231"/>
      <c r="X632" s="228" t="s">
        <v>49</v>
      </c>
      <c r="Y632" s="229"/>
      <c r="Z632" s="230" t="s">
        <v>50</v>
      </c>
      <c r="AA632" s="231"/>
      <c r="AB632" s="4"/>
      <c r="AC632" s="53" t="s">
        <v>87</v>
      </c>
      <c r="AE632" s="98" t="s">
        <v>88</v>
      </c>
      <c r="AF632" s="17"/>
      <c r="AG632" s="9"/>
      <c r="AH632" s="9"/>
      <c r="AI632" s="50"/>
      <c r="AJ632" s="44"/>
      <c r="AK632" s="9"/>
      <c r="AL632" s="9"/>
      <c r="AM632" s="9"/>
    </row>
    <row r="633" spans="2:39" ht="18.649999999999999" customHeight="1" thickTop="1" thickBot="1">
      <c r="B633" s="75">
        <v>1.74</v>
      </c>
      <c r="D633" s="132">
        <f t="shared" ref="D633" si="2550">COS($F$8*$B633)</f>
        <v>0.76747898013572069</v>
      </c>
      <c r="E633" s="133">
        <v>0</v>
      </c>
      <c r="F633" s="134">
        <v>0</v>
      </c>
      <c r="G633" s="135">
        <f t="shared" ref="G633" si="2551">$E$8*SIN($B633*$F$8)</f>
        <v>1.923222331257753</v>
      </c>
      <c r="I633" s="55">
        <v>1</v>
      </c>
      <c r="J633" s="58">
        <v>0</v>
      </c>
      <c r="K633" s="56">
        <v>0</v>
      </c>
      <c r="L633" s="57">
        <v>0</v>
      </c>
      <c r="N633" s="55">
        <f t="shared" ref="N633" si="2552">D633*I633+F633*I636-E633*J633-G633*J636</f>
        <v>-5.7837674254519937</v>
      </c>
      <c r="O633" s="58">
        <f t="shared" ref="O633" si="2553">(D633*J633+E633*I633+F633*J636+G633*I636)</f>
        <v>0</v>
      </c>
      <c r="P633" s="56">
        <f t="shared" ref="P633" si="2554">D633*K633+F633*K636-E633*L633-G633*L636</f>
        <v>0</v>
      </c>
      <c r="Q633" s="57">
        <f t="shared" ref="Q633" si="2555">(D633*L633+E633*K633+F633*L636+G633*K636)</f>
        <v>1.923222331257753</v>
      </c>
      <c r="S633" s="59">
        <f t="shared" ref="S633" si="2556">COS($U$8*$B633)</f>
        <v>0.76747898013572069</v>
      </c>
      <c r="T633" s="60">
        <v>0</v>
      </c>
      <c r="U633" s="22">
        <v>0</v>
      </c>
      <c r="V633" s="116">
        <f t="shared" ref="V633" si="2557">$T$8*SIN($B633*$U$8)</f>
        <v>1.923222331257753</v>
      </c>
      <c r="X633" s="55">
        <f t="shared" ref="X633" si="2558">N633*S633+P633*S636-O633*T633-Q633*T636</f>
        <v>-4.8498959400779329</v>
      </c>
      <c r="Y633" s="58">
        <f t="shared" ref="Y633" si="2559">(N633*T633+O633*S633+P633*T636+Q633*S636)</f>
        <v>0</v>
      </c>
      <c r="Z633" s="56">
        <f t="shared" ref="Z633" si="2560">N633*U633+P633*U636-O633*V633-Q633*V636</f>
        <v>0</v>
      </c>
      <c r="AA633" s="57">
        <f t="shared" ref="AA633" si="2561">(N633*V633+O633*U633+P633*V636+Q633*U636)</f>
        <v>-9.6474379580624934</v>
      </c>
      <c r="AB633" s="9"/>
      <c r="AC633" s="61">
        <f t="shared" ref="AC633" si="2562">20*LOG((2*$X$8)/(($X$8*X633+Z633+$X$8*X636+Z636)^2+($X$8*Y633+AA633+$X$8*Y636+AA636)^2)^0.5)</f>
        <v>-15.669254642221491</v>
      </c>
      <c r="AE633" s="99">
        <f t="shared" ref="AE633" si="2563">((Y633^2+X633^2)/(Y636^2+X636^2))^0.5</f>
        <v>2.0775299004186922</v>
      </c>
      <c r="AF633" s="17"/>
      <c r="AG633" s="9"/>
      <c r="AH633" s="9"/>
      <c r="AI633" s="50"/>
      <c r="AJ633" s="44"/>
      <c r="AK633" s="9"/>
      <c r="AL633" s="9"/>
      <c r="AM633" s="9"/>
    </row>
    <row r="634" spans="2:39" ht="18.649999999999999" customHeight="1" thickBot="1">
      <c r="D634" s="59"/>
      <c r="E634" s="22"/>
      <c r="F634" s="22"/>
      <c r="G634" s="65"/>
      <c r="I634" s="63"/>
      <c r="L634" s="64"/>
      <c r="N634" s="63"/>
      <c r="Q634" s="64"/>
      <c r="S634" s="63"/>
      <c r="V634" s="64"/>
      <c r="X634" s="63"/>
      <c r="AA634" s="64"/>
      <c r="AE634" s="100"/>
      <c r="AF634" s="17"/>
      <c r="AG634" s="9"/>
      <c r="AH634" s="9"/>
      <c r="AI634" s="50"/>
      <c r="AJ634" s="44"/>
      <c r="AK634" s="9"/>
      <c r="AL634" s="9"/>
      <c r="AM634" s="9"/>
    </row>
    <row r="635" spans="2:39" ht="18.649999999999999" customHeight="1" thickBot="1">
      <c r="D635" s="237" t="s">
        <v>39</v>
      </c>
      <c r="E635" s="238"/>
      <c r="F635" s="239" t="s">
        <v>40</v>
      </c>
      <c r="G635" s="240"/>
      <c r="I635" s="228" t="s">
        <v>18</v>
      </c>
      <c r="J635" s="229"/>
      <c r="K635" s="230" t="s">
        <v>19</v>
      </c>
      <c r="L635" s="231"/>
      <c r="N635" s="228" t="s">
        <v>20</v>
      </c>
      <c r="O635" s="229"/>
      <c r="P635" s="230" t="s">
        <v>21</v>
      </c>
      <c r="Q635" s="231"/>
      <c r="S635" s="228" t="s">
        <v>47</v>
      </c>
      <c r="T635" s="229"/>
      <c r="U635" s="230" t="s">
        <v>48</v>
      </c>
      <c r="V635" s="231"/>
      <c r="X635" s="228" t="s">
        <v>51</v>
      </c>
      <c r="Y635" s="229"/>
      <c r="Z635" s="230" t="s">
        <v>52</v>
      </c>
      <c r="AA635" s="231"/>
      <c r="AB635" s="4"/>
      <c r="AC635" s="71" t="s">
        <v>89</v>
      </c>
      <c r="AE635" s="101" t="s">
        <v>90</v>
      </c>
      <c r="AF635" s="17"/>
      <c r="AG635" s="9"/>
      <c r="AH635" s="9"/>
      <c r="AI635" s="50"/>
      <c r="AJ635" s="44"/>
      <c r="AK635" s="9"/>
      <c r="AL635" s="9"/>
      <c r="AM635" s="9"/>
    </row>
    <row r="636" spans="2:39" ht="18.649999999999999" customHeight="1" thickTop="1" thickBot="1">
      <c r="D636" s="43">
        <v>0</v>
      </c>
      <c r="E636" s="116">
        <f t="shared" ref="E636" si="2564">(1/$E$8)*SIN($B633*$F$8)</f>
        <v>0.21369137013975031</v>
      </c>
      <c r="F636" s="59">
        <f t="shared" ref="F636" si="2565">COS($F$8*$B633)</f>
        <v>0.76747898013572069</v>
      </c>
      <c r="G636" s="73">
        <v>0</v>
      </c>
      <c r="I636" s="55">
        <v>0</v>
      </c>
      <c r="J636" s="58">
        <f t="shared" ref="J636" si="2566">(TAN($K$8*B633))/$J$8</f>
        <v>3.4063905660368015</v>
      </c>
      <c r="K636" s="56">
        <v>1</v>
      </c>
      <c r="L636" s="57">
        <v>0</v>
      </c>
      <c r="N636" s="55">
        <f t="shared" ref="N636" si="2567">D636*I633+F636*I636-E636*J633-G636*J636</f>
        <v>0</v>
      </c>
      <c r="O636" s="58">
        <f t="shared" ref="O636" si="2568">(D636*J633+E636*I633+F636*J636+G636*I636)</f>
        <v>2.8280245277056149</v>
      </c>
      <c r="P636" s="56">
        <f t="shared" ref="P636" si="2569">D636*K633+F636*K636-E636*L633-G636*L636</f>
        <v>0.76747898013572069</v>
      </c>
      <c r="Q636" s="57">
        <f t="shared" ref="Q636" si="2570">(D636*L633+E636*K633+F636*L636+G636*K636)</f>
        <v>0</v>
      </c>
      <c r="S636" s="43">
        <v>0</v>
      </c>
      <c r="T636" s="116">
        <f t="shared" ref="T636" si="2571">(1/$T$8)*SIN($B633*$U$8)</f>
        <v>0.21369137013975031</v>
      </c>
      <c r="U636" s="59">
        <f t="shared" ref="U636" si="2572">COS($U$8*$B633)</f>
        <v>0.76747898013572069</v>
      </c>
      <c r="V636" s="73">
        <v>0</v>
      </c>
      <c r="X636" s="55">
        <f t="shared" ref="X636" si="2573">N636*S633+P636*S636-O636*T633-Q636*T636</f>
        <v>0</v>
      </c>
      <c r="Y636" s="58">
        <f t="shared" ref="Y636" si="2574">(N636*T633+O636*S633+P636*T636+Q636*S636)</f>
        <v>2.3344530151409688</v>
      </c>
      <c r="Z636" s="56">
        <f t="shared" ref="Z636" si="2575">N636*U633+P636*U636-O636*V633-Q636*V636</f>
        <v>-4.8498959400779329</v>
      </c>
      <c r="AA636" s="57">
        <f t="shared" ref="AA636" si="2576">(N636*V633+O636*U633+P636*V636+Q636*U636)</f>
        <v>0</v>
      </c>
      <c r="AB636" s="9"/>
      <c r="AC636" s="74">
        <f t="shared" ref="AC636" si="2577">(180/PI())*ATAN(-1*(($X$8*Y633+AA633+$X$8*Y636+AA636)/($X$8*X633+Z633+$X$8*X636+Z636)))</f>
        <v>-37.013814877757405</v>
      </c>
      <c r="AE636" s="102">
        <f t="shared" ref="AE636" si="2578">20*LOG(((($X$8*X633+Z633-$X$8*X636-Z636)^2+($X$8*Y633+AA633-$X$8*Y636-AA636)^2)/(($X$8*X633+Z633+$X$8*X636+Z636)^2+($X$8*Y633+AA633+$X$8*Y636+AA636)^2))^0.5)</f>
        <v>-0.11934728555279889</v>
      </c>
      <c r="AF636" s="17"/>
      <c r="AG636" s="9"/>
      <c r="AH636" s="9"/>
      <c r="AI636" s="50"/>
      <c r="AJ636" s="44"/>
      <c r="AK636" s="9"/>
      <c r="AL636" s="9"/>
      <c r="AM636" s="9"/>
    </row>
    <row r="637" spans="2:39" ht="18.649999999999999" customHeight="1">
      <c r="AE637" s="66"/>
      <c r="AG637" s="9"/>
      <c r="AH637" s="9"/>
      <c r="AI637" s="50"/>
      <c r="AJ637" s="44"/>
      <c r="AK637" s="9"/>
      <c r="AL637" s="9"/>
      <c r="AM637" s="9"/>
    </row>
    <row r="638" spans="2:39" ht="18.649999999999999" customHeight="1" thickBot="1">
      <c r="E638" s="50" t="s">
        <v>8</v>
      </c>
      <c r="J638" s="50" t="s">
        <v>9</v>
      </c>
      <c r="O638" s="50" t="s">
        <v>10</v>
      </c>
      <c r="T638" s="50" t="s">
        <v>11</v>
      </c>
      <c r="Y638" s="50" t="s">
        <v>12</v>
      </c>
      <c r="AG638" s="9"/>
      <c r="AH638" s="9"/>
      <c r="AI638" s="50"/>
      <c r="AJ638" s="44"/>
      <c r="AK638" s="9"/>
      <c r="AL638" s="9"/>
      <c r="AM638" s="9"/>
    </row>
    <row r="639" spans="2:39" ht="18.649999999999999" customHeight="1" thickBot="1">
      <c r="B639" s="49"/>
      <c r="D639" s="233" t="s">
        <v>37</v>
      </c>
      <c r="E639" s="234"/>
      <c r="F639" s="235" t="s">
        <v>38</v>
      </c>
      <c r="G639" s="236"/>
      <c r="I639" s="228" t="s">
        <v>14</v>
      </c>
      <c r="J639" s="229"/>
      <c r="K639" s="230" t="s">
        <v>15</v>
      </c>
      <c r="L639" s="231"/>
      <c r="N639" s="228" t="s">
        <v>16</v>
      </c>
      <c r="O639" s="229"/>
      <c r="P639" s="230" t="s">
        <v>17</v>
      </c>
      <c r="Q639" s="231"/>
      <c r="S639" s="228" t="s">
        <v>45</v>
      </c>
      <c r="T639" s="229"/>
      <c r="U639" s="230" t="s">
        <v>46</v>
      </c>
      <c r="V639" s="231"/>
      <c r="X639" s="228" t="s">
        <v>49</v>
      </c>
      <c r="Y639" s="229"/>
      <c r="Z639" s="230" t="s">
        <v>50</v>
      </c>
      <c r="AA639" s="231"/>
      <c r="AB639" s="4"/>
      <c r="AC639" s="53" t="s">
        <v>87</v>
      </c>
      <c r="AE639" s="98" t="s">
        <v>88</v>
      </c>
      <c r="AF639" s="17"/>
      <c r="AG639" s="9"/>
      <c r="AH639" s="9"/>
      <c r="AI639" s="50"/>
      <c r="AJ639" s="44"/>
      <c r="AK639" s="9"/>
      <c r="AL639" s="9"/>
      <c r="AM639" s="9"/>
    </row>
    <row r="640" spans="2:39" ht="18.649999999999999" customHeight="1" thickTop="1" thickBot="1">
      <c r="B640" s="75">
        <v>1.76</v>
      </c>
      <c r="D640" s="132">
        <f t="shared" ref="D640" si="2579">COS($F$8*$B640)</f>
        <v>0.76232664912851611</v>
      </c>
      <c r="E640" s="133">
        <v>0</v>
      </c>
      <c r="F640" s="134">
        <v>0</v>
      </c>
      <c r="G640" s="135">
        <f t="shared" ref="G640" si="2580">$E$8*SIN($B640*$F$8)</f>
        <v>1.9415773794150968</v>
      </c>
      <c r="I640" s="55">
        <v>1</v>
      </c>
      <c r="J640" s="58">
        <v>0</v>
      </c>
      <c r="K640" s="56">
        <v>0</v>
      </c>
      <c r="L640" s="57">
        <v>0</v>
      </c>
      <c r="N640" s="55">
        <f t="shared" ref="N640" si="2581">D640*I640+F640*I643-E640*J640-G640*J643</f>
        <v>-6.1461940294701067</v>
      </c>
      <c r="O640" s="58">
        <f t="shared" ref="O640" si="2582">(D640*J640+E640*I640+F640*J643+G640*I643)</f>
        <v>0</v>
      </c>
      <c r="P640" s="56">
        <f t="shared" ref="P640" si="2583">D640*K640+F640*K643-E640*L640-G640*L643</f>
        <v>0</v>
      </c>
      <c r="Q640" s="57">
        <f t="shared" ref="Q640" si="2584">(D640*L640+E640*K640+F640*L643+G640*K643)</f>
        <v>1.9415773794150968</v>
      </c>
      <c r="S640" s="59">
        <f t="shared" ref="S640" si="2585">COS($U$8*$B640)</f>
        <v>0.76232664912851611</v>
      </c>
      <c r="T640" s="60">
        <v>0</v>
      </c>
      <c r="U640" s="22">
        <v>0</v>
      </c>
      <c r="V640" s="116">
        <f t="shared" ref="V640" si="2586">$T$8*SIN($B640*$U$8)</f>
        <v>1.9415773794150968</v>
      </c>
      <c r="X640" s="55">
        <f t="shared" ref="X640" si="2587">N640*S640+P640*S643-O640*T640-Q640*T643</f>
        <v>-5.1042655794081266</v>
      </c>
      <c r="Y640" s="58">
        <f t="shared" ref="Y640" si="2588">(N640*T640+O640*S640+P640*T643+Q640*S643)</f>
        <v>0</v>
      </c>
      <c r="Z640" s="56">
        <f t="shared" ref="Z640" si="2589">N640*U640+P640*U643-O640*V640-Q640*V643</f>
        <v>0</v>
      </c>
      <c r="AA640" s="57">
        <f t="shared" ref="AA640" si="2590">(N640*V640+O640*U640+P640*V643+Q640*U643)</f>
        <v>-10.453195119442046</v>
      </c>
      <c r="AB640" s="9"/>
      <c r="AC640" s="61">
        <f t="shared" ref="AC640" si="2591">20*LOG((2*$X$8)/(($X$8*X640+Z640+$X$8*X643+Z643)^2+($X$8*Y640+AA640+$X$8*Y643+AA643)^2)^0.5)</f>
        <v>-16.261367140696954</v>
      </c>
      <c r="AE640" s="99">
        <f t="shared" ref="AE640" si="2592">((Y640^2+X640^2)/(Y643^2+X643^2))^0.5</f>
        <v>2.1296755470441759</v>
      </c>
      <c r="AF640" s="17"/>
      <c r="AG640" s="9"/>
      <c r="AH640" s="9"/>
      <c r="AI640" s="50"/>
      <c r="AJ640" s="44"/>
      <c r="AK640" s="9"/>
      <c r="AL640" s="9"/>
      <c r="AM640" s="9"/>
    </row>
    <row r="641" spans="2:39" ht="18.649999999999999" customHeight="1" thickBot="1">
      <c r="D641" s="59"/>
      <c r="E641" s="22"/>
      <c r="F641" s="22"/>
      <c r="G641" s="65"/>
      <c r="I641" s="63"/>
      <c r="L641" s="64"/>
      <c r="N641" s="63"/>
      <c r="Q641" s="64"/>
      <c r="S641" s="63"/>
      <c r="V641" s="64"/>
      <c r="X641" s="63"/>
      <c r="AA641" s="64"/>
      <c r="AE641" s="100"/>
      <c r="AF641" s="17"/>
      <c r="AG641" s="9"/>
      <c r="AH641" s="9"/>
      <c r="AI641" s="50"/>
      <c r="AJ641" s="44"/>
      <c r="AK641" s="9"/>
      <c r="AL641" s="9"/>
      <c r="AM641" s="9"/>
    </row>
    <row r="642" spans="2:39" ht="18.649999999999999" customHeight="1" thickBot="1">
      <c r="D642" s="237" t="s">
        <v>39</v>
      </c>
      <c r="E642" s="238"/>
      <c r="F642" s="239" t="s">
        <v>40</v>
      </c>
      <c r="G642" s="240"/>
      <c r="I642" s="228" t="s">
        <v>18</v>
      </c>
      <c r="J642" s="229"/>
      <c r="K642" s="230" t="s">
        <v>19</v>
      </c>
      <c r="L642" s="231"/>
      <c r="N642" s="228" t="s">
        <v>20</v>
      </c>
      <c r="O642" s="229"/>
      <c r="P642" s="230" t="s">
        <v>21</v>
      </c>
      <c r="Q642" s="231"/>
      <c r="S642" s="228" t="s">
        <v>47</v>
      </c>
      <c r="T642" s="229"/>
      <c r="U642" s="230" t="s">
        <v>48</v>
      </c>
      <c r="V642" s="231"/>
      <c r="X642" s="228" t="s">
        <v>51</v>
      </c>
      <c r="Y642" s="229"/>
      <c r="Z642" s="230" t="s">
        <v>52</v>
      </c>
      <c r="AA642" s="231"/>
      <c r="AB642" s="4"/>
      <c r="AC642" s="71" t="s">
        <v>89</v>
      </c>
      <c r="AE642" s="101" t="s">
        <v>90</v>
      </c>
      <c r="AF642" s="17"/>
      <c r="AG642" s="9"/>
      <c r="AH642" s="9"/>
      <c r="AI642" s="50"/>
      <c r="AJ642" s="44"/>
      <c r="AK642" s="9"/>
      <c r="AL642" s="9"/>
      <c r="AM642" s="9"/>
    </row>
    <row r="643" spans="2:39" ht="18.649999999999999" customHeight="1" thickTop="1" thickBot="1">
      <c r="D643" s="43">
        <v>0</v>
      </c>
      <c r="E643" s="116">
        <f t="shared" ref="E643" si="2593">(1/$E$8)*SIN($B640*$F$8)</f>
        <v>0.21573081993501075</v>
      </c>
      <c r="F643" s="59">
        <f t="shared" ref="F643" si="2594">COS($F$8*$B640)</f>
        <v>0.76232664912851611</v>
      </c>
      <c r="G643" s="73">
        <v>0</v>
      </c>
      <c r="I643" s="55">
        <v>0</v>
      </c>
      <c r="J643" s="58">
        <f t="shared" ref="J643" si="2595">(TAN($K$8*B640))/$J$8</f>
        <v>3.5582000242914993</v>
      </c>
      <c r="K643" s="56">
        <v>1</v>
      </c>
      <c r="L643" s="57">
        <v>0</v>
      </c>
      <c r="N643" s="55">
        <f t="shared" ref="N643" si="2596">D643*I640+F643*I643-E643*J640-G643*J643</f>
        <v>0</v>
      </c>
      <c r="O643" s="58">
        <f t="shared" ref="O643" si="2597">(D643*J640+E643*I640+F643*J643+G643*I643)</f>
        <v>2.9282415213821542</v>
      </c>
      <c r="P643" s="56">
        <f t="shared" ref="P643" si="2598">D643*K640+F643*K643-E643*L640-G643*L643</f>
        <v>0.76232664912851611</v>
      </c>
      <c r="Q643" s="57">
        <f t="shared" ref="Q643" si="2599">(D643*L640+E643*K640+F643*L643+G643*K643)</f>
        <v>0</v>
      </c>
      <c r="S643" s="43">
        <v>0</v>
      </c>
      <c r="T643" s="116">
        <f t="shared" ref="T643" si="2600">(1/$T$8)*SIN($B640*$U$8)</f>
        <v>0.21573081993501075</v>
      </c>
      <c r="U643" s="59">
        <f t="shared" ref="U643" si="2601">COS($U$8*$B640)</f>
        <v>0.76232664912851611</v>
      </c>
      <c r="V643" s="73">
        <v>0</v>
      </c>
      <c r="X643" s="55">
        <f t="shared" ref="X643" si="2602">N643*S640+P643*S643-O643*T640-Q643*T643</f>
        <v>0</v>
      </c>
      <c r="Y643" s="58">
        <f t="shared" ref="Y643" si="2603">(N643*T640+O643*S640+P643*T643+Q643*S643)</f>
        <v>2.3967338999090497</v>
      </c>
      <c r="Z643" s="56">
        <f t="shared" ref="Z643" si="2604">N643*U640+P643*U643-O643*V640-Q643*V643</f>
        <v>-5.1042655794081266</v>
      </c>
      <c r="AA643" s="57">
        <f t="shared" ref="AA643" si="2605">(N643*V640+O643*U640+P643*V643+Q643*U643)</f>
        <v>0</v>
      </c>
      <c r="AB643" s="9"/>
      <c r="AC643" s="74">
        <f t="shared" ref="AC643" si="2606">(180/PI())*ATAN(-1*(($X$8*Y640+AA640+$X$8*Y643+AA643)/($X$8*X640+Z640+$X$8*X643+Z643)))</f>
        <v>-38.280115931293309</v>
      </c>
      <c r="AE643" s="102">
        <f t="shared" ref="AE643" si="2607">20*LOG(((($X$8*X640+Z640-$X$8*X643-Z643)^2+($X$8*Y640+AA640-$X$8*Y643-AA643)^2)/(($X$8*X640+Z640+$X$8*X643+Z643)^2+($X$8*Y640+AA640+$X$8*Y643+AA643)^2))^0.5)</f>
        <v>-0.10395247975759911</v>
      </c>
      <c r="AF643" s="17"/>
      <c r="AG643" s="9"/>
      <c r="AH643" s="9"/>
      <c r="AI643" s="50"/>
      <c r="AJ643" s="44"/>
      <c r="AK643" s="9"/>
      <c r="AL643" s="9"/>
      <c r="AM643" s="9"/>
    </row>
    <row r="644" spans="2:39" ht="18.649999999999999" customHeight="1">
      <c r="AE644" s="66"/>
      <c r="AG644" s="9"/>
      <c r="AH644" s="9"/>
      <c r="AI644" s="50"/>
      <c r="AJ644" s="44"/>
      <c r="AK644" s="9"/>
      <c r="AL644" s="9"/>
      <c r="AM644" s="9"/>
    </row>
    <row r="645" spans="2:39" ht="18.649999999999999" customHeight="1" thickBot="1">
      <c r="E645" s="50" t="s">
        <v>8</v>
      </c>
      <c r="J645" s="50" t="s">
        <v>9</v>
      </c>
      <c r="O645" s="50" t="s">
        <v>10</v>
      </c>
      <c r="T645" s="50" t="s">
        <v>11</v>
      </c>
      <c r="Y645" s="50" t="s">
        <v>12</v>
      </c>
      <c r="AG645" s="9"/>
      <c r="AH645" s="9"/>
      <c r="AI645" s="50"/>
      <c r="AJ645" s="44"/>
      <c r="AK645" s="9"/>
      <c r="AL645" s="9"/>
      <c r="AM645" s="9"/>
    </row>
    <row r="646" spans="2:39" ht="18.649999999999999" customHeight="1" thickBot="1">
      <c r="B646" s="49"/>
      <c r="D646" s="233" t="s">
        <v>37</v>
      </c>
      <c r="E646" s="234"/>
      <c r="F646" s="235" t="s">
        <v>38</v>
      </c>
      <c r="G646" s="236"/>
      <c r="I646" s="228" t="s">
        <v>14</v>
      </c>
      <c r="J646" s="229"/>
      <c r="K646" s="230" t="s">
        <v>15</v>
      </c>
      <c r="L646" s="231"/>
      <c r="N646" s="228" t="s">
        <v>16</v>
      </c>
      <c r="O646" s="229"/>
      <c r="P646" s="230" t="s">
        <v>17</v>
      </c>
      <c r="Q646" s="231"/>
      <c r="S646" s="228" t="s">
        <v>45</v>
      </c>
      <c r="T646" s="229"/>
      <c r="U646" s="230" t="s">
        <v>46</v>
      </c>
      <c r="V646" s="231"/>
      <c r="X646" s="228" t="s">
        <v>49</v>
      </c>
      <c r="Y646" s="229"/>
      <c r="Z646" s="230" t="s">
        <v>50</v>
      </c>
      <c r="AA646" s="231"/>
      <c r="AB646" s="4"/>
      <c r="AC646" s="53" t="s">
        <v>87</v>
      </c>
      <c r="AE646" s="98" t="s">
        <v>88</v>
      </c>
      <c r="AF646" s="17"/>
      <c r="AG646" s="9"/>
      <c r="AH646" s="9"/>
      <c r="AI646" s="50"/>
      <c r="AJ646" s="44"/>
      <c r="AK646" s="9"/>
      <c r="AL646" s="9"/>
      <c r="AM646" s="9"/>
    </row>
    <row r="647" spans="2:39" ht="18.649999999999999" customHeight="1" thickTop="1" thickBot="1">
      <c r="B647" s="75">
        <v>1.78</v>
      </c>
      <c r="D647" s="132">
        <f t="shared" ref="D647" si="2608">COS($F$8*$B647)</f>
        <v>0.75712554391798803</v>
      </c>
      <c r="E647" s="133">
        <v>0</v>
      </c>
      <c r="F647" s="134">
        <v>0</v>
      </c>
      <c r="G647" s="135">
        <f t="shared" ref="G647" si="2609">$E$8*SIN($B647*$F$8)</f>
        <v>1.9598082040653917</v>
      </c>
      <c r="I647" s="55">
        <v>1</v>
      </c>
      <c r="J647" s="58">
        <v>0</v>
      </c>
      <c r="K647" s="56">
        <v>0</v>
      </c>
      <c r="L647" s="57">
        <v>0</v>
      </c>
      <c r="N647" s="55">
        <f t="shared" ref="N647" si="2610">D647*I647+F647*I650-E647*J647-G647*J650</f>
        <v>-6.5381782090549967</v>
      </c>
      <c r="O647" s="58">
        <f t="shared" ref="O647" si="2611">(D647*J647+E647*I647+F647*J650+G647*I650)</f>
        <v>0</v>
      </c>
      <c r="P647" s="56">
        <f t="shared" ref="P647" si="2612">D647*K647+F647*K650-E647*L647-G647*L650</f>
        <v>0</v>
      </c>
      <c r="Q647" s="57">
        <f t="shared" ref="Q647" si="2613">(D647*L647+E647*K647+F647*L650+G647*K650)</f>
        <v>1.9598082040653917</v>
      </c>
      <c r="S647" s="59">
        <f t="shared" ref="S647" si="2614">COS($U$8*$B647)</f>
        <v>0.75712554391798803</v>
      </c>
      <c r="T647" s="60">
        <v>0</v>
      </c>
      <c r="U647" s="22">
        <v>0</v>
      </c>
      <c r="V647" s="116">
        <f t="shared" ref="V647" si="2615">$T$8*SIN($B647*$U$8)</f>
        <v>1.9598082040653917</v>
      </c>
      <c r="X647" s="55">
        <f t="shared" ref="X647" si="2616">N647*S647+P647*S650-O647*T647-Q647*T650</f>
        <v>-5.3769826435103925</v>
      </c>
      <c r="Y647" s="58">
        <f t="shared" ref="Y647" si="2617">(N647*T647+O647*S647+P647*T650+Q647*S650)</f>
        <v>0</v>
      </c>
      <c r="Z647" s="56">
        <f t="shared" ref="Z647" si="2618">N647*U647+P647*U650-O647*V647-Q647*V650</f>
        <v>0</v>
      </c>
      <c r="AA647" s="57">
        <f t="shared" ref="AA647" si="2619">(N647*V647+O647*U647+P647*V650+Q647*U650)</f>
        <v>-11.329754441269607</v>
      </c>
      <c r="AB647" s="9"/>
      <c r="AC647" s="61">
        <f t="shared" ref="AC647" si="2620">20*LOG((2*$X$8)/(($X$8*X647+Z647+$X$8*X650+Z650)^2+($X$8*Y647+AA647+$X$8*Y650+AA650)^2)^0.5)</f>
        <v>-16.863156301165784</v>
      </c>
      <c r="AE647" s="99">
        <f t="shared" ref="AE647" si="2621">((Y647^2+X647^2)/(Y650^2+X650^2))^0.5</f>
        <v>2.1825744774430174</v>
      </c>
      <c r="AF647" s="17"/>
      <c r="AG647" s="9"/>
      <c r="AH647" s="9"/>
      <c r="AI647" s="50"/>
      <c r="AJ647" s="44"/>
      <c r="AK647" s="9"/>
      <c r="AL647" s="9"/>
      <c r="AM647" s="9"/>
    </row>
    <row r="648" spans="2:39" ht="18.649999999999999" customHeight="1" thickBot="1">
      <c r="D648" s="59"/>
      <c r="E648" s="22"/>
      <c r="F648" s="22"/>
      <c r="G648" s="65"/>
      <c r="I648" s="63"/>
      <c r="L648" s="64"/>
      <c r="N648" s="63"/>
      <c r="Q648" s="64"/>
      <c r="S648" s="63"/>
      <c r="V648" s="64"/>
      <c r="X648" s="63"/>
      <c r="AA648" s="64"/>
      <c r="AE648" s="100"/>
      <c r="AF648" s="17"/>
      <c r="AG648" s="9"/>
      <c r="AH648" s="9"/>
      <c r="AI648" s="50"/>
      <c r="AJ648" s="44"/>
      <c r="AK648" s="9"/>
      <c r="AL648" s="9"/>
      <c r="AM648" s="9"/>
    </row>
    <row r="649" spans="2:39" ht="18.649999999999999" customHeight="1" thickBot="1">
      <c r="D649" s="237" t="s">
        <v>39</v>
      </c>
      <c r="E649" s="238"/>
      <c r="F649" s="239" t="s">
        <v>40</v>
      </c>
      <c r="G649" s="240"/>
      <c r="I649" s="228" t="s">
        <v>18</v>
      </c>
      <c r="J649" s="229"/>
      <c r="K649" s="230" t="s">
        <v>19</v>
      </c>
      <c r="L649" s="231"/>
      <c r="N649" s="228" t="s">
        <v>20</v>
      </c>
      <c r="O649" s="229"/>
      <c r="P649" s="230" t="s">
        <v>21</v>
      </c>
      <c r="Q649" s="231"/>
      <c r="S649" s="228" t="s">
        <v>47</v>
      </c>
      <c r="T649" s="229"/>
      <c r="U649" s="230" t="s">
        <v>48</v>
      </c>
      <c r="V649" s="231"/>
      <c r="X649" s="228" t="s">
        <v>51</v>
      </c>
      <c r="Y649" s="229"/>
      <c r="Z649" s="230" t="s">
        <v>52</v>
      </c>
      <c r="AA649" s="231"/>
      <c r="AB649" s="4"/>
      <c r="AC649" s="71" t="s">
        <v>89</v>
      </c>
      <c r="AE649" s="101" t="s">
        <v>90</v>
      </c>
      <c r="AF649" s="17"/>
      <c r="AG649" s="9"/>
      <c r="AH649" s="9"/>
      <c r="AI649" s="50"/>
      <c r="AJ649" s="44"/>
      <c r="AK649" s="9"/>
      <c r="AL649" s="9"/>
      <c r="AM649" s="9"/>
    </row>
    <row r="650" spans="2:39" ht="18.649999999999999" customHeight="1" thickTop="1" thickBot="1">
      <c r="D650" s="43">
        <v>0</v>
      </c>
      <c r="E650" s="116">
        <f t="shared" ref="E650" si="2622">(1/$E$8)*SIN($B647*$F$8)</f>
        <v>0.21775646711837685</v>
      </c>
      <c r="F650" s="59">
        <f t="shared" ref="F650" si="2623">COS($F$8*$B647)</f>
        <v>0.75712554391798803</v>
      </c>
      <c r="G650" s="73">
        <v>0</v>
      </c>
      <c r="I650" s="55">
        <v>0</v>
      </c>
      <c r="J650" s="58">
        <f t="shared" ref="J650" si="2624">(TAN($K$8*B647))/$J$8</f>
        <v>3.7224580129013316</v>
      </c>
      <c r="K650" s="56">
        <v>1</v>
      </c>
      <c r="L650" s="57">
        <v>0</v>
      </c>
      <c r="N650" s="55">
        <f t="shared" ref="N650" si="2625">D650*I647+F650*I650-E650*J647-G650*J650</f>
        <v>0</v>
      </c>
      <c r="O650" s="58">
        <f t="shared" ref="O650" si="2626">(D650*J647+E650*I647+F650*J650+G650*I650)</f>
        <v>3.0361245148481704</v>
      </c>
      <c r="P650" s="56">
        <f t="shared" ref="P650" si="2627">D650*K647+F650*K650-E650*L647-G650*L650</f>
        <v>0.75712554391798803</v>
      </c>
      <c r="Q650" s="57">
        <f t="shared" ref="Q650" si="2628">(D650*L647+E650*K647+F650*L650+G650*K650)</f>
        <v>0</v>
      </c>
      <c r="S650" s="43">
        <v>0</v>
      </c>
      <c r="T650" s="116">
        <f t="shared" ref="T650" si="2629">(1/$T$8)*SIN($B647*$U$8)</f>
        <v>0.21775646711837685</v>
      </c>
      <c r="U650" s="59">
        <f t="shared" ref="U650" si="2630">COS($U$8*$B647)</f>
        <v>0.75712554391798803</v>
      </c>
      <c r="V650" s="73">
        <v>0</v>
      </c>
      <c r="X650" s="55">
        <f t="shared" ref="X650" si="2631">N650*S647+P650*S650-O650*T647-Q650*T650</f>
        <v>0</v>
      </c>
      <c r="Y650" s="58">
        <f t="shared" ref="Y650" si="2632">(N650*T647+O650*S647+P650*T650+Q650*S650)</f>
        <v>2.4635964083158188</v>
      </c>
      <c r="Z650" s="56">
        <f t="shared" ref="Z650" si="2633">N650*U647+P650*U650-O650*V647-Q650*V650</f>
        <v>-5.3769826435103925</v>
      </c>
      <c r="AA650" s="57">
        <f t="shared" ref="AA650" si="2634">(N650*V647+O650*U647+P650*V650+Q650*U650)</f>
        <v>0</v>
      </c>
      <c r="AB650" s="9"/>
      <c r="AC650" s="74">
        <f t="shared" ref="AC650" si="2635">(180/PI())*ATAN(-1*(($X$8*Y647+AA647+$X$8*Y650+AA650)/($X$8*X647+Z647+$X$8*X650+Z650)))</f>
        <v>-39.504038519392054</v>
      </c>
      <c r="AE650" s="102">
        <f t="shared" ref="AE650" si="2636">20*LOG(((($X$8*X647+Z647-$X$8*X650-Z650)^2+($X$8*Y647+AA647-$X$8*Y650-AA650)^2)/(($X$8*X647+Z647+$X$8*X650+Z650)^2+($X$8*Y647+AA647+$X$8*Y650+AA650)^2))^0.5)</f>
        <v>-9.0360551978320464E-2</v>
      </c>
      <c r="AF650" s="17"/>
      <c r="AG650" s="9"/>
      <c r="AH650" s="9"/>
      <c r="AI650" s="50"/>
      <c r="AJ650" s="44"/>
      <c r="AK650" s="9"/>
      <c r="AL650" s="9"/>
      <c r="AM650" s="9"/>
    </row>
    <row r="651" spans="2:39" ht="18.649999999999999" customHeight="1">
      <c r="AE651" s="66"/>
      <c r="AG651" s="9"/>
      <c r="AH651" s="9"/>
      <c r="AI651" s="50"/>
      <c r="AJ651" s="44"/>
      <c r="AK651" s="9"/>
      <c r="AL651" s="9"/>
      <c r="AM651" s="9"/>
    </row>
    <row r="652" spans="2:39" ht="18.649999999999999" customHeight="1" thickBot="1">
      <c r="E652" s="50" t="s">
        <v>8</v>
      </c>
      <c r="J652" s="50" t="s">
        <v>9</v>
      </c>
      <c r="O652" s="50" t="s">
        <v>10</v>
      </c>
      <c r="T652" s="50" t="s">
        <v>11</v>
      </c>
      <c r="Y652" s="50" t="s">
        <v>12</v>
      </c>
      <c r="AG652" s="9"/>
      <c r="AH652" s="9"/>
      <c r="AI652" s="50"/>
      <c r="AJ652" s="44"/>
      <c r="AK652" s="9"/>
      <c r="AL652" s="9"/>
      <c r="AM652" s="9"/>
    </row>
    <row r="653" spans="2:39" ht="18.649999999999999" customHeight="1" thickBot="1">
      <c r="B653" s="49"/>
      <c r="D653" s="233" t="s">
        <v>37</v>
      </c>
      <c r="E653" s="234"/>
      <c r="F653" s="235" t="s">
        <v>38</v>
      </c>
      <c r="G653" s="236"/>
      <c r="I653" s="228" t="s">
        <v>14</v>
      </c>
      <c r="J653" s="229"/>
      <c r="K653" s="230" t="s">
        <v>15</v>
      </c>
      <c r="L653" s="231"/>
      <c r="N653" s="228" t="s">
        <v>16</v>
      </c>
      <c r="O653" s="229"/>
      <c r="P653" s="230" t="s">
        <v>17</v>
      </c>
      <c r="Q653" s="231"/>
      <c r="S653" s="228" t="s">
        <v>45</v>
      </c>
      <c r="T653" s="229"/>
      <c r="U653" s="230" t="s">
        <v>46</v>
      </c>
      <c r="V653" s="231"/>
      <c r="X653" s="228" t="s">
        <v>49</v>
      </c>
      <c r="Y653" s="229"/>
      <c r="Z653" s="230" t="s">
        <v>50</v>
      </c>
      <c r="AA653" s="231"/>
      <c r="AB653" s="4"/>
      <c r="AC653" s="53" t="s">
        <v>87</v>
      </c>
      <c r="AE653" s="98" t="s">
        <v>88</v>
      </c>
      <c r="AF653" s="17"/>
      <c r="AG653" s="9"/>
      <c r="AH653" s="9"/>
      <c r="AI653" s="50"/>
      <c r="AJ653" s="44"/>
      <c r="AK653" s="9"/>
      <c r="AL653" s="9"/>
      <c r="AM653" s="9"/>
    </row>
    <row r="654" spans="2:39" ht="18.649999999999999" customHeight="1" thickTop="1" thickBot="1">
      <c r="B654" s="75">
        <v>1.8</v>
      </c>
      <c r="D654" s="132">
        <f t="shared" ref="D654" si="2637">COS($F$8*$B654)</f>
        <v>0.75187599727456178</v>
      </c>
      <c r="E654" s="133">
        <v>0</v>
      </c>
      <c r="F654" s="134">
        <v>0</v>
      </c>
      <c r="G654" s="135">
        <f t="shared" ref="G654" si="2638">$E$8*SIN($B654*$F$8)</f>
        <v>1.9779136387874598</v>
      </c>
      <c r="I654" s="55">
        <v>1</v>
      </c>
      <c r="J654" s="58">
        <v>0</v>
      </c>
      <c r="K654" s="56">
        <v>0</v>
      </c>
      <c r="L654" s="57">
        <v>0</v>
      </c>
      <c r="N654" s="55">
        <f t="shared" ref="N654" si="2639">D654*I654+F654*I657-E654*J654-G654*J657</f>
        <v>-6.9636364425846837</v>
      </c>
      <c r="O654" s="58">
        <f t="shared" ref="O654" si="2640">(D654*J654+E654*I654+F654*J657+G654*I657)</f>
        <v>0</v>
      </c>
      <c r="P654" s="56">
        <f t="shared" ref="P654" si="2641">D654*K654+F654*K657-E654*L654-G654*L657</f>
        <v>0</v>
      </c>
      <c r="Q654" s="57">
        <f t="shared" ref="Q654" si="2642">(D654*L654+E654*K654+F654*L657+G654*K657)</f>
        <v>1.9779136387874598</v>
      </c>
      <c r="S654" s="59">
        <f t="shared" ref="S654" si="2643">COS($U$8*$B654)</f>
        <v>0.75187599727456178</v>
      </c>
      <c r="T654" s="60">
        <v>0</v>
      </c>
      <c r="U654" s="22">
        <v>0</v>
      </c>
      <c r="V654" s="116">
        <f t="shared" ref="V654" si="2644">$T$8*SIN($B654*$U$8)</f>
        <v>1.9779136387874598</v>
      </c>
      <c r="X654" s="55">
        <f t="shared" ref="X654" si="2645">N654*S654+P654*S657-O654*T654-Q654*T657</f>
        <v>-5.670473579648224</v>
      </c>
      <c r="Y654" s="58">
        <f t="shared" ref="Y654" si="2646">(N654*T654+O654*S654+P654*T657+Q654*S657)</f>
        <v>0</v>
      </c>
      <c r="Z654" s="56">
        <f t="shared" ref="Z654" si="2647">N654*U654+P654*U657-O654*V654-Q654*V657</f>
        <v>0</v>
      </c>
      <c r="AA654" s="57">
        <f t="shared" ref="AA654" si="2648">(N654*V654+O654*U654+P654*V657+Q654*U657)</f>
        <v>-12.286325705659355</v>
      </c>
      <c r="AB654" s="9"/>
      <c r="AC654" s="61">
        <f t="shared" ref="AC654" si="2649">20*LOG((2*$X$8)/(($X$8*X654+Z654+$X$8*X657+Z657)^2+($X$8*Y654+AA654+$X$8*Y657+AA657)^2)^0.5)</f>
        <v>-17.475905519726012</v>
      </c>
      <c r="AE654" s="99">
        <f t="shared" ref="AE654" si="2650">((Y654^2+X654^2)/(Y657^2+X657^2))^0.5</f>
        <v>2.2362675782171944</v>
      </c>
      <c r="AF654" s="17"/>
      <c r="AG654" s="9"/>
      <c r="AH654" s="9"/>
      <c r="AI654" s="50"/>
      <c r="AJ654" s="44"/>
      <c r="AK654" s="9"/>
      <c r="AL654" s="9"/>
      <c r="AM654" s="9"/>
    </row>
    <row r="655" spans="2:39" ht="18.649999999999999" customHeight="1" thickBot="1">
      <c r="D655" s="59"/>
      <c r="E655" s="22"/>
      <c r="F655" s="22"/>
      <c r="G655" s="65"/>
      <c r="I655" s="63"/>
      <c r="L655" s="64"/>
      <c r="N655" s="63"/>
      <c r="Q655" s="64"/>
      <c r="S655" s="63"/>
      <c r="V655" s="64"/>
      <c r="X655" s="63"/>
      <c r="AA655" s="64"/>
      <c r="AE655" s="100"/>
      <c r="AF655" s="17"/>
      <c r="AG655" s="9"/>
      <c r="AH655" s="9"/>
      <c r="AI655" s="50"/>
      <c r="AJ655" s="44"/>
      <c r="AK655" s="9"/>
      <c r="AL655" s="9"/>
      <c r="AM655" s="9"/>
    </row>
    <row r="656" spans="2:39" ht="18.649999999999999" customHeight="1" thickBot="1">
      <c r="D656" s="237" t="s">
        <v>39</v>
      </c>
      <c r="E656" s="238"/>
      <c r="F656" s="239" t="s">
        <v>40</v>
      </c>
      <c r="G656" s="240"/>
      <c r="I656" s="228" t="s">
        <v>18</v>
      </c>
      <c r="J656" s="229"/>
      <c r="K656" s="230" t="s">
        <v>19</v>
      </c>
      <c r="L656" s="231"/>
      <c r="N656" s="228" t="s">
        <v>20</v>
      </c>
      <c r="O656" s="229"/>
      <c r="P656" s="230" t="s">
        <v>21</v>
      </c>
      <c r="Q656" s="231"/>
      <c r="S656" s="228" t="s">
        <v>47</v>
      </c>
      <c r="T656" s="229"/>
      <c r="U656" s="230" t="s">
        <v>48</v>
      </c>
      <c r="V656" s="231"/>
      <c r="X656" s="228" t="s">
        <v>51</v>
      </c>
      <c r="Y656" s="229"/>
      <c r="Z656" s="230" t="s">
        <v>52</v>
      </c>
      <c r="AA656" s="231"/>
      <c r="AB656" s="4"/>
      <c r="AC656" s="71" t="s">
        <v>89</v>
      </c>
      <c r="AE656" s="101" t="s">
        <v>90</v>
      </c>
      <c r="AF656" s="17"/>
      <c r="AG656" s="9"/>
      <c r="AH656" s="9"/>
      <c r="AI656" s="50"/>
      <c r="AJ656" s="44"/>
      <c r="AK656" s="9"/>
      <c r="AL656" s="9"/>
      <c r="AM656" s="9"/>
    </row>
    <row r="657" spans="2:39" ht="18.649999999999999" customHeight="1" thickTop="1" thickBot="1">
      <c r="D657" s="43">
        <v>0</v>
      </c>
      <c r="E657" s="116">
        <f t="shared" ref="E657" si="2651">(1/$E$8)*SIN($B654*$F$8)</f>
        <v>0.21976818208749552</v>
      </c>
      <c r="F657" s="59">
        <f t="shared" ref="F657" si="2652">COS($F$8*$B654)</f>
        <v>0.75187599727456178</v>
      </c>
      <c r="G657" s="73">
        <v>0</v>
      </c>
      <c r="I657" s="55">
        <v>0</v>
      </c>
      <c r="J657" s="58">
        <f t="shared" ref="J657" si="2653">(TAN($K$8*B654))/$J$8</f>
        <v>3.9008338324564882</v>
      </c>
      <c r="K657" s="56">
        <v>1</v>
      </c>
      <c r="L657" s="57">
        <v>0</v>
      </c>
      <c r="N657" s="55">
        <f t="shared" ref="N657" si="2654">D657*I654+F657*I657-E657*J654-G657*J657</f>
        <v>0</v>
      </c>
      <c r="O657" s="58">
        <f t="shared" ref="O657" si="2655">(D657*J654+E657*I654+F657*J657+G657*I657)</f>
        <v>3.1527115100680683</v>
      </c>
      <c r="P657" s="56">
        <f t="shared" ref="P657" si="2656">D657*K654+F657*K657-E657*L654-G657*L657</f>
        <v>0.75187599727456178</v>
      </c>
      <c r="Q657" s="57">
        <f t="shared" ref="Q657" si="2657">(D657*L654+E657*K654+F657*L657+G657*K657)</f>
        <v>0</v>
      </c>
      <c r="S657" s="43">
        <v>0</v>
      </c>
      <c r="T657" s="116">
        <f t="shared" ref="T657" si="2658">(1/$T$8)*SIN($B654*$U$8)</f>
        <v>0.21976818208749552</v>
      </c>
      <c r="U657" s="59">
        <f t="shared" ref="U657" si="2659">COS($U$8*$B654)</f>
        <v>0.75187599727456178</v>
      </c>
      <c r="V657" s="73">
        <v>0</v>
      </c>
      <c r="X657" s="55">
        <f t="shared" ref="X657" si="2660">N657*S654+P657*S657-O657*T654-Q657*T657</f>
        <v>0</v>
      </c>
      <c r="Y657" s="58">
        <f t="shared" ref="Y657" si="2661">(N657*T654+O657*S654+P657*T657+Q657*S657)</f>
        <v>2.5356865318276713</v>
      </c>
      <c r="Z657" s="56">
        <f t="shared" ref="Z657" si="2662">N657*U654+P657*U657-O657*V654-Q657*V657</f>
        <v>-5.670473579648224</v>
      </c>
      <c r="AA657" s="57">
        <f t="shared" ref="AA657" si="2663">(N657*V654+O657*U654+P657*V657+Q657*U657)</f>
        <v>0</v>
      </c>
      <c r="AB657" s="9"/>
      <c r="AC657" s="74">
        <f t="shared" ref="AC657" si="2664">(180/PI())*ATAN(-1*(($X$8*Y654+AA654+$X$8*Y657+AA657)/($X$8*X654+Z654+$X$8*X657+Z657)))</f>
        <v>-40.688050817018834</v>
      </c>
      <c r="AE657" s="102">
        <f t="shared" ref="AE657" si="2665">20*LOG(((($X$8*X654+Z654-$X$8*X657-Z657)^2+($X$8*Y654+AA654-$X$8*Y657-AA657)^2)/(($X$8*X654+Z654+$X$8*X657+Z657)^2+($X$8*Y654+AA654+$X$8*Y657+AA657)^2))^0.5)</f>
        <v>-7.8362083063070354E-2</v>
      </c>
      <c r="AF657" s="17"/>
      <c r="AG657" s="9"/>
      <c r="AH657" s="9"/>
      <c r="AI657" s="50"/>
      <c r="AJ657" s="44"/>
      <c r="AK657" s="9"/>
      <c r="AL657" s="9"/>
      <c r="AM657" s="9"/>
    </row>
    <row r="658" spans="2:39" ht="18.649999999999999" customHeight="1">
      <c r="AE658" s="66"/>
      <c r="AG658" s="9"/>
      <c r="AH658" s="9"/>
      <c r="AI658" s="50"/>
      <c r="AJ658" s="44"/>
      <c r="AK658" s="9"/>
      <c r="AL658" s="9"/>
      <c r="AM658" s="9"/>
    </row>
    <row r="659" spans="2:39" ht="18.649999999999999" customHeight="1" thickBot="1">
      <c r="E659" s="50" t="s">
        <v>8</v>
      </c>
      <c r="J659" s="50" t="s">
        <v>9</v>
      </c>
      <c r="O659" s="50" t="s">
        <v>10</v>
      </c>
      <c r="T659" s="50" t="s">
        <v>11</v>
      </c>
      <c r="Y659" s="50" t="s">
        <v>12</v>
      </c>
      <c r="AG659" s="9"/>
      <c r="AH659" s="9"/>
      <c r="AI659" s="50"/>
      <c r="AJ659" s="44"/>
      <c r="AK659" s="9"/>
      <c r="AL659" s="9"/>
      <c r="AM659" s="9"/>
    </row>
    <row r="660" spans="2:39" ht="18.649999999999999" customHeight="1" thickBot="1">
      <c r="B660" s="49"/>
      <c r="D660" s="233" t="s">
        <v>37</v>
      </c>
      <c r="E660" s="234"/>
      <c r="F660" s="235" t="s">
        <v>38</v>
      </c>
      <c r="G660" s="236"/>
      <c r="I660" s="228" t="s">
        <v>14</v>
      </c>
      <c r="J660" s="229"/>
      <c r="K660" s="230" t="s">
        <v>15</v>
      </c>
      <c r="L660" s="231"/>
      <c r="N660" s="228" t="s">
        <v>16</v>
      </c>
      <c r="O660" s="229"/>
      <c r="P660" s="230" t="s">
        <v>17</v>
      </c>
      <c r="Q660" s="231"/>
      <c r="S660" s="228" t="s">
        <v>45</v>
      </c>
      <c r="T660" s="229"/>
      <c r="U660" s="230" t="s">
        <v>46</v>
      </c>
      <c r="V660" s="231"/>
      <c r="X660" s="228" t="s">
        <v>49</v>
      </c>
      <c r="Y660" s="229"/>
      <c r="Z660" s="230" t="s">
        <v>50</v>
      </c>
      <c r="AA660" s="231"/>
      <c r="AB660" s="4"/>
      <c r="AC660" s="53" t="s">
        <v>87</v>
      </c>
      <c r="AE660" s="98" t="s">
        <v>88</v>
      </c>
      <c r="AF660" s="17"/>
      <c r="AG660" s="9"/>
      <c r="AH660" s="9"/>
      <c r="AI660" s="50"/>
      <c r="AJ660" s="44"/>
      <c r="AK660" s="9"/>
      <c r="AL660" s="9"/>
      <c r="AM660" s="9"/>
    </row>
    <row r="661" spans="2:39" ht="18.649999999999999" customHeight="1" thickTop="1" thickBot="1">
      <c r="B661" s="75">
        <v>1.82</v>
      </c>
      <c r="D661" s="132">
        <f t="shared" ref="D661" si="2666">COS($F$8*$B661)</f>
        <v>0.7465783450679796</v>
      </c>
      <c r="E661" s="133">
        <v>0</v>
      </c>
      <c r="F661" s="134">
        <v>0</v>
      </c>
      <c r="G661" s="135">
        <f t="shared" ref="G661" si="2667">$E$8*SIN($B661*$F$8)</f>
        <v>1.9958925251826591</v>
      </c>
      <c r="I661" s="55">
        <v>1</v>
      </c>
      <c r="J661" s="58">
        <v>0</v>
      </c>
      <c r="K661" s="56">
        <v>0</v>
      </c>
      <c r="L661" s="57">
        <v>0</v>
      </c>
      <c r="N661" s="55">
        <f t="shared" ref="N661" si="2668">D661*I661+F661*I664-E661*J661-G661*J664</f>
        <v>-7.4272176899117275</v>
      </c>
      <c r="O661" s="58">
        <f t="shared" ref="O661" si="2669">(D661*J661+E661*I661+F661*J664+G661*I664)</f>
        <v>0</v>
      </c>
      <c r="P661" s="56">
        <f t="shared" ref="P661" si="2670">D661*K661+F661*K664-E661*L661-G661*L664</f>
        <v>0</v>
      </c>
      <c r="Q661" s="57">
        <f t="shared" ref="Q661" si="2671">(D661*L661+E661*K661+F661*L664+G661*K664)</f>
        <v>1.9958925251826591</v>
      </c>
      <c r="S661" s="59">
        <f t="shared" ref="S661" si="2672">COS($U$8*$B661)</f>
        <v>0.7465783450679796</v>
      </c>
      <c r="T661" s="60">
        <v>0</v>
      </c>
      <c r="U661" s="22">
        <v>0</v>
      </c>
      <c r="V661" s="116">
        <f t="shared" ref="V661" si="2673">$T$8*SIN($B661*$U$8)</f>
        <v>1.9958925251826591</v>
      </c>
      <c r="X661" s="55">
        <f t="shared" ref="X661" si="2674">N661*S661+P661*S664-O661*T661-Q661*T664</f>
        <v>-5.9876206660694775</v>
      </c>
      <c r="Y661" s="58">
        <f t="shared" ref="Y661" si="2675">(N661*T661+O661*S661+P661*T664+Q661*S664)</f>
        <v>0</v>
      </c>
      <c r="Z661" s="56">
        <f t="shared" ref="Z661" si="2676">N661*U661+P661*U664-O661*V661-Q661*V664</f>
        <v>0</v>
      </c>
      <c r="AA661" s="57">
        <f t="shared" ref="AA661" si="2677">(N661*V661+O661*U661+P661*V664+Q661*U664)</f>
        <v>-13.333838131814813</v>
      </c>
      <c r="AB661" s="9"/>
      <c r="AC661" s="61">
        <f t="shared" ref="AC661" si="2678">20*LOG((2*$X$8)/(($X$8*X661+Z661+$X$8*X664+Z664)^2+($X$8*Y661+AA661+$X$8*Y664+AA664)^2)^0.5)</f>
        <v>-18.10108533692442</v>
      </c>
      <c r="AE661" s="99">
        <f t="shared" ref="AE661" si="2679">((Y661^2+X661^2)/(Y664^2+X664^2))^0.5</f>
        <v>2.2907976079660659</v>
      </c>
      <c r="AF661" s="17"/>
      <c r="AG661" s="9"/>
      <c r="AH661" s="9"/>
      <c r="AI661" s="50"/>
      <c r="AJ661" s="44"/>
      <c r="AK661" s="9"/>
      <c r="AL661" s="9"/>
      <c r="AM661" s="9"/>
    </row>
    <row r="662" spans="2:39" ht="18.649999999999999" customHeight="1" thickBot="1">
      <c r="D662" s="59"/>
      <c r="E662" s="22"/>
      <c r="F662" s="22"/>
      <c r="G662" s="65"/>
      <c r="I662" s="63"/>
      <c r="L662" s="64"/>
      <c r="N662" s="63"/>
      <c r="Q662" s="64"/>
      <c r="S662" s="63"/>
      <c r="V662" s="64"/>
      <c r="X662" s="63"/>
      <c r="AA662" s="64"/>
      <c r="AE662" s="100"/>
      <c r="AF662" s="17"/>
      <c r="AG662" s="9"/>
      <c r="AH662" s="9"/>
      <c r="AI662" s="50"/>
      <c r="AJ662" s="44"/>
      <c r="AK662" s="9"/>
      <c r="AL662" s="9"/>
      <c r="AM662" s="9"/>
    </row>
    <row r="663" spans="2:39" ht="18.649999999999999" customHeight="1" thickBot="1">
      <c r="D663" s="237" t="s">
        <v>39</v>
      </c>
      <c r="E663" s="238"/>
      <c r="F663" s="239" t="s">
        <v>40</v>
      </c>
      <c r="G663" s="240"/>
      <c r="I663" s="228" t="s">
        <v>18</v>
      </c>
      <c r="J663" s="229"/>
      <c r="K663" s="230" t="s">
        <v>19</v>
      </c>
      <c r="L663" s="231"/>
      <c r="N663" s="228" t="s">
        <v>20</v>
      </c>
      <c r="O663" s="229"/>
      <c r="P663" s="230" t="s">
        <v>21</v>
      </c>
      <c r="Q663" s="231"/>
      <c r="S663" s="228" t="s">
        <v>47</v>
      </c>
      <c r="T663" s="229"/>
      <c r="U663" s="230" t="s">
        <v>48</v>
      </c>
      <c r="V663" s="231"/>
      <c r="X663" s="228" t="s">
        <v>51</v>
      </c>
      <c r="Y663" s="229"/>
      <c r="Z663" s="230" t="s">
        <v>52</v>
      </c>
      <c r="AA663" s="231"/>
      <c r="AB663" s="4"/>
      <c r="AC663" s="71" t="s">
        <v>89</v>
      </c>
      <c r="AE663" s="101" t="s">
        <v>90</v>
      </c>
      <c r="AF663" s="17"/>
      <c r="AG663" s="9"/>
      <c r="AH663" s="9"/>
      <c r="AI663" s="50"/>
      <c r="AJ663" s="44"/>
      <c r="AK663" s="9"/>
      <c r="AL663" s="9"/>
      <c r="AM663" s="9"/>
    </row>
    <row r="664" spans="2:39" ht="18.649999999999999" customHeight="1" thickTop="1" thickBot="1">
      <c r="D664" s="43">
        <v>0</v>
      </c>
      <c r="E664" s="116">
        <f t="shared" ref="E664" si="2680">(1/$E$8)*SIN($B661*$F$8)</f>
        <v>0.22176583613140657</v>
      </c>
      <c r="F664" s="59">
        <f t="shared" ref="F664" si="2681">COS($F$8*$B661)</f>
        <v>0.7465783450679796</v>
      </c>
      <c r="G664" s="73">
        <v>0</v>
      </c>
      <c r="I664" s="55">
        <v>0</v>
      </c>
      <c r="J664" s="58">
        <f t="shared" ref="J664" si="2682">(TAN($K$8*B661))/$J$8</f>
        <v>4.0953087061797886</v>
      </c>
      <c r="K664" s="56">
        <v>1</v>
      </c>
      <c r="L664" s="57">
        <v>0</v>
      </c>
      <c r="N664" s="55">
        <f t="shared" ref="N664" si="2683">D664*I661+F664*I664-E664*J661-G664*J664</f>
        <v>0</v>
      </c>
      <c r="O664" s="58">
        <f t="shared" ref="O664" si="2684">(D664*J661+E664*I661+F664*J664+G664*I664)</f>
        <v>3.2792346325336021</v>
      </c>
      <c r="P664" s="56">
        <f t="shared" ref="P664" si="2685">D664*K661+F664*K664-E664*L661-G664*L664</f>
        <v>0.7465783450679796</v>
      </c>
      <c r="Q664" s="57">
        <f t="shared" ref="Q664" si="2686">(D664*L661+E664*K661+F664*L664+G664*K664)</f>
        <v>0</v>
      </c>
      <c r="S664" s="43">
        <v>0</v>
      </c>
      <c r="T664" s="116">
        <f t="shared" ref="T664" si="2687">(1/$T$8)*SIN($B661*$U$8)</f>
        <v>0.22176583613140657</v>
      </c>
      <c r="U664" s="59">
        <f t="shared" ref="U664" si="2688">COS($U$8*$B661)</f>
        <v>0.7465783450679796</v>
      </c>
      <c r="V664" s="73">
        <v>0</v>
      </c>
      <c r="X664" s="55">
        <f t="shared" ref="X664" si="2689">N664*S661+P664*S664-O664*T661-Q664*T664</f>
        <v>0</v>
      </c>
      <c r="Y664" s="58">
        <f t="shared" ref="Y664" si="2690">(N664*T661+O664*S661+P664*T664+Q664*S664)</f>
        <v>2.6137711359781433</v>
      </c>
      <c r="Z664" s="56">
        <f t="shared" ref="Z664" si="2691">N664*U661+P664*U664-O664*V661-Q664*V664</f>
        <v>-5.9876206660694766</v>
      </c>
      <c r="AA664" s="57">
        <f t="shared" ref="AA664" si="2692">(N664*V661+O664*U661+P664*V664+Q664*U664)</f>
        <v>0</v>
      </c>
      <c r="AB664" s="9"/>
      <c r="AC664" s="74">
        <f t="shared" ref="AC664" si="2693">(180/PI())*ATAN(-1*(($X$8*Y661+AA661+$X$8*Y664+AA664)/($X$8*X661+Z661+$X$8*X664+Z664)))</f>
        <v>-41.834455735749472</v>
      </c>
      <c r="AE664" s="102">
        <f t="shared" ref="AE664" si="2694">20*LOG(((($X$8*X661+Z661-$X$8*X664-Z664)^2+($X$8*Y661+AA661-$X$8*Y664-AA664)^2)/(($X$8*X661+Z661+$X$8*X664+Z664)^2+($X$8*Y661+AA661+$X$8*Y664+AA664)^2))^0.5)</f>
        <v>-6.7773520680613153E-2</v>
      </c>
      <c r="AF664" s="17"/>
      <c r="AG664" s="9"/>
      <c r="AH664" s="9"/>
      <c r="AI664" s="50"/>
      <c r="AJ664" s="44"/>
      <c r="AK664" s="9"/>
      <c r="AL664" s="9"/>
      <c r="AM664" s="9"/>
    </row>
    <row r="665" spans="2:39" ht="18.649999999999999" customHeight="1">
      <c r="AE665" s="66"/>
      <c r="AG665" s="9"/>
      <c r="AH665" s="9"/>
      <c r="AI665" s="50"/>
      <c r="AJ665" s="44"/>
      <c r="AK665" s="9"/>
      <c r="AL665" s="9"/>
      <c r="AM665" s="9"/>
    </row>
    <row r="666" spans="2:39" ht="18.649999999999999" customHeight="1" thickBot="1">
      <c r="E666" s="50" t="s">
        <v>8</v>
      </c>
      <c r="J666" s="50" t="s">
        <v>9</v>
      </c>
      <c r="O666" s="50" t="s">
        <v>10</v>
      </c>
      <c r="T666" s="50" t="s">
        <v>11</v>
      </c>
      <c r="Y666" s="50" t="s">
        <v>12</v>
      </c>
      <c r="AG666" s="9"/>
      <c r="AH666" s="9"/>
      <c r="AI666" s="50"/>
      <c r="AJ666" s="44"/>
      <c r="AK666" s="9"/>
      <c r="AL666" s="9"/>
      <c r="AM666" s="9"/>
    </row>
    <row r="667" spans="2:39" ht="18.649999999999999" customHeight="1" thickBot="1">
      <c r="B667" s="49"/>
      <c r="D667" s="233" t="s">
        <v>37</v>
      </c>
      <c r="E667" s="234"/>
      <c r="F667" s="235" t="s">
        <v>38</v>
      </c>
      <c r="G667" s="236"/>
      <c r="I667" s="228" t="s">
        <v>14</v>
      </c>
      <c r="J667" s="229"/>
      <c r="K667" s="230" t="s">
        <v>15</v>
      </c>
      <c r="L667" s="231"/>
      <c r="N667" s="228" t="s">
        <v>16</v>
      </c>
      <c r="O667" s="229"/>
      <c r="P667" s="230" t="s">
        <v>17</v>
      </c>
      <c r="Q667" s="231"/>
      <c r="S667" s="228" t="s">
        <v>45</v>
      </c>
      <c r="T667" s="229"/>
      <c r="U667" s="230" t="s">
        <v>46</v>
      </c>
      <c r="V667" s="231"/>
      <c r="X667" s="228" t="s">
        <v>49</v>
      </c>
      <c r="Y667" s="229"/>
      <c r="Z667" s="230" t="s">
        <v>50</v>
      </c>
      <c r="AA667" s="231"/>
      <c r="AB667" s="4"/>
      <c r="AC667" s="53" t="s">
        <v>87</v>
      </c>
      <c r="AE667" s="98" t="s">
        <v>88</v>
      </c>
      <c r="AF667" s="17"/>
      <c r="AG667" s="9"/>
      <c r="AH667" s="9"/>
      <c r="AI667" s="50"/>
      <c r="AJ667" s="44"/>
      <c r="AK667" s="9"/>
      <c r="AL667" s="9"/>
      <c r="AM667" s="9"/>
    </row>
    <row r="668" spans="2:39" ht="18.649999999999999" customHeight="1" thickTop="1" thickBot="1">
      <c r="B668" s="75">
        <v>1.84</v>
      </c>
      <c r="D668" s="132">
        <f t="shared" ref="D668" si="2695">COS($F$8*$B668)</f>
        <v>0.74123292624581227</v>
      </c>
      <c r="E668" s="133">
        <v>0</v>
      </c>
      <c r="F668" s="134">
        <v>0</v>
      </c>
      <c r="G668" s="135">
        <f t="shared" ref="G668" si="2696">$E$8*SIN($B668*$F$8)</f>
        <v>2.0137437129490019</v>
      </c>
      <c r="I668" s="55">
        <v>1</v>
      </c>
      <c r="J668" s="58">
        <v>0</v>
      </c>
      <c r="K668" s="56">
        <v>0</v>
      </c>
      <c r="L668" s="57">
        <v>0</v>
      </c>
      <c r="N668" s="55">
        <f t="shared" ref="N668" si="2697">D668*I668+F668*I671-E668*J668-G668*J671</f>
        <v>-7.934482923217498</v>
      </c>
      <c r="O668" s="58">
        <f t="shared" ref="O668" si="2698">(D668*J668+E668*I668+F668*J671+G668*I671)</f>
        <v>0</v>
      </c>
      <c r="P668" s="56">
        <f t="shared" ref="P668" si="2699">D668*K668+F668*K671-E668*L668-G668*L671</f>
        <v>0</v>
      </c>
      <c r="Q668" s="57">
        <f t="shared" ref="Q668" si="2700">(D668*L668+E668*K668+F668*L671+G668*K671)</f>
        <v>2.0137437129490019</v>
      </c>
      <c r="S668" s="59">
        <f t="shared" ref="S668" si="2701">COS($U$8*$B668)</f>
        <v>0.74123292624581227</v>
      </c>
      <c r="T668" s="60">
        <v>0</v>
      </c>
      <c r="U668" s="22">
        <v>0</v>
      </c>
      <c r="V668" s="116">
        <f t="shared" ref="V668" si="2702">$T$8*SIN($B668*$U$8)</f>
        <v>2.0137437129490019</v>
      </c>
      <c r="X668" s="55">
        <f t="shared" ref="X668" si="2703">N668*S668+P668*S671-O668*T668-Q668*T671</f>
        <v>-6.3318737444730031</v>
      </c>
      <c r="Y668" s="58">
        <f t="shared" ref="Y668" si="2704">(N668*T668+O668*S668+P668*T671+Q668*S671)</f>
        <v>0</v>
      </c>
      <c r="Z668" s="56">
        <f t="shared" ref="Z668" si="2705">N668*U668+P668*U671-O668*V668-Q668*V671</f>
        <v>0</v>
      </c>
      <c r="AA668" s="57">
        <f t="shared" ref="AA668" si="2706">(N668*V668+O668*U668+P668*V671+Q668*U671)</f>
        <v>-14.485361957072159</v>
      </c>
      <c r="AB668" s="9"/>
      <c r="AC668" s="61">
        <f t="shared" ref="AC668" si="2707">20*LOG((2*$X$8)/(($X$8*X668+Z668+$X$8*X671+Z671)^2+($X$8*Y668+AA668+$X$8*Y671+AA671)^2)^0.5)</f>
        <v>-18.740384656634596</v>
      </c>
      <c r="AE668" s="99">
        <f t="shared" ref="AE668" si="2708">((Y668^2+X668^2)/(Y671^2+X671^2))^0.5</f>
        <v>2.3462093625879139</v>
      </c>
      <c r="AF668" s="17"/>
      <c r="AG668" s="9"/>
      <c r="AH668" s="9"/>
      <c r="AI668" s="50"/>
      <c r="AJ668" s="44"/>
      <c r="AK668" s="9"/>
      <c r="AL668" s="9"/>
      <c r="AM668" s="9"/>
    </row>
    <row r="669" spans="2:39" ht="18.649999999999999" customHeight="1" thickBot="1">
      <c r="D669" s="59"/>
      <c r="E669" s="22"/>
      <c r="F669" s="22"/>
      <c r="G669" s="65"/>
      <c r="I669" s="63"/>
      <c r="L669" s="64"/>
      <c r="N669" s="63"/>
      <c r="Q669" s="64"/>
      <c r="S669" s="63"/>
      <c r="V669" s="64"/>
      <c r="X669" s="63"/>
      <c r="AA669" s="64"/>
      <c r="AE669" s="100"/>
      <c r="AF669" s="17"/>
      <c r="AG669" s="9"/>
      <c r="AH669" s="9"/>
      <c r="AI669" s="50"/>
      <c r="AJ669" s="44"/>
      <c r="AK669" s="9"/>
      <c r="AL669" s="9"/>
      <c r="AM669" s="9"/>
    </row>
    <row r="670" spans="2:39" ht="18.649999999999999" customHeight="1" thickBot="1">
      <c r="D670" s="237" t="s">
        <v>39</v>
      </c>
      <c r="E670" s="238"/>
      <c r="F670" s="239" t="s">
        <v>40</v>
      </c>
      <c r="G670" s="240"/>
      <c r="I670" s="228" t="s">
        <v>18</v>
      </c>
      <c r="J670" s="229"/>
      <c r="K670" s="230" t="s">
        <v>19</v>
      </c>
      <c r="L670" s="231"/>
      <c r="N670" s="228" t="s">
        <v>20</v>
      </c>
      <c r="O670" s="229"/>
      <c r="P670" s="230" t="s">
        <v>21</v>
      </c>
      <c r="Q670" s="231"/>
      <c r="S670" s="228" t="s">
        <v>47</v>
      </c>
      <c r="T670" s="229"/>
      <c r="U670" s="230" t="s">
        <v>48</v>
      </c>
      <c r="V670" s="231"/>
      <c r="X670" s="228" t="s">
        <v>51</v>
      </c>
      <c r="Y670" s="229"/>
      <c r="Z670" s="230" t="s">
        <v>52</v>
      </c>
      <c r="AA670" s="231"/>
      <c r="AB670" s="4"/>
      <c r="AC670" s="71" t="s">
        <v>89</v>
      </c>
      <c r="AE670" s="101" t="s">
        <v>90</v>
      </c>
      <c r="AF670" s="17"/>
      <c r="AG670" s="9"/>
      <c r="AH670" s="9"/>
      <c r="AI670" s="50"/>
      <c r="AJ670" s="44"/>
      <c r="AK670" s="9"/>
      <c r="AL670" s="9"/>
      <c r="AM670" s="9"/>
    </row>
    <row r="671" spans="2:39" ht="18.649999999999999" customHeight="1" thickTop="1" thickBot="1">
      <c r="D671" s="43">
        <v>0</v>
      </c>
      <c r="E671" s="116">
        <f t="shared" ref="E671" si="2709">(1/$E$8)*SIN($B668*$F$8)</f>
        <v>0.22374930143877797</v>
      </c>
      <c r="F671" s="59">
        <f t="shared" ref="F671" si="2710">COS($F$8*$B668)</f>
        <v>0.74123292624581227</v>
      </c>
      <c r="G671" s="73">
        <v>0</v>
      </c>
      <c r="I671" s="55">
        <v>0</v>
      </c>
      <c r="J671" s="58">
        <f t="shared" ref="J671" si="2711">(TAN($K$8*B668))/$J$8</f>
        <v>4.3082522337255451</v>
      </c>
      <c r="K671" s="56">
        <v>1</v>
      </c>
      <c r="L671" s="57">
        <v>0</v>
      </c>
      <c r="N671" s="55">
        <f t="shared" ref="N671" si="2712">D671*I668+F671*I671-E671*J668-G671*J671</f>
        <v>0</v>
      </c>
      <c r="O671" s="58">
        <f t="shared" ref="O671" si="2713">(D671*J668+E671*I668+F671*J671+G671*I671)</f>
        <v>3.4171677116482213</v>
      </c>
      <c r="P671" s="56">
        <f t="shared" ref="P671" si="2714">D671*K668+F671*K671-E671*L668-G671*L671</f>
        <v>0.74123292624581227</v>
      </c>
      <c r="Q671" s="57">
        <f t="shared" ref="Q671" si="2715">(D671*L668+E671*K668+F671*L671+G671*K671)</f>
        <v>0</v>
      </c>
      <c r="S671" s="43">
        <v>0</v>
      </c>
      <c r="T671" s="116">
        <f t="shared" ref="T671" si="2716">(1/$T$8)*SIN($B668*$U$8)</f>
        <v>0.22374930143877797</v>
      </c>
      <c r="U671" s="59">
        <f t="shared" ref="U671" si="2717">COS($U$8*$B668)</f>
        <v>0.74123292624581227</v>
      </c>
      <c r="V671" s="73">
        <v>0</v>
      </c>
      <c r="X671" s="55">
        <f t="shared" ref="X671" si="2718">N671*S668+P671*S671-O671*T668-Q671*T671</f>
        <v>0</v>
      </c>
      <c r="Y671" s="58">
        <f t="shared" ref="Y671" si="2719">(N671*T668+O671*S668+P671*T671+Q671*S671)</f>
        <v>2.6987675718286388</v>
      </c>
      <c r="Z671" s="56">
        <f t="shared" ref="Z671" si="2720">N671*U668+P671*U671-O671*V668-Q671*V671</f>
        <v>-6.331873744473004</v>
      </c>
      <c r="AA671" s="57">
        <f t="shared" ref="AA671" si="2721">(N671*V668+O671*U668+P671*V671+Q671*U671)</f>
        <v>0</v>
      </c>
      <c r="AB671" s="9"/>
      <c r="AC671" s="74">
        <f t="shared" ref="AC671" si="2722">(180/PI())*ATAN(-1*(($X$8*Y668+AA668+$X$8*Y671+AA671)/($X$8*X668+Z668+$X$8*X671+Z671)))</f>
        <v>-42.945401856698545</v>
      </c>
      <c r="AE671" s="102">
        <f t="shared" ref="AE671" si="2723">20*LOG(((($X$8*X668+Z668-$X$8*X671-Z671)^2+($X$8*Y668+AA668-$X$8*Y671-AA671)^2)/(($X$8*X668+Z668+$X$8*X671+Z671)^2+($X$8*Y668+AA668+$X$8*Y671+AA671)^2))^0.5)</f>
        <v>-5.8433817603603701E-2</v>
      </c>
      <c r="AF671" s="17"/>
      <c r="AG671" s="9"/>
      <c r="AH671" s="9"/>
      <c r="AI671" s="50"/>
      <c r="AJ671" s="44"/>
      <c r="AK671" s="9"/>
      <c r="AL671" s="9"/>
      <c r="AM671" s="9"/>
    </row>
    <row r="672" spans="2:39" ht="18.649999999999999" customHeight="1">
      <c r="AE672" s="66"/>
      <c r="AG672" s="9"/>
      <c r="AH672" s="9"/>
      <c r="AI672" s="50"/>
      <c r="AJ672" s="44"/>
      <c r="AK672" s="9"/>
      <c r="AL672" s="9"/>
      <c r="AM672" s="9"/>
    </row>
    <row r="673" spans="2:39" ht="18.649999999999999" customHeight="1" thickBot="1">
      <c r="E673" s="50" t="s">
        <v>8</v>
      </c>
      <c r="J673" s="50" t="s">
        <v>9</v>
      </c>
      <c r="O673" s="50" t="s">
        <v>10</v>
      </c>
      <c r="T673" s="50" t="s">
        <v>11</v>
      </c>
      <c r="Y673" s="50" t="s">
        <v>12</v>
      </c>
      <c r="AG673" s="9"/>
      <c r="AH673" s="9"/>
      <c r="AI673" s="50"/>
      <c r="AJ673" s="44"/>
      <c r="AK673" s="9"/>
      <c r="AL673" s="9"/>
      <c r="AM673" s="9"/>
    </row>
    <row r="674" spans="2:39" ht="18.649999999999999" customHeight="1" thickBot="1">
      <c r="B674" s="49"/>
      <c r="D674" s="233" t="s">
        <v>37</v>
      </c>
      <c r="E674" s="234"/>
      <c r="F674" s="235" t="s">
        <v>38</v>
      </c>
      <c r="G674" s="236"/>
      <c r="I674" s="228" t="s">
        <v>14</v>
      </c>
      <c r="J674" s="229"/>
      <c r="K674" s="230" t="s">
        <v>15</v>
      </c>
      <c r="L674" s="231"/>
      <c r="N674" s="228" t="s">
        <v>16</v>
      </c>
      <c r="O674" s="229"/>
      <c r="P674" s="230" t="s">
        <v>17</v>
      </c>
      <c r="Q674" s="231"/>
      <c r="S674" s="228" t="s">
        <v>45</v>
      </c>
      <c r="T674" s="229"/>
      <c r="U674" s="230" t="s">
        <v>46</v>
      </c>
      <c r="V674" s="231"/>
      <c r="X674" s="228" t="s">
        <v>49</v>
      </c>
      <c r="Y674" s="229"/>
      <c r="Z674" s="230" t="s">
        <v>50</v>
      </c>
      <c r="AA674" s="231"/>
      <c r="AB674" s="4"/>
      <c r="AC674" s="53" t="s">
        <v>87</v>
      </c>
      <c r="AE674" s="98" t="s">
        <v>88</v>
      </c>
      <c r="AF674" s="17"/>
      <c r="AG674" s="9"/>
      <c r="AH674" s="9"/>
      <c r="AI674" s="50"/>
      <c r="AJ674" s="44"/>
      <c r="AK674" s="9"/>
      <c r="AL674" s="9"/>
      <c r="AM674" s="9"/>
    </row>
    <row r="675" spans="2:39" ht="18.649999999999999" customHeight="1" thickTop="1" thickBot="1">
      <c r="B675" s="75">
        <v>1.86</v>
      </c>
      <c r="D675" s="132">
        <f t="shared" ref="D675" si="2724">COS($F$8*$B675)</f>
        <v>0.73584008281177293</v>
      </c>
      <c r="E675" s="133">
        <v>0</v>
      </c>
      <c r="F675" s="134">
        <v>0</v>
      </c>
      <c r="G675" s="135">
        <f t="shared" ref="G675" si="2725">$E$8*SIN($B675*$F$8)</f>
        <v>2.0314660599547483</v>
      </c>
      <c r="I675" s="55">
        <v>1</v>
      </c>
      <c r="J675" s="58">
        <v>0</v>
      </c>
      <c r="K675" s="56">
        <v>0</v>
      </c>
      <c r="L675" s="57">
        <v>0</v>
      </c>
      <c r="N675" s="55">
        <f t="shared" ref="N675" si="2726">D675*I675+F675*I678-E675*J675-G675*J678</f>
        <v>-8.4921401836455193</v>
      </c>
      <c r="O675" s="58">
        <f t="shared" ref="O675" si="2727">(D675*J675+E675*I675+F675*J678+G675*I678)</f>
        <v>0</v>
      </c>
      <c r="P675" s="56">
        <f t="shared" ref="P675" si="2728">D675*K675+F675*K678-E675*L675-G675*L678</f>
        <v>0</v>
      </c>
      <c r="Q675" s="57">
        <f t="shared" ref="Q675" si="2729">(D675*L675+E675*K675+F675*L678+G675*K678)</f>
        <v>2.0314660599547483</v>
      </c>
      <c r="S675" s="59">
        <f t="shared" ref="S675" si="2730">COS($U$8*$B675)</f>
        <v>0.73584008281177293</v>
      </c>
      <c r="T675" s="60">
        <v>0</v>
      </c>
      <c r="U675" s="22">
        <v>0</v>
      </c>
      <c r="V675" s="116">
        <f t="shared" ref="V675" si="2731">$T$8*SIN($B675*$U$8)</f>
        <v>2.0314660599547483</v>
      </c>
      <c r="X675" s="55">
        <f t="shared" ref="X675" si="2732">N675*S675+P675*S678-O675*T675-Q675*T678</f>
        <v>-6.7073965085104668</v>
      </c>
      <c r="Y675" s="58">
        <f t="shared" ref="Y675" si="2733">(N675*T675+O675*S675+P675*T678+Q675*S678)</f>
        <v>0</v>
      </c>
      <c r="Z675" s="56">
        <f t="shared" ref="Z675" si="2734">N675*U675+P675*U678-O675*V675-Q675*V678</f>
        <v>0</v>
      </c>
      <c r="AA675" s="57">
        <f t="shared" ref="AA675" si="2735">(N675*V675+O675*U675+P675*V678+Q675*U678)</f>
        <v>-15.756660405667345</v>
      </c>
      <c r="AB675" s="9"/>
      <c r="AC675" s="61">
        <f t="shared" ref="AC675" si="2736">20*LOG((2*$X$8)/(($X$8*X675+Z675+$X$8*X678+Z678)^2+($X$8*Y675+AA675+$X$8*Y678+AA678)^2)^0.5)</f>
        <v>-19.395750736032266</v>
      </c>
      <c r="AE675" s="99">
        <f t="shared" ref="AE675" si="2737">((Y675^2+X675^2)/(Y678^2+X678^2))^0.5</f>
        <v>2.4025498544834498</v>
      </c>
      <c r="AF675" s="17"/>
      <c r="AG675" s="9"/>
      <c r="AH675" s="9"/>
      <c r="AI675" s="50"/>
      <c r="AJ675" s="44"/>
      <c r="AK675" s="9"/>
      <c r="AL675" s="9"/>
      <c r="AM675" s="9"/>
    </row>
    <row r="676" spans="2:39" ht="18.649999999999999" customHeight="1" thickBot="1">
      <c r="D676" s="59"/>
      <c r="E676" s="22"/>
      <c r="F676" s="22"/>
      <c r="G676" s="65"/>
      <c r="I676" s="63"/>
      <c r="L676" s="64"/>
      <c r="N676" s="63"/>
      <c r="Q676" s="64"/>
      <c r="S676" s="63"/>
      <c r="V676" s="64"/>
      <c r="X676" s="63"/>
      <c r="AA676" s="64"/>
      <c r="AE676" s="100"/>
      <c r="AF676" s="17"/>
      <c r="AG676" s="9"/>
      <c r="AH676" s="9"/>
      <c r="AI676" s="50"/>
      <c r="AJ676" s="44"/>
      <c r="AK676" s="9"/>
      <c r="AL676" s="9"/>
      <c r="AM676" s="9"/>
    </row>
    <row r="677" spans="2:39" ht="18.649999999999999" customHeight="1" thickBot="1">
      <c r="D677" s="237" t="s">
        <v>39</v>
      </c>
      <c r="E677" s="238"/>
      <c r="F677" s="239" t="s">
        <v>40</v>
      </c>
      <c r="G677" s="240"/>
      <c r="I677" s="228" t="s">
        <v>18</v>
      </c>
      <c r="J677" s="229"/>
      <c r="K677" s="230" t="s">
        <v>19</v>
      </c>
      <c r="L677" s="231"/>
      <c r="N677" s="228" t="s">
        <v>20</v>
      </c>
      <c r="O677" s="229"/>
      <c r="P677" s="230" t="s">
        <v>21</v>
      </c>
      <c r="Q677" s="231"/>
      <c r="S677" s="228" t="s">
        <v>47</v>
      </c>
      <c r="T677" s="229"/>
      <c r="U677" s="230" t="s">
        <v>48</v>
      </c>
      <c r="V677" s="231"/>
      <c r="X677" s="228" t="s">
        <v>51</v>
      </c>
      <c r="Y677" s="229"/>
      <c r="Z677" s="230" t="s">
        <v>52</v>
      </c>
      <c r="AA677" s="231"/>
      <c r="AB677" s="4"/>
      <c r="AC677" s="71" t="s">
        <v>89</v>
      </c>
      <c r="AE677" s="101" t="s">
        <v>90</v>
      </c>
      <c r="AF677" s="17"/>
      <c r="AG677" s="9"/>
      <c r="AH677" s="9"/>
      <c r="AI677" s="50"/>
      <c r="AJ677" s="44"/>
      <c r="AK677" s="9"/>
      <c r="AL677" s="9"/>
      <c r="AM677" s="9"/>
    </row>
    <row r="678" spans="2:39" ht="18.649999999999999" customHeight="1" thickTop="1" thickBot="1">
      <c r="D678" s="43">
        <v>0</v>
      </c>
      <c r="E678" s="116">
        <f t="shared" ref="E678" si="2738">(1/$E$8)*SIN($B675*$F$8)</f>
        <v>0.22571845110608313</v>
      </c>
      <c r="F678" s="59">
        <f t="shared" ref="F678" si="2739">COS($F$8*$B675)</f>
        <v>0.73584008281177293</v>
      </c>
      <c r="G678" s="73">
        <v>0</v>
      </c>
      <c r="I678" s="55">
        <v>0</v>
      </c>
      <c r="J678" s="58">
        <f t="shared" ref="J678" si="2740">(TAN($K$8*B675))/$J$8</f>
        <v>4.5425224907094188</v>
      </c>
      <c r="K678" s="56">
        <v>1</v>
      </c>
      <c r="L678" s="57">
        <v>0</v>
      </c>
      <c r="N678" s="55">
        <f t="shared" ref="N678" si="2741">D678*I675+F678*I678-E678*J675-G678*J678</f>
        <v>0</v>
      </c>
      <c r="O678" s="58">
        <f t="shared" ref="O678" si="2742">(D678*J675+E678*I675+F678*J678+G678*I678)</f>
        <v>3.5682885768440431</v>
      </c>
      <c r="P678" s="56">
        <f t="shared" ref="P678" si="2743">D678*K675+F678*K678-E678*L675-G678*L678</f>
        <v>0.73584008281177293</v>
      </c>
      <c r="Q678" s="57">
        <f t="shared" ref="Q678" si="2744">(D678*L675+E678*K675+F678*L678+G678*K678)</f>
        <v>0</v>
      </c>
      <c r="S678" s="43">
        <v>0</v>
      </c>
      <c r="T678" s="116">
        <f t="shared" ref="T678" si="2745">(1/$T$8)*SIN($B675*$U$8)</f>
        <v>0.22571845110608313</v>
      </c>
      <c r="U678" s="59">
        <f t="shared" ref="U678" si="2746">COS($U$8*$B675)</f>
        <v>0.73584008281177293</v>
      </c>
      <c r="V678" s="73">
        <v>0</v>
      </c>
      <c r="X678" s="55">
        <f t="shared" ref="X678" si="2747">N678*S675+P678*S678-O678*T675-Q678*T678</f>
        <v>0</v>
      </c>
      <c r="Y678" s="58">
        <f t="shared" ref="Y678" si="2748">(N678*T675+O678*S675+P678*T678+Q678*S678)</f>
        <v>2.7917824456352696</v>
      </c>
      <c r="Z678" s="56">
        <f t="shared" ref="Z678" si="2749">N678*U675+P678*U678-O678*V675-Q678*V678</f>
        <v>-6.7073965085104676</v>
      </c>
      <c r="AA678" s="57">
        <f t="shared" ref="AA678" si="2750">(N678*V675+O678*U675+P678*V678+Q678*U678)</f>
        <v>0</v>
      </c>
      <c r="AB678" s="9"/>
      <c r="AC678" s="74">
        <f t="shared" ref="AC678" si="2751">(180/PI())*ATAN(-1*(($X$8*Y675+AA675+$X$8*Y678+AA678)/($X$8*X675+Z675+$X$8*X678+Z678)))</f>
        <v>-44.022893998289014</v>
      </c>
      <c r="AE678" s="102">
        <f t="shared" ref="AE678" si="2752">20*LOG(((($X$8*X675+Z675-$X$8*X678-Z678)^2+($X$8*Y675+AA675-$X$8*Y678-AA678)^2)/(($X$8*X675+Z675+$X$8*X678+Z678)^2+($X$8*Y675+AA675+$X$8*Y678+AA678)^2))^0.5)</f>
        <v>-5.0201523360318419E-2</v>
      </c>
      <c r="AF678" s="17"/>
      <c r="AG678" s="9"/>
      <c r="AH678" s="9"/>
      <c r="AI678" s="50"/>
      <c r="AJ678" s="44"/>
      <c r="AK678" s="9"/>
      <c r="AL678" s="9"/>
      <c r="AM678" s="9"/>
    </row>
    <row r="679" spans="2:39" ht="18.649999999999999" customHeight="1">
      <c r="AE679" s="66"/>
      <c r="AG679" s="9"/>
      <c r="AH679" s="9"/>
      <c r="AI679" s="50"/>
      <c r="AJ679" s="44"/>
      <c r="AK679" s="9"/>
      <c r="AL679" s="9"/>
      <c r="AM679" s="9"/>
    </row>
    <row r="680" spans="2:39" ht="18.649999999999999" customHeight="1" thickBot="1">
      <c r="E680" s="50" t="s">
        <v>8</v>
      </c>
      <c r="J680" s="50" t="s">
        <v>9</v>
      </c>
      <c r="O680" s="50" t="s">
        <v>10</v>
      </c>
      <c r="T680" s="50" t="s">
        <v>11</v>
      </c>
      <c r="Y680" s="50" t="s">
        <v>12</v>
      </c>
      <c r="AG680" s="9"/>
      <c r="AH680" s="9"/>
      <c r="AI680" s="50"/>
      <c r="AJ680" s="44"/>
      <c r="AK680" s="9"/>
      <c r="AL680" s="9"/>
      <c r="AM680" s="9"/>
    </row>
    <row r="681" spans="2:39" ht="18.649999999999999" customHeight="1" thickBot="1">
      <c r="B681" s="49"/>
      <c r="D681" s="233" t="s">
        <v>37</v>
      </c>
      <c r="E681" s="234"/>
      <c r="F681" s="235" t="s">
        <v>38</v>
      </c>
      <c r="G681" s="236"/>
      <c r="I681" s="228" t="s">
        <v>14</v>
      </c>
      <c r="J681" s="229"/>
      <c r="K681" s="230" t="s">
        <v>15</v>
      </c>
      <c r="L681" s="231"/>
      <c r="N681" s="228" t="s">
        <v>16</v>
      </c>
      <c r="O681" s="229"/>
      <c r="P681" s="230" t="s">
        <v>17</v>
      </c>
      <c r="Q681" s="231"/>
      <c r="S681" s="228" t="s">
        <v>45</v>
      </c>
      <c r="T681" s="229"/>
      <c r="U681" s="230" t="s">
        <v>46</v>
      </c>
      <c r="V681" s="231"/>
      <c r="X681" s="228" t="s">
        <v>49</v>
      </c>
      <c r="Y681" s="229"/>
      <c r="Z681" s="230" t="s">
        <v>50</v>
      </c>
      <c r="AA681" s="231"/>
      <c r="AB681" s="4"/>
      <c r="AC681" s="53" t="s">
        <v>87</v>
      </c>
      <c r="AE681" s="98" t="s">
        <v>88</v>
      </c>
      <c r="AF681" s="17"/>
      <c r="AG681" s="9"/>
      <c r="AH681" s="9"/>
      <c r="AI681" s="50"/>
      <c r="AJ681" s="44"/>
      <c r="AK681" s="9"/>
      <c r="AL681" s="9"/>
      <c r="AM681" s="9"/>
    </row>
    <row r="682" spans="2:39" ht="18.649999999999999" customHeight="1" thickTop="1" thickBot="1">
      <c r="B682" s="75">
        <v>1.88</v>
      </c>
      <c r="D682" s="132">
        <f t="shared" ref="D682" si="2753">COS($F$8*$B682)</f>
        <v>0.73040015980383499</v>
      </c>
      <c r="E682" s="133">
        <v>0</v>
      </c>
      <c r="F682" s="134">
        <v>0</v>
      </c>
      <c r="G682" s="135">
        <f t="shared" ref="G682" si="2754">$E$8*SIN($B682*$F$8)</f>
        <v>2.0490584323114827</v>
      </c>
      <c r="I682" s="55">
        <v>1</v>
      </c>
      <c r="J682" s="58">
        <v>0</v>
      </c>
      <c r="K682" s="56">
        <v>0</v>
      </c>
      <c r="L682" s="57">
        <v>0</v>
      </c>
      <c r="N682" s="55">
        <f t="shared" ref="N682" si="2755">D682*I682+F682*I685-E682*J682-G682*J685</f>
        <v>-9.1083562879239892</v>
      </c>
      <c r="O682" s="58">
        <f t="shared" ref="O682" si="2756">(D682*J682+E682*I682+F682*J685+G682*I685)</f>
        <v>0</v>
      </c>
      <c r="P682" s="56">
        <f t="shared" ref="P682" si="2757">D682*K682+F682*K685-E682*L682-G682*L685</f>
        <v>0</v>
      </c>
      <c r="Q682" s="57">
        <f t="shared" ref="Q682" si="2758">(D682*L682+E682*K682+F682*L685+G682*K685)</f>
        <v>2.0490584323114827</v>
      </c>
      <c r="S682" s="59">
        <f t="shared" ref="S682" si="2759">COS($U$8*$B682)</f>
        <v>0.73040015980383499</v>
      </c>
      <c r="T682" s="60">
        <v>0</v>
      </c>
      <c r="U682" s="22">
        <v>0</v>
      </c>
      <c r="V682" s="116">
        <f t="shared" ref="V682" si="2760">$T$8*SIN($B682*$U$8)</f>
        <v>2.0490584323114827</v>
      </c>
      <c r="X682" s="55">
        <f t="shared" ref="X682" si="2761">N682*S682+P682*S685-O682*T682-Q682*T685</f>
        <v>-7.1192604948084792</v>
      </c>
      <c r="Y682" s="58">
        <f t="shared" ref="Y682" si="2762">(N682*T682+O682*S682+P682*T685+Q682*S685)</f>
        <v>0</v>
      </c>
      <c r="Z682" s="56">
        <f t="shared" ref="Z682" si="2763">N682*U682+P682*U685-O682*V682-Q682*V685</f>
        <v>0</v>
      </c>
      <c r="AA682" s="57">
        <f t="shared" ref="AA682" si="2764">(N682*V682+O682*U682+P682*V685+Q682*U685)</f>
        <v>-17.166921649860264</v>
      </c>
      <c r="AB682" s="9"/>
      <c r="AC682" s="61">
        <f t="shared" ref="AC682" si="2765">20*LOG((2*$X$8)/(($X$8*X682+Z682+$X$8*X685+Z685)^2+($X$8*Y682+AA682+$X$8*Y685+AA685)^2)^0.5)</f>
        <v>-20.069440577208407</v>
      </c>
      <c r="AE682" s="99">
        <f t="shared" ref="AE682" si="2766">((Y682^2+X682^2)/(Y685^2+X685^2))^0.5</f>
        <v>2.4598685073583755</v>
      </c>
      <c r="AF682" s="17"/>
      <c r="AG682" s="9"/>
      <c r="AH682" s="9"/>
      <c r="AI682" s="50"/>
      <c r="AJ682" s="44"/>
      <c r="AK682" s="9"/>
      <c r="AL682" s="9"/>
      <c r="AM682" s="9"/>
    </row>
    <row r="683" spans="2:39" ht="18.649999999999999" customHeight="1" thickBot="1">
      <c r="D683" s="59"/>
      <c r="E683" s="22"/>
      <c r="F683" s="22"/>
      <c r="G683" s="65"/>
      <c r="I683" s="63"/>
      <c r="L683" s="64"/>
      <c r="N683" s="63"/>
      <c r="Q683" s="64"/>
      <c r="S683" s="63"/>
      <c r="V683" s="64"/>
      <c r="X683" s="63"/>
      <c r="AA683" s="64"/>
      <c r="AE683" s="100"/>
      <c r="AF683" s="17"/>
      <c r="AG683" s="9"/>
      <c r="AH683" s="9"/>
      <c r="AI683" s="50"/>
      <c r="AJ683" s="44"/>
      <c r="AK683" s="9"/>
      <c r="AL683" s="9"/>
      <c r="AM683" s="9"/>
    </row>
    <row r="684" spans="2:39" ht="18.649999999999999" customHeight="1" thickBot="1">
      <c r="D684" s="237" t="s">
        <v>39</v>
      </c>
      <c r="E684" s="238"/>
      <c r="F684" s="239" t="s">
        <v>40</v>
      </c>
      <c r="G684" s="240"/>
      <c r="I684" s="228" t="s">
        <v>18</v>
      </c>
      <c r="J684" s="229"/>
      <c r="K684" s="230" t="s">
        <v>19</v>
      </c>
      <c r="L684" s="231"/>
      <c r="N684" s="228" t="s">
        <v>20</v>
      </c>
      <c r="O684" s="229"/>
      <c r="P684" s="230" t="s">
        <v>21</v>
      </c>
      <c r="Q684" s="231"/>
      <c r="S684" s="228" t="s">
        <v>47</v>
      </c>
      <c r="T684" s="229"/>
      <c r="U684" s="230" t="s">
        <v>48</v>
      </c>
      <c r="V684" s="231"/>
      <c r="X684" s="228" t="s">
        <v>51</v>
      </c>
      <c r="Y684" s="229"/>
      <c r="Z684" s="230" t="s">
        <v>52</v>
      </c>
      <c r="AA684" s="231"/>
      <c r="AB684" s="4"/>
      <c r="AC684" s="71" t="s">
        <v>89</v>
      </c>
      <c r="AE684" s="101" t="s">
        <v>90</v>
      </c>
      <c r="AF684" s="17"/>
      <c r="AG684" s="9"/>
      <c r="AH684" s="9"/>
      <c r="AI684" s="50"/>
      <c r="AJ684" s="44"/>
      <c r="AK684" s="9"/>
      <c r="AL684" s="9"/>
      <c r="AM684" s="9"/>
    </row>
    <row r="685" spans="2:39" ht="18.649999999999999" customHeight="1" thickTop="1" thickBot="1">
      <c r="D685" s="43">
        <v>0</v>
      </c>
      <c r="E685" s="116">
        <f t="shared" ref="E685" si="2767">(1/$E$8)*SIN($B682*$F$8)</f>
        <v>0.22767315914572028</v>
      </c>
      <c r="F685" s="59">
        <f t="shared" ref="F685" si="2768">COS($F$8*$B682)</f>
        <v>0.73040015980383499</v>
      </c>
      <c r="G685" s="73">
        <v>0</v>
      </c>
      <c r="I685" s="55">
        <v>0</v>
      </c>
      <c r="J685" s="58">
        <f t="shared" ref="J685" si="2769">(TAN($K$8*B682))/$J$8</f>
        <v>4.8015987697476312</v>
      </c>
      <c r="K685" s="56">
        <v>1</v>
      </c>
      <c r="L685" s="57">
        <v>0</v>
      </c>
      <c r="N685" s="55">
        <f t="shared" ref="N685" si="2770">D685*I682+F685*I685-E685*J682-G685*J685</f>
        <v>0</v>
      </c>
      <c r="O685" s="58">
        <f t="shared" ref="O685" si="2771">(D685*J682+E685*I682+F685*J685+G685*I685)</f>
        <v>3.7347616678832876</v>
      </c>
      <c r="P685" s="56">
        <f t="shared" ref="P685" si="2772">D685*K682+F685*K685-E685*L682-G685*L685</f>
        <v>0.73040015980383499</v>
      </c>
      <c r="Q685" s="57">
        <f t="shared" ref="Q685" si="2773">(D685*L682+E685*K682+F685*L685+G685*K685)</f>
        <v>0</v>
      </c>
      <c r="S685" s="43">
        <v>0</v>
      </c>
      <c r="T685" s="116">
        <f t="shared" ref="T685" si="2774">(1/$T$8)*SIN($B682*$U$8)</f>
        <v>0.22767315914572028</v>
      </c>
      <c r="U685" s="59">
        <f t="shared" ref="U685" si="2775">COS($U$8*$B682)</f>
        <v>0.73040015980383499</v>
      </c>
      <c r="V685" s="73">
        <v>0</v>
      </c>
      <c r="X685" s="55">
        <f t="shared" ref="X685" si="2776">N685*S682+P685*S685-O685*T682-Q685*T685</f>
        <v>0</v>
      </c>
      <c r="Y685" s="58">
        <f t="shared" ref="Y685" si="2777">(N685*T682+O685*S682+P685*T685+Q685*S685)</f>
        <v>2.8941630308742687</v>
      </c>
      <c r="Z685" s="56">
        <f t="shared" ref="Z685" si="2778">N685*U682+P685*U685-O685*V682-Q685*V685</f>
        <v>-7.1192604948084801</v>
      </c>
      <c r="AA685" s="57">
        <f t="shared" ref="AA685" si="2779">(N685*V682+O685*U682+P685*V685+Q685*U685)</f>
        <v>0</v>
      </c>
      <c r="AB685" s="9"/>
      <c r="AC685" s="74">
        <f t="shared" ref="AC685" si="2780">(180/PI())*ATAN(-1*(($X$8*Y682+AA682+$X$8*Y685+AA685)/($X$8*X682+Z682+$X$8*X685+Z685)))</f>
        <v>-45.068803320909488</v>
      </c>
      <c r="AE685" s="102">
        <f t="shared" ref="AE685" si="2781">20*LOG(((($X$8*X682+Z682-$X$8*X685-Z685)^2+($X$8*Y682+AA682-$X$8*Y685-AA685)^2)/(($X$8*X682+Z682+$X$8*X685+Z685)^2+($X$8*Y682+AA682+$X$8*Y685+AA685)^2))^0.5)</f>
        <v>-4.2952267625305858E-2</v>
      </c>
      <c r="AF685" s="17"/>
      <c r="AG685" s="9"/>
      <c r="AH685" s="9"/>
      <c r="AI685" s="50"/>
      <c r="AJ685" s="44"/>
      <c r="AK685" s="9"/>
      <c r="AL685" s="9"/>
      <c r="AM685" s="9"/>
    </row>
    <row r="686" spans="2:39" ht="18.649999999999999" customHeight="1">
      <c r="AE686" s="66"/>
      <c r="AG686" s="9"/>
      <c r="AH686" s="9"/>
      <c r="AI686" s="50"/>
      <c r="AJ686" s="44"/>
      <c r="AK686" s="9"/>
      <c r="AL686" s="9"/>
      <c r="AM686" s="9"/>
    </row>
    <row r="687" spans="2:39" ht="18.649999999999999" customHeight="1" thickBot="1">
      <c r="E687" s="50" t="s">
        <v>8</v>
      </c>
      <c r="J687" s="50" t="s">
        <v>9</v>
      </c>
      <c r="O687" s="50" t="s">
        <v>10</v>
      </c>
      <c r="T687" s="50" t="s">
        <v>11</v>
      </c>
      <c r="Y687" s="50" t="s">
        <v>12</v>
      </c>
      <c r="AG687" s="9"/>
      <c r="AH687" s="9"/>
      <c r="AI687" s="50"/>
      <c r="AJ687" s="44"/>
      <c r="AK687" s="9"/>
      <c r="AL687" s="9"/>
      <c r="AM687" s="9"/>
    </row>
    <row r="688" spans="2:39" ht="18.649999999999999" customHeight="1" thickBot="1">
      <c r="B688" s="49"/>
      <c r="D688" s="233" t="s">
        <v>37</v>
      </c>
      <c r="E688" s="234"/>
      <c r="F688" s="235" t="s">
        <v>38</v>
      </c>
      <c r="G688" s="236"/>
      <c r="I688" s="228" t="s">
        <v>14</v>
      </c>
      <c r="J688" s="229"/>
      <c r="K688" s="230" t="s">
        <v>15</v>
      </c>
      <c r="L688" s="231"/>
      <c r="N688" s="228" t="s">
        <v>16</v>
      </c>
      <c r="O688" s="229"/>
      <c r="P688" s="230" t="s">
        <v>17</v>
      </c>
      <c r="Q688" s="231"/>
      <c r="S688" s="228" t="s">
        <v>45</v>
      </c>
      <c r="T688" s="229"/>
      <c r="U688" s="230" t="s">
        <v>46</v>
      </c>
      <c r="V688" s="231"/>
      <c r="X688" s="228" t="s">
        <v>49</v>
      </c>
      <c r="Y688" s="229"/>
      <c r="Z688" s="230" t="s">
        <v>50</v>
      </c>
      <c r="AA688" s="231"/>
      <c r="AB688" s="4"/>
      <c r="AC688" s="53" t="s">
        <v>87</v>
      </c>
      <c r="AE688" s="98" t="s">
        <v>88</v>
      </c>
      <c r="AF688" s="17"/>
      <c r="AG688" s="9"/>
      <c r="AH688" s="9"/>
      <c r="AI688" s="50"/>
      <c r="AJ688" s="44"/>
      <c r="AK688" s="9"/>
      <c r="AL688" s="9"/>
      <c r="AM688" s="9"/>
    </row>
    <row r="689" spans="2:39" ht="18.649999999999999" customHeight="1" thickTop="1" thickBot="1">
      <c r="B689" s="75">
        <v>1.9</v>
      </c>
      <c r="D689" s="132">
        <f t="shared" ref="D689" si="2782">COS($F$8*$B689)</f>
        <v>0.7249135052721567</v>
      </c>
      <c r="E689" s="133">
        <v>0</v>
      </c>
      <c r="F689" s="134">
        <v>0</v>
      </c>
      <c r="G689" s="135">
        <f t="shared" ref="G689" si="2783">$E$8*SIN($B689*$F$8)</f>
        <v>2.066519704446661</v>
      </c>
      <c r="I689" s="55">
        <v>1</v>
      </c>
      <c r="J689" s="58">
        <v>0</v>
      </c>
      <c r="K689" s="56">
        <v>0</v>
      </c>
      <c r="L689" s="57">
        <v>0</v>
      </c>
      <c r="N689" s="55">
        <f t="shared" ref="N689" si="2784">D689*I689+F689*I692-E689*J689-G689*J692</f>
        <v>-9.7931760216028998</v>
      </c>
      <c r="O689" s="58">
        <f t="shared" ref="O689" si="2785">(D689*J689+E689*I689+F689*J692+G689*I692)</f>
        <v>0</v>
      </c>
      <c r="P689" s="56">
        <f t="shared" ref="P689" si="2786">D689*K689+F689*K692-E689*L689-G689*L692</f>
        <v>0</v>
      </c>
      <c r="Q689" s="57">
        <f t="shared" ref="Q689" si="2787">(D689*L689+E689*K689+F689*L692+G689*K692)</f>
        <v>2.066519704446661</v>
      </c>
      <c r="S689" s="59">
        <f t="shared" ref="S689" si="2788">COS($U$8*$B689)</f>
        <v>0.7249135052721567</v>
      </c>
      <c r="T689" s="60">
        <v>0</v>
      </c>
      <c r="U689" s="22">
        <v>0</v>
      </c>
      <c r="V689" s="116">
        <f t="shared" ref="V689" si="2789">$T$8*SIN($B689*$U$8)</f>
        <v>2.066519704446661</v>
      </c>
      <c r="X689" s="55">
        <f t="shared" ref="X689" si="2790">N689*S689+P689*S692-O689*T689-Q689*T692</f>
        <v>-7.5737059674414278</v>
      </c>
      <c r="Y689" s="58">
        <f t="shared" ref="Y689" si="2791">(N689*T689+O689*S689+P689*T692+Q689*S692)</f>
        <v>0</v>
      </c>
      <c r="Z689" s="56">
        <f t="shared" ref="Z689" si="2792">N689*U689+P689*U692-O689*V689-Q689*V692</f>
        <v>0</v>
      </c>
      <c r="AA689" s="57">
        <f t="shared" ref="AA689" si="2793">(N689*V689+O689*U689+P689*V692+Q689*U692)</f>
        <v>-18.739743175092542</v>
      </c>
      <c r="AB689" s="9"/>
      <c r="AC689" s="61">
        <f t="shared" ref="AC689" si="2794">20*LOG((2*$X$8)/(($X$8*X689+Z689+$X$8*X692+Z692)^2+($X$8*Y689+AA689+$X$8*Y692+AA692)^2)^0.5)</f>
        <v>-20.764087406757028</v>
      </c>
      <c r="AE689" s="99">
        <f t="shared" ref="AE689" si="2795">((Y689^2+X689^2)/(Y692^2+X692^2))^0.5</f>
        <v>2.5182173685369498</v>
      </c>
      <c r="AF689" s="17"/>
      <c r="AG689" s="9"/>
      <c r="AH689" s="9"/>
      <c r="AI689" s="50"/>
      <c r="AJ689" s="44"/>
      <c r="AK689" s="9"/>
      <c r="AL689" s="9"/>
      <c r="AM689" s="9"/>
    </row>
    <row r="690" spans="2:39" ht="18.649999999999999" customHeight="1" thickBot="1">
      <c r="D690" s="59"/>
      <c r="E690" s="22"/>
      <c r="F690" s="22"/>
      <c r="G690" s="65"/>
      <c r="I690" s="63"/>
      <c r="L690" s="64"/>
      <c r="N690" s="63"/>
      <c r="Q690" s="64"/>
      <c r="S690" s="63"/>
      <c r="V690" s="64"/>
      <c r="X690" s="63"/>
      <c r="AA690" s="64"/>
      <c r="AE690" s="100"/>
      <c r="AF690" s="17"/>
      <c r="AG690" s="9"/>
      <c r="AH690" s="9"/>
      <c r="AI690" s="50"/>
      <c r="AJ690" s="44"/>
      <c r="AK690" s="9"/>
      <c r="AL690" s="9"/>
      <c r="AM690" s="9"/>
    </row>
    <row r="691" spans="2:39" ht="18.649999999999999" customHeight="1" thickBot="1">
      <c r="D691" s="237" t="s">
        <v>39</v>
      </c>
      <c r="E691" s="238"/>
      <c r="F691" s="239" t="s">
        <v>40</v>
      </c>
      <c r="G691" s="240"/>
      <c r="I691" s="228" t="s">
        <v>18</v>
      </c>
      <c r="J691" s="229"/>
      <c r="K691" s="230" t="s">
        <v>19</v>
      </c>
      <c r="L691" s="231"/>
      <c r="N691" s="228" t="s">
        <v>20</v>
      </c>
      <c r="O691" s="229"/>
      <c r="P691" s="230" t="s">
        <v>21</v>
      </c>
      <c r="Q691" s="231"/>
      <c r="S691" s="228" t="s">
        <v>47</v>
      </c>
      <c r="T691" s="229"/>
      <c r="U691" s="230" t="s">
        <v>48</v>
      </c>
      <c r="V691" s="231"/>
      <c r="X691" s="228" t="s">
        <v>51</v>
      </c>
      <c r="Y691" s="229"/>
      <c r="Z691" s="230" t="s">
        <v>52</v>
      </c>
      <c r="AA691" s="231"/>
      <c r="AB691" s="4"/>
      <c r="AC691" s="71" t="s">
        <v>89</v>
      </c>
      <c r="AE691" s="101" t="s">
        <v>90</v>
      </c>
      <c r="AF691" s="17"/>
      <c r="AG691" s="9"/>
      <c r="AH691" s="9"/>
      <c r="AI691" s="50"/>
      <c r="AJ691" s="44"/>
      <c r="AK691" s="9"/>
      <c r="AL691" s="9"/>
      <c r="AM691" s="9"/>
    </row>
    <row r="692" spans="2:39" ht="18.649999999999999" customHeight="1" thickTop="1" thickBot="1">
      <c r="D692" s="43">
        <v>0</v>
      </c>
      <c r="E692" s="116">
        <f t="shared" ref="E692" si="2796">(1/$E$8)*SIN($B689*$F$8)</f>
        <v>0.22961330049407341</v>
      </c>
      <c r="F692" s="59">
        <f t="shared" ref="F692" si="2797">COS($F$8*$B689)</f>
        <v>0.7249135052721567</v>
      </c>
      <c r="G692" s="73">
        <v>0</v>
      </c>
      <c r="I692" s="55">
        <v>0</v>
      </c>
      <c r="J692" s="58">
        <f t="shared" ref="J692" si="2798">(TAN($K$8*B689))/$J$8</f>
        <v>5.0897600948312371</v>
      </c>
      <c r="K692" s="56">
        <v>1</v>
      </c>
      <c r="L692" s="57">
        <v>0</v>
      </c>
      <c r="N692" s="55">
        <f t="shared" ref="N692" si="2799">D692*I689+F692*I692-E692*J689-G692*J692</f>
        <v>0</v>
      </c>
      <c r="O692" s="58">
        <f t="shared" ref="O692" si="2800">(D692*J689+E692*I689+F692*J692+G692*I692)</f>
        <v>3.91924913183253</v>
      </c>
      <c r="P692" s="56">
        <f t="shared" ref="P692" si="2801">D692*K689+F692*K692-E692*L689-G692*L692</f>
        <v>0.7249135052721567</v>
      </c>
      <c r="Q692" s="57">
        <f t="shared" ref="Q692" si="2802">(D692*L689+E692*K689+F692*L692+G692*K692)</f>
        <v>0</v>
      </c>
      <c r="S692" s="43">
        <v>0</v>
      </c>
      <c r="T692" s="116">
        <f t="shared" ref="T692" si="2803">(1/$T$8)*SIN($B689*$U$8)</f>
        <v>0.22961330049407341</v>
      </c>
      <c r="U692" s="59">
        <f t="shared" ref="U692" si="2804">COS($U$8*$B689)</f>
        <v>0.7249135052721567</v>
      </c>
      <c r="V692" s="73">
        <v>0</v>
      </c>
      <c r="X692" s="55">
        <f t="shared" ref="X692" si="2805">N692*S689+P692*S692-O692*T689-Q692*T692</f>
        <v>0</v>
      </c>
      <c r="Y692" s="58">
        <f t="shared" ref="Y692" si="2806">(N692*T689+O692*S689+P692*T692+Q692*S692)</f>
        <v>3.0075664087098439</v>
      </c>
      <c r="Z692" s="56">
        <f t="shared" ref="Z692" si="2807">N692*U689+P692*U692-O692*V689-Q692*V692</f>
        <v>-7.5737059674414278</v>
      </c>
      <c r="AA692" s="57">
        <f t="shared" ref="AA692" si="2808">(N692*V689+O692*U689+P692*V692+Q692*U692)</f>
        <v>0</v>
      </c>
      <c r="AB692" s="9"/>
      <c r="AC692" s="74">
        <f t="shared" ref="AC692" si="2809">(180/PI())*ATAN(-1*(($X$8*Y689+AA689+$X$8*Y692+AA692)/($X$8*X689+Z689+$X$8*X692+Z692)))</f>
        <v>-46.084876908241704</v>
      </c>
      <c r="AE692" s="102">
        <f t="shared" ref="AE692" si="2810">20*LOG(((($X$8*X689+Z689-$X$8*X692-Z692)^2+($X$8*Y689+AA689-$X$8*Y692-AA692)^2)/(($X$8*X689+Z689+$X$8*X692+Z692)^2+($X$8*Y689+AA689+$X$8*Y692+AA692)^2))^0.5)</f>
        <v>-3.6576581745923278E-2</v>
      </c>
      <c r="AF692" s="17"/>
      <c r="AG692" s="9"/>
      <c r="AH692" s="9"/>
      <c r="AI692" s="50"/>
      <c r="AJ692" s="44"/>
      <c r="AK692" s="9"/>
      <c r="AL692" s="9"/>
      <c r="AM692" s="9"/>
    </row>
    <row r="693" spans="2:39" ht="18.649999999999999" customHeight="1">
      <c r="AE693" s="66"/>
      <c r="AG693" s="9"/>
      <c r="AH693" s="9"/>
      <c r="AI693" s="50"/>
      <c r="AJ693" s="44"/>
      <c r="AK693" s="9"/>
      <c r="AL693" s="9"/>
      <c r="AM693" s="9"/>
    </row>
    <row r="694" spans="2:39" ht="18.649999999999999" customHeight="1" thickBot="1">
      <c r="E694" s="50" t="s">
        <v>8</v>
      </c>
      <c r="J694" s="50" t="s">
        <v>9</v>
      </c>
      <c r="O694" s="50" t="s">
        <v>10</v>
      </c>
      <c r="T694" s="50" t="s">
        <v>11</v>
      </c>
      <c r="Y694" s="50" t="s">
        <v>12</v>
      </c>
      <c r="AG694" s="9"/>
      <c r="AH694" s="9"/>
      <c r="AI694" s="50"/>
      <c r="AJ694" s="44"/>
      <c r="AK694" s="9"/>
      <c r="AL694" s="9"/>
      <c r="AM694" s="9"/>
    </row>
    <row r="695" spans="2:39" ht="18.649999999999999" customHeight="1" thickBot="1">
      <c r="B695" s="49"/>
      <c r="D695" s="233" t="s">
        <v>37</v>
      </c>
      <c r="E695" s="234"/>
      <c r="F695" s="235" t="s">
        <v>38</v>
      </c>
      <c r="G695" s="236"/>
      <c r="I695" s="228" t="s">
        <v>14</v>
      </c>
      <c r="J695" s="229"/>
      <c r="K695" s="230" t="s">
        <v>15</v>
      </c>
      <c r="L695" s="231"/>
      <c r="N695" s="228" t="s">
        <v>16</v>
      </c>
      <c r="O695" s="229"/>
      <c r="P695" s="230" t="s">
        <v>17</v>
      </c>
      <c r="Q695" s="231"/>
      <c r="S695" s="228" t="s">
        <v>45</v>
      </c>
      <c r="T695" s="229"/>
      <c r="U695" s="230" t="s">
        <v>46</v>
      </c>
      <c r="V695" s="231"/>
      <c r="X695" s="228" t="s">
        <v>49</v>
      </c>
      <c r="Y695" s="229"/>
      <c r="Z695" s="230" t="s">
        <v>50</v>
      </c>
      <c r="AA695" s="231"/>
      <c r="AB695" s="4"/>
      <c r="AC695" s="53" t="s">
        <v>87</v>
      </c>
      <c r="AE695" s="98" t="s">
        <v>88</v>
      </c>
      <c r="AF695" s="17"/>
      <c r="AG695" s="9"/>
      <c r="AH695" s="9"/>
      <c r="AI695" s="50"/>
      <c r="AJ695" s="44"/>
      <c r="AK695" s="9"/>
      <c r="AL695" s="9"/>
      <c r="AM695" s="9"/>
    </row>
    <row r="696" spans="2:39" ht="18.649999999999999" customHeight="1" thickTop="1" thickBot="1">
      <c r="B696" s="75">
        <v>1.92</v>
      </c>
      <c r="D696" s="132">
        <f t="shared" ref="D696" si="2811">COS($F$8*$B696)</f>
        <v>0.7193804702568124</v>
      </c>
      <c r="E696" s="133">
        <v>0</v>
      </c>
      <c r="F696" s="134">
        <v>0</v>
      </c>
      <c r="G696" s="135">
        <f t="shared" ref="G696" si="2812">$E$8*SIN($B696*$F$8)</f>
        <v>2.0838487591756243</v>
      </c>
      <c r="I696" s="55">
        <v>1</v>
      </c>
      <c r="J696" s="58">
        <v>0</v>
      </c>
      <c r="K696" s="56">
        <v>0</v>
      </c>
      <c r="L696" s="57">
        <v>0</v>
      </c>
      <c r="N696" s="55">
        <f t="shared" ref="N696" si="2813">D696*I696+F696*I699-E696*J696-G696*J699</f>
        <v>-10.55909469800946</v>
      </c>
      <c r="O696" s="58">
        <f t="shared" ref="O696" si="2814">(D696*J696+E696*I696+F696*J699+G696*I699)</f>
        <v>0</v>
      </c>
      <c r="P696" s="56">
        <f t="shared" ref="P696" si="2815">D696*K696+F696*K699-E696*L696-G696*L699</f>
        <v>0</v>
      </c>
      <c r="Q696" s="57">
        <f t="shared" ref="Q696" si="2816">(D696*L696+E696*K696+F696*L699+G696*K699)</f>
        <v>2.0838487591756243</v>
      </c>
      <c r="S696" s="59">
        <f t="shared" ref="S696" si="2817">COS($U$8*$B696)</f>
        <v>0.7193804702568124</v>
      </c>
      <c r="T696" s="60">
        <v>0</v>
      </c>
      <c r="U696" s="22">
        <v>0</v>
      </c>
      <c r="V696" s="116">
        <f t="shared" ref="V696" si="2818">$T$8*SIN($B696*$U$8)</f>
        <v>2.0838487591756243</v>
      </c>
      <c r="X696" s="55">
        <f t="shared" ref="X696" si="2819">N696*S696+P696*S699-O696*T696-Q696*T699</f>
        <v>-8.0784982483533465</v>
      </c>
      <c r="Y696" s="58">
        <f t="shared" ref="Y696" si="2820">(N696*T696+O696*S696+P696*T699+Q696*S699)</f>
        <v>0</v>
      </c>
      <c r="Z696" s="56">
        <f t="shared" ref="Z696" si="2821">N696*U696+P696*U699-O696*V696-Q696*V699</f>
        <v>0</v>
      </c>
      <c r="AA696" s="57">
        <f t="shared" ref="AA696" si="2822">(N696*V696+O696*U696+P696*V699+Q696*U699)</f>
        <v>-20.504476284145088</v>
      </c>
      <c r="AB696" s="9"/>
      <c r="AC696" s="61">
        <f t="shared" ref="AC696" si="2823">20*LOG((2*$X$8)/(($X$8*X696+Z696+$X$8*X699+Z699)^2+($X$8*Y696+AA696+$X$8*Y699+AA699)^2)^0.5)</f>
        <v>-21.482787482780804</v>
      </c>
      <c r="AE696" s="99">
        <f t="shared" ref="AE696" si="2824">((Y696^2+X696^2)/(Y699^2+X699^2))^0.5</f>
        <v>2.5776513409473161</v>
      </c>
      <c r="AF696" s="17"/>
      <c r="AG696" s="9"/>
      <c r="AH696" s="9"/>
      <c r="AI696" s="50"/>
      <c r="AJ696" s="44"/>
      <c r="AK696" s="9"/>
      <c r="AL696" s="9"/>
      <c r="AM696" s="9"/>
    </row>
    <row r="697" spans="2:39" ht="18.649999999999999" customHeight="1" thickBot="1">
      <c r="D697" s="59"/>
      <c r="E697" s="22"/>
      <c r="F697" s="22"/>
      <c r="G697" s="65"/>
      <c r="I697" s="63"/>
      <c r="L697" s="64"/>
      <c r="N697" s="63"/>
      <c r="Q697" s="64"/>
      <c r="S697" s="63"/>
      <c r="V697" s="64"/>
      <c r="X697" s="63"/>
      <c r="AA697" s="64"/>
      <c r="AE697" s="100"/>
      <c r="AF697" s="17"/>
      <c r="AG697" s="9"/>
      <c r="AH697" s="9"/>
      <c r="AI697" s="50"/>
      <c r="AJ697" s="44"/>
      <c r="AK697" s="9"/>
      <c r="AL697" s="9"/>
      <c r="AM697" s="9"/>
    </row>
    <row r="698" spans="2:39" ht="18.649999999999999" customHeight="1" thickBot="1">
      <c r="D698" s="237" t="s">
        <v>39</v>
      </c>
      <c r="E698" s="238"/>
      <c r="F698" s="239" t="s">
        <v>40</v>
      </c>
      <c r="G698" s="240"/>
      <c r="I698" s="228" t="s">
        <v>18</v>
      </c>
      <c r="J698" s="229"/>
      <c r="K698" s="230" t="s">
        <v>19</v>
      </c>
      <c r="L698" s="231"/>
      <c r="N698" s="228" t="s">
        <v>20</v>
      </c>
      <c r="O698" s="229"/>
      <c r="P698" s="230" t="s">
        <v>21</v>
      </c>
      <c r="Q698" s="231"/>
      <c r="S698" s="228" t="s">
        <v>47</v>
      </c>
      <c r="T698" s="229"/>
      <c r="U698" s="230" t="s">
        <v>48</v>
      </c>
      <c r="V698" s="231"/>
      <c r="X698" s="228" t="s">
        <v>51</v>
      </c>
      <c r="Y698" s="229"/>
      <c r="Z698" s="230" t="s">
        <v>52</v>
      </c>
      <c r="AA698" s="231"/>
      <c r="AB698" s="4"/>
      <c r="AC698" s="71" t="s">
        <v>89</v>
      </c>
      <c r="AE698" s="101" t="s">
        <v>90</v>
      </c>
      <c r="AF698" s="17"/>
      <c r="AG698" s="9"/>
      <c r="AH698" s="9"/>
      <c r="AI698" s="50"/>
      <c r="AJ698" s="44"/>
      <c r="AK698" s="9"/>
      <c r="AL698" s="9"/>
      <c r="AM698" s="9"/>
    </row>
    <row r="699" spans="2:39" ht="18.649999999999999" customHeight="1" thickTop="1" thickBot="1">
      <c r="D699" s="43">
        <v>0</v>
      </c>
      <c r="E699" s="116">
        <f t="shared" ref="E699" si="2825">(1/$E$8)*SIN($B696*$F$8)</f>
        <v>0.23153875101951377</v>
      </c>
      <c r="F699" s="59">
        <f t="shared" ref="F699" si="2826">COS($F$8*$B696)</f>
        <v>0.7193804702568124</v>
      </c>
      <c r="G699" s="73">
        <v>0</v>
      </c>
      <c r="I699" s="55">
        <v>0</v>
      </c>
      <c r="J699" s="58">
        <f t="shared" ref="J699" si="2827">(TAN($K$8*B696))/$J$8</f>
        <v>5.4123290467241318</v>
      </c>
      <c r="K699" s="56">
        <v>1</v>
      </c>
      <c r="L699" s="57">
        <v>0</v>
      </c>
      <c r="N699" s="55">
        <f t="shared" ref="N699" si="2828">D699*I696+F699*I699-E699*J696-G699*J699</f>
        <v>0</v>
      </c>
      <c r="O699" s="58">
        <f t="shared" ref="O699" si="2829">(D699*J696+E699*I696+F699*J699+G699*I699)</f>
        <v>4.125062565836525</v>
      </c>
      <c r="P699" s="56">
        <f t="shared" ref="P699" si="2830">D699*K696+F699*K699-E699*L696-G699*L699</f>
        <v>0.7193804702568124</v>
      </c>
      <c r="Q699" s="57">
        <f t="shared" ref="Q699" si="2831">(D699*L696+E699*K696+F699*L699+G699*K699)</f>
        <v>0</v>
      </c>
      <c r="S699" s="43">
        <v>0</v>
      </c>
      <c r="T699" s="116">
        <f t="shared" ref="T699" si="2832">(1/$T$8)*SIN($B696*$U$8)</f>
        <v>0.23153875101951377</v>
      </c>
      <c r="U699" s="59">
        <f t="shared" ref="U699" si="2833">COS($U$8*$B696)</f>
        <v>0.7193804702568124</v>
      </c>
      <c r="V699" s="73">
        <v>0</v>
      </c>
      <c r="X699" s="55">
        <f t="shared" ref="X699" si="2834">N699*S696+P699*S699-O699*T696-Q699*T699</f>
        <v>0</v>
      </c>
      <c r="Y699" s="58">
        <f t="shared" ref="Y699" si="2835">(N699*T696+O699*S696+P699*T699+Q699*S699)</f>
        <v>3.1340539040413455</v>
      </c>
      <c r="Z699" s="56">
        <f t="shared" ref="Z699" si="2836">N699*U696+P699*U699-O699*V696-Q699*V699</f>
        <v>-8.0784982483533465</v>
      </c>
      <c r="AA699" s="57">
        <f t="shared" ref="AA699" si="2837">(N699*V696+O699*U696+P699*V699+Q699*U699)</f>
        <v>0</v>
      </c>
      <c r="AB699" s="9"/>
      <c r="AC699" s="74">
        <f t="shared" ref="AC699" si="2838">(180/PI())*ATAN(-1*(($X$8*Y696+AA696+$X$8*Y699+AA699)/($X$8*X696+Z696+$X$8*X699+Z699)))</f>
        <v>-47.072746793167603</v>
      </c>
      <c r="AE699" s="102">
        <f t="shared" ref="AE699" si="2839">20*LOG(((($X$8*X696+Z696-$X$8*X699-Z699)^2+($X$8*Y696+AA696-$X$8*Y699-AA699)^2)/(($X$8*X696+Z696+$X$8*X699+Z699)^2+($X$8*Y696+AA696+$X$8*Y699+AA699)^2))^0.5)</f>
        <v>-3.0978011947932538E-2</v>
      </c>
      <c r="AF699" s="17"/>
      <c r="AG699" s="9"/>
      <c r="AH699" s="9"/>
      <c r="AI699" s="50"/>
      <c r="AJ699" s="44"/>
      <c r="AK699" s="9"/>
      <c r="AL699" s="9"/>
      <c r="AM699" s="9"/>
    </row>
    <row r="700" spans="2:39" ht="18.649999999999999" customHeight="1">
      <c r="AE700" s="66"/>
      <c r="AG700" s="9"/>
      <c r="AH700" s="9"/>
      <c r="AI700" s="50"/>
      <c r="AJ700" s="44"/>
      <c r="AK700" s="9"/>
      <c r="AL700" s="9"/>
      <c r="AM700" s="9"/>
    </row>
    <row r="701" spans="2:39" ht="18.649999999999999" customHeight="1" thickBot="1">
      <c r="E701" s="50" t="s">
        <v>8</v>
      </c>
      <c r="J701" s="50" t="s">
        <v>9</v>
      </c>
      <c r="O701" s="50" t="s">
        <v>10</v>
      </c>
      <c r="T701" s="50" t="s">
        <v>11</v>
      </c>
      <c r="Y701" s="50" t="s">
        <v>12</v>
      </c>
      <c r="AG701" s="9"/>
      <c r="AH701" s="9"/>
      <c r="AI701" s="50"/>
      <c r="AJ701" s="44"/>
      <c r="AK701" s="9"/>
      <c r="AL701" s="9"/>
      <c r="AM701" s="9"/>
    </row>
    <row r="702" spans="2:39" ht="18.649999999999999" customHeight="1" thickBot="1">
      <c r="B702" s="49"/>
      <c r="D702" s="233" t="s">
        <v>37</v>
      </c>
      <c r="E702" s="234"/>
      <c r="F702" s="235" t="s">
        <v>38</v>
      </c>
      <c r="G702" s="236"/>
      <c r="I702" s="228" t="s">
        <v>14</v>
      </c>
      <c r="J702" s="229"/>
      <c r="K702" s="230" t="s">
        <v>15</v>
      </c>
      <c r="L702" s="231"/>
      <c r="N702" s="228" t="s">
        <v>16</v>
      </c>
      <c r="O702" s="229"/>
      <c r="P702" s="230" t="s">
        <v>17</v>
      </c>
      <c r="Q702" s="231"/>
      <c r="S702" s="228" t="s">
        <v>45</v>
      </c>
      <c r="T702" s="229"/>
      <c r="U702" s="230" t="s">
        <v>46</v>
      </c>
      <c r="V702" s="231"/>
      <c r="X702" s="228" t="s">
        <v>49</v>
      </c>
      <c r="Y702" s="229"/>
      <c r="Z702" s="230" t="s">
        <v>50</v>
      </c>
      <c r="AA702" s="231"/>
      <c r="AB702" s="4"/>
      <c r="AC702" s="53" t="s">
        <v>87</v>
      </c>
      <c r="AE702" s="98" t="s">
        <v>88</v>
      </c>
      <c r="AF702" s="17"/>
      <c r="AG702" s="9"/>
      <c r="AH702" s="9"/>
      <c r="AI702" s="50"/>
      <c r="AJ702" s="44"/>
      <c r="AK702" s="9"/>
      <c r="AL702" s="9"/>
      <c r="AM702" s="9"/>
    </row>
    <row r="703" spans="2:39" ht="18.649999999999999" customHeight="1" thickTop="1" thickBot="1">
      <c r="B703" s="75">
        <v>1.94</v>
      </c>
      <c r="D703" s="132">
        <f t="shared" ref="D703" si="2840">COS($F$8*$B703)</f>
        <v>0.71380140876533305</v>
      </c>
      <c r="E703" s="133">
        <v>0</v>
      </c>
      <c r="F703" s="134">
        <v>0</v>
      </c>
      <c r="G703" s="135">
        <f t="shared" ref="G703" si="2841">$E$8*SIN($B703*$F$8)</f>
        <v>2.101044487773077</v>
      </c>
      <c r="I703" s="55">
        <v>1</v>
      </c>
      <c r="J703" s="58">
        <v>0</v>
      </c>
      <c r="K703" s="56">
        <v>0</v>
      </c>
      <c r="L703" s="57">
        <v>0</v>
      </c>
      <c r="N703" s="55">
        <f t="shared" ref="N703" si="2842">D703*I703+F703*I706-E703*J703-G703*J706</f>
        <v>-11.421853795700891</v>
      </c>
      <c r="O703" s="58">
        <f t="shared" ref="O703" si="2843">(D703*J703+E703*I703+F703*J706+G703*I706)</f>
        <v>0</v>
      </c>
      <c r="P703" s="56">
        <f t="shared" ref="P703" si="2844">D703*K703+F703*K706-E703*L703-G703*L706</f>
        <v>0</v>
      </c>
      <c r="Q703" s="57">
        <f t="shared" ref="Q703" si="2845">(D703*L703+E703*K703+F703*L706+G703*K706)</f>
        <v>2.101044487773077</v>
      </c>
      <c r="S703" s="59">
        <f t="shared" ref="S703" si="2846">COS($U$8*$B703)</f>
        <v>0.71380140876533305</v>
      </c>
      <c r="T703" s="60">
        <v>0</v>
      </c>
      <c r="U703" s="22">
        <v>0</v>
      </c>
      <c r="V703" s="116">
        <f t="shared" ref="V703" si="2847">$T$8*SIN($B703*$U$8)</f>
        <v>2.101044487773077</v>
      </c>
      <c r="X703" s="55">
        <f t="shared" ref="X703" si="2848">N703*S703+P703*S706-O703*T703-Q703*T706</f>
        <v>-8.6434228789275895</v>
      </c>
      <c r="Y703" s="58">
        <f t="shared" ref="Y703" si="2849">(N703*T703+O703*S703+P703*T706+Q703*S706)</f>
        <v>0</v>
      </c>
      <c r="Z703" s="56">
        <f t="shared" ref="Z703" si="2850">N703*U703+P703*U706-O703*V703-Q703*V706</f>
        <v>0</v>
      </c>
      <c r="AA703" s="57">
        <f t="shared" ref="AA703" si="2851">(N703*V703+O703*U703+P703*V706+Q703*U706)</f>
        <v>-22.49809444235629</v>
      </c>
      <c r="AB703" s="9"/>
      <c r="AC703" s="61">
        <f t="shared" ref="AC703" si="2852">20*LOG((2*$X$8)/(($X$8*X703+Z703+$X$8*X706+Z706)^2+($X$8*Y703+AA703+$X$8*Y706+AA706)^2)^0.5)</f>
        <v>-22.229214801743087</v>
      </c>
      <c r="AE703" s="99">
        <f t="shared" ref="AE703" si="2853">((Y703^2+X703^2)/(Y706^2+X706^2))^0.5</f>
        <v>2.6382284372278133</v>
      </c>
      <c r="AF703" s="17"/>
      <c r="AG703" s="9"/>
      <c r="AH703" s="9"/>
      <c r="AI703" s="50"/>
      <c r="AJ703" s="44"/>
      <c r="AK703" s="9"/>
      <c r="AL703" s="9"/>
      <c r="AM703" s="9"/>
    </row>
    <row r="704" spans="2:39" ht="18.649999999999999" customHeight="1" thickBot="1">
      <c r="D704" s="59"/>
      <c r="E704" s="22"/>
      <c r="F704" s="22"/>
      <c r="G704" s="65"/>
      <c r="I704" s="63"/>
      <c r="L704" s="64"/>
      <c r="N704" s="63"/>
      <c r="Q704" s="64"/>
      <c r="S704" s="63"/>
      <c r="V704" s="64"/>
      <c r="X704" s="63"/>
      <c r="AA704" s="64"/>
      <c r="AE704" s="100"/>
      <c r="AF704" s="17"/>
      <c r="AG704" s="9"/>
      <c r="AH704" s="9"/>
      <c r="AI704" s="50"/>
      <c r="AJ704" s="44"/>
      <c r="AK704" s="9"/>
      <c r="AL704" s="9"/>
      <c r="AM704" s="9"/>
    </row>
    <row r="705" spans="2:39" ht="18.649999999999999" customHeight="1" thickBot="1">
      <c r="D705" s="237" t="s">
        <v>39</v>
      </c>
      <c r="E705" s="238"/>
      <c r="F705" s="239" t="s">
        <v>40</v>
      </c>
      <c r="G705" s="240"/>
      <c r="I705" s="228" t="s">
        <v>18</v>
      </c>
      <c r="J705" s="229"/>
      <c r="K705" s="230" t="s">
        <v>19</v>
      </c>
      <c r="L705" s="231"/>
      <c r="N705" s="228" t="s">
        <v>20</v>
      </c>
      <c r="O705" s="229"/>
      <c r="P705" s="230" t="s">
        <v>21</v>
      </c>
      <c r="Q705" s="231"/>
      <c r="S705" s="228" t="s">
        <v>47</v>
      </c>
      <c r="T705" s="229"/>
      <c r="U705" s="230" t="s">
        <v>48</v>
      </c>
      <c r="V705" s="231"/>
      <c r="X705" s="228" t="s">
        <v>51</v>
      </c>
      <c r="Y705" s="229"/>
      <c r="Z705" s="230" t="s">
        <v>52</v>
      </c>
      <c r="AA705" s="231"/>
      <c r="AB705" s="4"/>
      <c r="AC705" s="71" t="s">
        <v>89</v>
      </c>
      <c r="AE705" s="101" t="s">
        <v>90</v>
      </c>
      <c r="AF705" s="17"/>
      <c r="AG705" s="9"/>
      <c r="AH705" s="9"/>
      <c r="AI705" s="50"/>
      <c r="AJ705" s="44"/>
      <c r="AK705" s="9"/>
      <c r="AL705" s="9"/>
      <c r="AM705" s="9"/>
    </row>
    <row r="706" spans="2:39" ht="18.649999999999999" customHeight="1" thickTop="1" thickBot="1">
      <c r="D706" s="43">
        <v>0</v>
      </c>
      <c r="E706" s="116">
        <f t="shared" ref="E706" si="2854">(1/$E$8)*SIN($B703*$F$8)</f>
        <v>0.23344938753034189</v>
      </c>
      <c r="F706" s="59">
        <f t="shared" ref="F706" si="2855">COS($F$8*$B703)</f>
        <v>0.71380140876533305</v>
      </c>
      <c r="G706" s="73">
        <v>0</v>
      </c>
      <c r="I706" s="55">
        <v>0</v>
      </c>
      <c r="J706" s="58">
        <f t="shared" ref="J706" si="2856">(TAN($K$8*B703))/$J$8</f>
        <v>5.7760105866815579</v>
      </c>
      <c r="K706" s="56">
        <v>1</v>
      </c>
      <c r="L706" s="57">
        <v>0</v>
      </c>
      <c r="N706" s="55">
        <f t="shared" ref="N706" si="2857">D706*I703+F706*I706-E706*J703-G706*J706</f>
        <v>0</v>
      </c>
      <c r="O706" s="58">
        <f t="shared" ref="O706" si="2858">(D706*J703+E706*I703+F706*J706+G706*I706)</f>
        <v>4.3563738813471158</v>
      </c>
      <c r="P706" s="56">
        <f t="shared" ref="P706" si="2859">D706*K703+F706*K706-E706*L703-G706*L706</f>
        <v>0.71380140876533305</v>
      </c>
      <c r="Q706" s="57">
        <f t="shared" ref="Q706" si="2860">(D706*L703+E706*K703+F706*L706+G706*K706)</f>
        <v>0</v>
      </c>
      <c r="S706" s="43">
        <v>0</v>
      </c>
      <c r="T706" s="116">
        <f t="shared" ref="T706" si="2861">(1/$T$8)*SIN($B703*$U$8)</f>
        <v>0.23344938753034189</v>
      </c>
      <c r="U706" s="59">
        <f t="shared" ref="U706" si="2862">COS($U$8*$B703)</f>
        <v>0.71380140876533305</v>
      </c>
      <c r="V706" s="73">
        <v>0</v>
      </c>
      <c r="X706" s="55">
        <f t="shared" ref="X706" si="2863">N706*S703+P706*S706-O706*T703-Q706*T706</f>
        <v>0</v>
      </c>
      <c r="Y706" s="58">
        <f t="shared" ref="Y706" si="2864">(N706*T703+O706*S703+P706*T706+Q706*S706)</f>
        <v>3.2762223153086354</v>
      </c>
      <c r="Z706" s="56">
        <f t="shared" ref="Z706" si="2865">N706*U703+P706*U706-O706*V703-Q706*V706</f>
        <v>-8.6434228789275878</v>
      </c>
      <c r="AA706" s="57">
        <f t="shared" ref="AA706" si="2866">(N706*V703+O706*U703+P706*V706+Q706*U706)</f>
        <v>0</v>
      </c>
      <c r="AB706" s="9"/>
      <c r="AC706" s="74">
        <f t="shared" ref="AC706" si="2867">(180/PI())*ATAN(-1*(($X$8*Y703+AA703+$X$8*Y706+AA706)/($X$8*X703+Z703+$X$8*X706+Z706)))</f>
        <v>-48.033938416814742</v>
      </c>
      <c r="AE706" s="102">
        <f t="shared" ref="AE706" si="2868">20*LOG(((($X$8*X703+Z703-$X$8*X706-Z706)^2+($X$8*Y703+AA703-$X$8*Y706-AA706)^2)/(($X$8*X703+Z703+$X$8*X706+Z706)^2+($X$8*Y703+AA703+$X$8*Y706+AA706)^2))^0.5)</f>
        <v>-2.607148406590417E-2</v>
      </c>
      <c r="AF706" s="17"/>
      <c r="AG706" s="9"/>
      <c r="AH706" s="9"/>
      <c r="AI706" s="50"/>
      <c r="AJ706" s="44"/>
      <c r="AK706" s="9"/>
      <c r="AL706" s="9"/>
      <c r="AM706" s="9"/>
    </row>
    <row r="707" spans="2:39" ht="18.649999999999999" customHeight="1">
      <c r="AE707" s="66"/>
      <c r="AG707" s="9"/>
      <c r="AH707" s="9"/>
      <c r="AI707" s="50"/>
      <c r="AJ707" s="44"/>
      <c r="AK707" s="9"/>
      <c r="AL707" s="9"/>
      <c r="AM707" s="9"/>
    </row>
    <row r="708" spans="2:39" ht="18.649999999999999" customHeight="1" thickBot="1">
      <c r="E708" s="50" t="s">
        <v>8</v>
      </c>
      <c r="J708" s="50" t="s">
        <v>9</v>
      </c>
      <c r="O708" s="50" t="s">
        <v>10</v>
      </c>
      <c r="T708" s="50" t="s">
        <v>11</v>
      </c>
      <c r="Y708" s="50" t="s">
        <v>12</v>
      </c>
      <c r="AG708" s="9"/>
      <c r="AH708" s="9"/>
      <c r="AI708" s="50"/>
      <c r="AJ708" s="44"/>
      <c r="AK708" s="9"/>
      <c r="AL708" s="9"/>
      <c r="AM708" s="9"/>
    </row>
    <row r="709" spans="2:39" ht="18.649999999999999" customHeight="1" thickBot="1">
      <c r="B709" s="49"/>
      <c r="D709" s="233" t="s">
        <v>37</v>
      </c>
      <c r="E709" s="234"/>
      <c r="F709" s="235" t="s">
        <v>38</v>
      </c>
      <c r="G709" s="236"/>
      <c r="I709" s="228" t="s">
        <v>14</v>
      </c>
      <c r="J709" s="229"/>
      <c r="K709" s="230" t="s">
        <v>15</v>
      </c>
      <c r="L709" s="231"/>
      <c r="N709" s="228" t="s">
        <v>16</v>
      </c>
      <c r="O709" s="229"/>
      <c r="P709" s="230" t="s">
        <v>17</v>
      </c>
      <c r="Q709" s="231"/>
      <c r="S709" s="228" t="s">
        <v>45</v>
      </c>
      <c r="T709" s="229"/>
      <c r="U709" s="230" t="s">
        <v>46</v>
      </c>
      <c r="V709" s="231"/>
      <c r="X709" s="228" t="s">
        <v>49</v>
      </c>
      <c r="Y709" s="229"/>
      <c r="Z709" s="230" t="s">
        <v>50</v>
      </c>
      <c r="AA709" s="231"/>
      <c r="AB709" s="4"/>
      <c r="AC709" s="53" t="s">
        <v>87</v>
      </c>
      <c r="AE709" s="98" t="s">
        <v>88</v>
      </c>
      <c r="AF709" s="17"/>
      <c r="AG709" s="9"/>
      <c r="AH709" s="9"/>
      <c r="AI709" s="50"/>
      <c r="AJ709" s="44"/>
      <c r="AK709" s="9"/>
      <c r="AL709" s="9"/>
      <c r="AM709" s="9"/>
    </row>
    <row r="710" spans="2:39" ht="18.649999999999999" customHeight="1" thickTop="1" thickBot="1">
      <c r="B710" s="75">
        <v>1.96</v>
      </c>
      <c r="D710" s="132">
        <f t="shared" ref="D710" si="2869">COS($F$8*$B710)</f>
        <v>0.70817667775005655</v>
      </c>
      <c r="E710" s="133">
        <v>0</v>
      </c>
      <c r="F710" s="134">
        <v>0</v>
      </c>
      <c r="G710" s="135">
        <f t="shared" ref="G710" si="2870">$E$8*SIN($B710*$F$8)</f>
        <v>2.118105790044027</v>
      </c>
      <c r="I710" s="55">
        <v>1</v>
      </c>
      <c r="J710" s="58">
        <v>0</v>
      </c>
      <c r="K710" s="56">
        <v>0</v>
      </c>
      <c r="L710" s="57">
        <v>0</v>
      </c>
      <c r="N710" s="55">
        <f t="shared" ref="N710" si="2871">D710*I710+F710*I713-E710*J710-G710*J713</f>
        <v>-12.401568117165617</v>
      </c>
      <c r="O710" s="58">
        <f t="shared" ref="O710" si="2872">(D710*J710+E710*I710+F710*J713+G710*I713)</f>
        <v>0</v>
      </c>
      <c r="P710" s="56">
        <f t="shared" ref="P710" si="2873">D710*K710+F710*K713-E710*L710-G710*L713</f>
        <v>0</v>
      </c>
      <c r="Q710" s="57">
        <f t="shared" ref="Q710" si="2874">(D710*L710+E710*K710+F710*L713+G710*K713)</f>
        <v>2.118105790044027</v>
      </c>
      <c r="S710" s="59">
        <f t="shared" ref="S710" si="2875">COS($U$8*$B710)</f>
        <v>0.70817667775005655</v>
      </c>
      <c r="T710" s="60">
        <v>0</v>
      </c>
      <c r="U710" s="22">
        <v>0</v>
      </c>
      <c r="V710" s="116">
        <f t="shared" ref="V710" si="2876">$T$8*SIN($B710*$U$8)</f>
        <v>2.118105790044027</v>
      </c>
      <c r="X710" s="55">
        <f t="shared" ref="X710" si="2877">N710*S710+P710*S713-O710*T710-Q710*T713</f>
        <v>-9.2809871011962635</v>
      </c>
      <c r="Y710" s="58">
        <f t="shared" ref="Y710" si="2878">(N710*T710+O710*S710+P710*T713+Q710*S713)</f>
        <v>0</v>
      </c>
      <c r="Z710" s="56">
        <f t="shared" ref="Z710" si="2879">N710*U710+P710*U713-O710*V710-Q710*V713</f>
        <v>0</v>
      </c>
      <c r="AA710" s="57">
        <f t="shared" ref="AA710" si="2880">(N710*V710+O710*U710+P710*V713+Q710*U713)</f>
        <v>-24.767840113077355</v>
      </c>
      <c r="AB710" s="9"/>
      <c r="AC710" s="61">
        <f t="shared" ref="AC710" si="2881">20*LOG((2*$X$8)/(($X$8*X710+Z710+$X$8*X713+Z713)^2+($X$8*Y710+AA710+$X$8*Y713+AA713)^2)^0.5)</f>
        <v>-23.007774863315827</v>
      </c>
      <c r="AE710" s="99">
        <f t="shared" ref="AE710" si="2882">((Y710^2+X710^2)/(Y713^2+X713^2))^0.5</f>
        <v>2.7000100587385054</v>
      </c>
      <c r="AF710" s="17"/>
      <c r="AG710" s="9"/>
      <c r="AH710" s="9"/>
      <c r="AI710" s="50"/>
      <c r="AJ710" s="44"/>
      <c r="AK710" s="9"/>
      <c r="AL710" s="9"/>
      <c r="AM710" s="9"/>
    </row>
    <row r="711" spans="2:39" ht="18.649999999999999" customHeight="1" thickBot="1">
      <c r="D711" s="59"/>
      <c r="E711" s="22"/>
      <c r="F711" s="22"/>
      <c r="G711" s="65"/>
      <c r="I711" s="63"/>
      <c r="L711" s="64"/>
      <c r="N711" s="63"/>
      <c r="Q711" s="64"/>
      <c r="S711" s="63"/>
      <c r="V711" s="64"/>
      <c r="X711" s="63"/>
      <c r="AA711" s="64"/>
      <c r="AE711" s="100"/>
      <c r="AF711" s="17"/>
      <c r="AG711" s="9"/>
      <c r="AH711" s="9"/>
      <c r="AI711" s="50"/>
      <c r="AJ711" s="44"/>
      <c r="AK711" s="9"/>
      <c r="AL711" s="9"/>
      <c r="AM711" s="9"/>
    </row>
    <row r="712" spans="2:39" ht="18.649999999999999" customHeight="1" thickBot="1">
      <c r="D712" s="237" t="s">
        <v>39</v>
      </c>
      <c r="E712" s="238"/>
      <c r="F712" s="239" t="s">
        <v>40</v>
      </c>
      <c r="G712" s="240"/>
      <c r="I712" s="228" t="s">
        <v>18</v>
      </c>
      <c r="J712" s="229"/>
      <c r="K712" s="230" t="s">
        <v>19</v>
      </c>
      <c r="L712" s="231"/>
      <c r="N712" s="228" t="s">
        <v>20</v>
      </c>
      <c r="O712" s="229"/>
      <c r="P712" s="230" t="s">
        <v>21</v>
      </c>
      <c r="Q712" s="231"/>
      <c r="S712" s="228" t="s">
        <v>47</v>
      </c>
      <c r="T712" s="229"/>
      <c r="U712" s="230" t="s">
        <v>48</v>
      </c>
      <c r="V712" s="231"/>
      <c r="X712" s="228" t="s">
        <v>51</v>
      </c>
      <c r="Y712" s="229"/>
      <c r="Z712" s="230" t="s">
        <v>52</v>
      </c>
      <c r="AA712" s="231"/>
      <c r="AB712" s="4"/>
      <c r="AC712" s="71" t="s">
        <v>89</v>
      </c>
      <c r="AE712" s="101" t="s">
        <v>90</v>
      </c>
      <c r="AF712" s="17"/>
      <c r="AG712" s="9"/>
      <c r="AH712" s="9"/>
      <c r="AI712" s="50"/>
      <c r="AJ712" s="44"/>
      <c r="AK712" s="9"/>
      <c r="AL712" s="9"/>
      <c r="AM712" s="9"/>
    </row>
    <row r="713" spans="2:39" ht="18.649999999999999" customHeight="1" thickTop="1" thickBot="1">
      <c r="D713" s="43">
        <v>0</v>
      </c>
      <c r="E713" s="116">
        <f t="shared" ref="E713" si="2883">(1/$E$8)*SIN($B710*$F$8)</f>
        <v>0.23534508778266966</v>
      </c>
      <c r="F713" s="59">
        <f t="shared" ref="F713" si="2884">COS($F$8*$B710)</f>
        <v>0.70817667775005655</v>
      </c>
      <c r="G713" s="73">
        <v>0</v>
      </c>
      <c r="I713" s="55">
        <v>0</v>
      </c>
      <c r="J713" s="58">
        <f t="shared" ref="J713" si="2885">(TAN($K$8*B710))/$J$8</f>
        <v>6.1893720590052181</v>
      </c>
      <c r="K713" s="56">
        <v>1</v>
      </c>
      <c r="L713" s="57">
        <v>0</v>
      </c>
      <c r="N713" s="55">
        <f t="shared" ref="N713" si="2886">D713*I710+F713*I713-E713*J710-G713*J713</f>
        <v>0</v>
      </c>
      <c r="O713" s="58">
        <f t="shared" ref="O713" si="2887">(D713*J710+E713*I710+F713*J713+G713*I713)</f>
        <v>4.6185140298880123</v>
      </c>
      <c r="P713" s="56">
        <f t="shared" ref="P713" si="2888">D713*K710+F713*K713-E713*L710-G713*L713</f>
        <v>0.70817667775005655</v>
      </c>
      <c r="Q713" s="57">
        <f t="shared" ref="Q713" si="2889">(D713*L710+E713*K710+F713*L713+G713*K713)</f>
        <v>0</v>
      </c>
      <c r="S713" s="43">
        <v>0</v>
      </c>
      <c r="T713" s="116">
        <f t="shared" ref="T713" si="2890">(1/$T$8)*SIN($B710*$U$8)</f>
        <v>0.23534508778266966</v>
      </c>
      <c r="U713" s="59">
        <f t="shared" ref="U713" si="2891">COS($U$8*$B710)</f>
        <v>0.70817667775005655</v>
      </c>
      <c r="V713" s="73">
        <v>0</v>
      </c>
      <c r="X713" s="55">
        <f t="shared" ref="X713" si="2892">N713*S710+P713*S713-O713*T710-Q713*T713</f>
        <v>0</v>
      </c>
      <c r="Y713" s="58">
        <f t="shared" ref="Y713" si="2893">(N713*T710+O713*S710+P713*T713+Q713*S713)</f>
        <v>3.4373898242188448</v>
      </c>
      <c r="Z713" s="56">
        <f t="shared" ref="Z713" si="2894">N713*U710+P713*U713-O713*V710-Q713*V713</f>
        <v>-9.2809871011962635</v>
      </c>
      <c r="AA713" s="57">
        <f t="shared" ref="AA713" si="2895">(N713*V710+O713*U710+P713*V713+Q713*U713)</f>
        <v>0</v>
      </c>
      <c r="AB713" s="9"/>
      <c r="AC713" s="74">
        <f t="shared" ref="AC713" si="2896">(180/PI())*ATAN(-1*(($X$8*Y710+AA710+$X$8*Y713+AA713)/($X$8*X710+Z710+$X$8*X713+Z713)))</f>
        <v>-48.9698785241793</v>
      </c>
      <c r="AE713" s="102">
        <f t="shared" ref="AE713" si="2897">20*LOG(((($X$8*X710+Z710-$X$8*X713-Z713)^2+($X$8*Y710+AA710-$X$8*Y713-AA713)^2)/(($X$8*X710+Z710+$X$8*X713+Z713)^2+($X$8*Y710+AA710+$X$8*Y713+AA713)^2))^0.5)</f>
        <v>-2.1781885162004938E-2</v>
      </c>
      <c r="AF713" s="17"/>
      <c r="AG713" s="9"/>
      <c r="AH713" s="9"/>
      <c r="AI713" s="50"/>
      <c r="AJ713" s="44"/>
      <c r="AK713" s="9"/>
      <c r="AL713" s="9"/>
      <c r="AM713" s="9"/>
    </row>
    <row r="714" spans="2:39" ht="18.649999999999999" customHeight="1">
      <c r="AE714" s="66"/>
      <c r="AG714" s="9"/>
      <c r="AH714" s="9"/>
      <c r="AI714" s="50"/>
      <c r="AJ714" s="44"/>
      <c r="AK714" s="9"/>
      <c r="AL714" s="9"/>
      <c r="AM714" s="9"/>
    </row>
    <row r="715" spans="2:39" ht="18.649999999999999" customHeight="1" thickBot="1">
      <c r="E715" s="50" t="s">
        <v>8</v>
      </c>
      <c r="J715" s="50" t="s">
        <v>9</v>
      </c>
      <c r="O715" s="50" t="s">
        <v>10</v>
      </c>
      <c r="T715" s="50" t="s">
        <v>11</v>
      </c>
      <c r="Y715" s="50" t="s">
        <v>12</v>
      </c>
      <c r="AG715" s="9"/>
      <c r="AH715" s="9"/>
      <c r="AI715" s="50"/>
      <c r="AJ715" s="44"/>
      <c r="AK715" s="9"/>
      <c r="AL715" s="9"/>
      <c r="AM715" s="9"/>
    </row>
    <row r="716" spans="2:39" ht="18.649999999999999" customHeight="1" thickBot="1">
      <c r="B716" s="49"/>
      <c r="D716" s="233" t="s">
        <v>37</v>
      </c>
      <c r="E716" s="234"/>
      <c r="F716" s="235" t="s">
        <v>38</v>
      </c>
      <c r="G716" s="236"/>
      <c r="I716" s="228" t="s">
        <v>14</v>
      </c>
      <c r="J716" s="229"/>
      <c r="K716" s="230" t="s">
        <v>15</v>
      </c>
      <c r="L716" s="231"/>
      <c r="N716" s="228" t="s">
        <v>16</v>
      </c>
      <c r="O716" s="229"/>
      <c r="P716" s="230" t="s">
        <v>17</v>
      </c>
      <c r="Q716" s="231"/>
      <c r="S716" s="228" t="s">
        <v>45</v>
      </c>
      <c r="T716" s="229"/>
      <c r="U716" s="230" t="s">
        <v>46</v>
      </c>
      <c r="V716" s="231"/>
      <c r="X716" s="228" t="s">
        <v>49</v>
      </c>
      <c r="Y716" s="229"/>
      <c r="Z716" s="230" t="s">
        <v>50</v>
      </c>
      <c r="AA716" s="231"/>
      <c r="AB716" s="4"/>
      <c r="AC716" s="53" t="s">
        <v>87</v>
      </c>
      <c r="AE716" s="98" t="s">
        <v>88</v>
      </c>
      <c r="AF716" s="17"/>
      <c r="AG716" s="9"/>
      <c r="AH716" s="9"/>
      <c r="AI716" s="50"/>
      <c r="AJ716" s="44"/>
      <c r="AK716" s="9"/>
      <c r="AL716" s="9"/>
      <c r="AM716" s="9"/>
    </row>
    <row r="717" spans="2:39" ht="18.649999999999999" customHeight="1" thickTop="1" thickBot="1">
      <c r="B717" s="75">
        <v>1.98</v>
      </c>
      <c r="D717" s="132">
        <f t="shared" ref="D717" si="2898">COS($F$8*$B717)</f>
        <v>0.70250663708528938</v>
      </c>
      <c r="E717" s="133">
        <v>0</v>
      </c>
      <c r="F717" s="134">
        <v>0</v>
      </c>
      <c r="G717" s="135">
        <f t="shared" ref="G717" si="2899">$E$8*SIN($B717*$F$8)</f>
        <v>2.1350315743941723</v>
      </c>
      <c r="I717" s="55">
        <v>1</v>
      </c>
      <c r="J717" s="58">
        <v>0</v>
      </c>
      <c r="K717" s="56">
        <v>0</v>
      </c>
      <c r="L717" s="57">
        <v>0</v>
      </c>
      <c r="N717" s="55">
        <f t="shared" ref="N717" si="2900">D717*I717+F717*I720-E717*J717-G717*J720</f>
        <v>-13.524357654633476</v>
      </c>
      <c r="O717" s="58">
        <f t="shared" ref="O717" si="2901">(D717*J717+E717*I717+F717*J720+G717*I720)</f>
        <v>0</v>
      </c>
      <c r="P717" s="56">
        <f t="shared" ref="P717" si="2902">D717*K717+F717*K720-E717*L717-G717*L720</f>
        <v>0</v>
      </c>
      <c r="Q717" s="57">
        <f t="shared" ref="Q717" si="2903">(D717*L717+E717*K717+F717*L720+G717*K720)</f>
        <v>2.1350315743941723</v>
      </c>
      <c r="S717" s="59">
        <f t="shared" ref="S717" si="2904">COS($U$8*$B717)</f>
        <v>0.70250663708528938</v>
      </c>
      <c r="T717" s="60">
        <v>0</v>
      </c>
      <c r="U717" s="22">
        <v>0</v>
      </c>
      <c r="V717" s="116">
        <f t="shared" ref="V717" si="2905">$T$8*SIN($B717*$U$8)</f>
        <v>2.1350315743941723</v>
      </c>
      <c r="X717" s="55">
        <f t="shared" ref="X717" si="2906">N717*S717+P717*S720-O717*T717-Q717*T720</f>
        <v>-10.007435439546374</v>
      </c>
      <c r="Y717" s="58">
        <f t="shared" ref="Y717" si="2907">(N717*T717+O717*S717+P717*T720+Q717*S720)</f>
        <v>0</v>
      </c>
      <c r="Z717" s="56">
        <f t="shared" ref="Z717" si="2908">N717*U717+P717*U720-O717*V717-Q717*V720</f>
        <v>0</v>
      </c>
      <c r="AA717" s="57">
        <f t="shared" ref="AA717" si="2909">(N717*V717+O717*U717+P717*V720+Q717*U720)</f>
        <v>-27.375056764643425</v>
      </c>
      <c r="AB717" s="9"/>
      <c r="AC717" s="61">
        <f t="shared" ref="AC717" si="2910">20*LOG((2*$X$8)/(($X$8*X717+Z717+$X$8*X720+Z720)^2+($X$8*Y717+AA717+$X$8*Y720+AA720)^2)^0.5)</f>
        <v>-23.823814304101543</v>
      </c>
      <c r="AE717" s="99">
        <f t="shared" ref="AE717" si="2911">((Y717^2+X717^2)/(Y720^2+X720^2))^0.5</f>
        <v>2.7630613026521518</v>
      </c>
      <c r="AF717" s="17"/>
      <c r="AG717" s="9"/>
      <c r="AH717" s="9"/>
      <c r="AI717" s="50"/>
      <c r="AJ717" s="44"/>
      <c r="AK717" s="9"/>
      <c r="AL717" s="9"/>
      <c r="AM717" s="9"/>
    </row>
    <row r="718" spans="2:39" ht="18.649999999999999" customHeight="1" thickBot="1">
      <c r="D718" s="59"/>
      <c r="E718" s="22"/>
      <c r="F718" s="22"/>
      <c r="G718" s="65"/>
      <c r="I718" s="63"/>
      <c r="L718" s="64"/>
      <c r="N718" s="63"/>
      <c r="Q718" s="64"/>
      <c r="S718" s="63"/>
      <c r="V718" s="64"/>
      <c r="X718" s="63"/>
      <c r="AA718" s="64"/>
      <c r="AE718" s="100"/>
      <c r="AF718" s="17"/>
      <c r="AG718" s="9"/>
      <c r="AH718" s="9"/>
      <c r="AI718" s="50"/>
      <c r="AJ718" s="44"/>
      <c r="AK718" s="9"/>
      <c r="AL718" s="9"/>
      <c r="AM718" s="9"/>
    </row>
    <row r="719" spans="2:39" ht="18.649999999999999" customHeight="1" thickBot="1">
      <c r="D719" s="237" t="s">
        <v>39</v>
      </c>
      <c r="E719" s="238"/>
      <c r="F719" s="239" t="s">
        <v>40</v>
      </c>
      <c r="G719" s="240"/>
      <c r="I719" s="228" t="s">
        <v>18</v>
      </c>
      <c r="J719" s="229"/>
      <c r="K719" s="230" t="s">
        <v>19</v>
      </c>
      <c r="L719" s="231"/>
      <c r="N719" s="228" t="s">
        <v>20</v>
      </c>
      <c r="O719" s="229"/>
      <c r="P719" s="230" t="s">
        <v>21</v>
      </c>
      <c r="Q719" s="231"/>
      <c r="S719" s="228" t="s">
        <v>47</v>
      </c>
      <c r="T719" s="229"/>
      <c r="U719" s="230" t="s">
        <v>48</v>
      </c>
      <c r="V719" s="231"/>
      <c r="X719" s="228" t="s">
        <v>51</v>
      </c>
      <c r="Y719" s="229"/>
      <c r="Z719" s="230" t="s">
        <v>52</v>
      </c>
      <c r="AA719" s="231"/>
      <c r="AB719" s="4"/>
      <c r="AC719" s="71" t="s">
        <v>89</v>
      </c>
      <c r="AE719" s="101" t="s">
        <v>90</v>
      </c>
      <c r="AF719" s="17"/>
      <c r="AG719" s="9"/>
      <c r="AH719" s="9"/>
      <c r="AI719" s="50"/>
      <c r="AJ719" s="44"/>
      <c r="AK719" s="9"/>
      <c r="AL719" s="9"/>
      <c r="AM719" s="9"/>
    </row>
    <row r="720" spans="2:39" ht="18.649999999999999" customHeight="1" thickTop="1" thickBot="1">
      <c r="D720" s="43">
        <v>0</v>
      </c>
      <c r="E720" s="116">
        <f t="shared" ref="E720" si="2912">(1/$E$8)*SIN($B717*$F$8)</f>
        <v>0.23722573048824136</v>
      </c>
      <c r="F720" s="59">
        <f t="shared" ref="F720" si="2913">COS($F$8*$B717)</f>
        <v>0.70250663708528938</v>
      </c>
      <c r="G720" s="73">
        <v>0</v>
      </c>
      <c r="I720" s="55">
        <v>0</v>
      </c>
      <c r="J720" s="58">
        <f t="shared" ref="J720" si="2914">(TAN($K$8*B717))/$J$8</f>
        <v>6.6635381239060694</v>
      </c>
      <c r="K720" s="56">
        <v>1</v>
      </c>
      <c r="L720" s="57">
        <v>0</v>
      </c>
      <c r="N720" s="55">
        <f t="shared" ref="N720" si="2915">D720*I717+F720*I720-E720*J717-G720*J720</f>
        <v>0</v>
      </c>
      <c r="O720" s="58">
        <f t="shared" ref="O720" si="2916">(D720*J717+E720*I717+F720*J720+G720*I720)</f>
        <v>4.9184054890031117</v>
      </c>
      <c r="P720" s="56">
        <f t="shared" ref="P720" si="2917">D720*K717+F720*K720-E720*L717-G720*L720</f>
        <v>0.70250663708528938</v>
      </c>
      <c r="Q720" s="57">
        <f t="shared" ref="Q720" si="2918">(D720*L717+E720*K717+F720*L720+G720*K720)</f>
        <v>0</v>
      </c>
      <c r="S720" s="43">
        <v>0</v>
      </c>
      <c r="T720" s="116">
        <f t="shared" ref="T720" si="2919">(1/$T$8)*SIN($B717*$U$8)</f>
        <v>0.23722573048824136</v>
      </c>
      <c r="U720" s="59">
        <f t="shared" ref="U720" si="2920">COS($U$8*$B717)</f>
        <v>0.70250663708528938</v>
      </c>
      <c r="V720" s="73">
        <v>0</v>
      </c>
      <c r="X720" s="55">
        <f t="shared" ref="X720" si="2921">N720*S717+P720*S720-O720*T717-Q720*T720</f>
        <v>0</v>
      </c>
      <c r="Y720" s="58">
        <f t="shared" ref="Y720" si="2922">(N720*T717+O720*S717+P720*T720+Q720*S720)</f>
        <v>3.6218651500568</v>
      </c>
      <c r="Z720" s="56">
        <f t="shared" ref="Z720" si="2923">N720*U717+P720*U720-O720*V717-Q720*V720</f>
        <v>-10.00743543954637</v>
      </c>
      <c r="AA720" s="57">
        <f t="shared" ref="AA720" si="2924">(N720*V717+O720*U717+P720*V720+Q720*U720)</f>
        <v>0</v>
      </c>
      <c r="AB720" s="9"/>
      <c r="AC720" s="74">
        <f t="shared" ref="AC720" si="2925">(180/PI())*ATAN(-1*(($X$8*Y717+AA717+$X$8*Y720+AA720)/($X$8*X717+Z717+$X$8*X720+Z720)))</f>
        <v>-49.881902510225558</v>
      </c>
      <c r="AE720" s="102">
        <f t="shared" ref="AE720" si="2926">20*LOG(((($X$8*X717+Z717-$X$8*X720-Z720)^2+($X$8*Y717+AA717-$X$8*Y720-AA720)^2)/(($X$8*X717+Z717+$X$8*X720+Z720)^2+($X$8*Y717+AA717+$X$8*Y720+AA720)^2))^0.5)</f>
        <v>-1.8042832200344465E-2</v>
      </c>
      <c r="AF720" s="17"/>
      <c r="AG720" s="9"/>
      <c r="AH720" s="9"/>
      <c r="AI720" s="50"/>
      <c r="AJ720" s="44"/>
      <c r="AK720" s="9"/>
      <c r="AL720" s="9"/>
      <c r="AM720" s="9"/>
    </row>
    <row r="721" spans="2:39" ht="18.649999999999999" customHeight="1">
      <c r="AE721" s="66"/>
      <c r="AG721" s="9"/>
      <c r="AH721" s="9"/>
      <c r="AI721" s="50"/>
      <c r="AJ721" s="44"/>
      <c r="AK721" s="9"/>
      <c r="AL721" s="9"/>
      <c r="AM721" s="9"/>
    </row>
    <row r="722" spans="2:39" ht="18.649999999999999" customHeight="1" thickBot="1">
      <c r="E722" s="50" t="s">
        <v>8</v>
      </c>
      <c r="J722" s="50" t="s">
        <v>9</v>
      </c>
      <c r="O722" s="50" t="s">
        <v>10</v>
      </c>
      <c r="T722" s="50" t="s">
        <v>11</v>
      </c>
      <c r="Y722" s="50" t="s">
        <v>12</v>
      </c>
      <c r="AG722" s="9"/>
      <c r="AH722" s="9"/>
      <c r="AI722" s="50"/>
      <c r="AJ722" s="44"/>
      <c r="AK722" s="9"/>
      <c r="AL722" s="9"/>
      <c r="AM722" s="9"/>
    </row>
    <row r="723" spans="2:39" ht="18.649999999999999" customHeight="1" thickBot="1">
      <c r="B723" s="49"/>
      <c r="D723" s="233" t="s">
        <v>37</v>
      </c>
      <c r="E723" s="234"/>
      <c r="F723" s="235" t="s">
        <v>38</v>
      </c>
      <c r="G723" s="236"/>
      <c r="I723" s="228" t="s">
        <v>14</v>
      </c>
      <c r="J723" s="229"/>
      <c r="K723" s="230" t="s">
        <v>15</v>
      </c>
      <c r="L723" s="231"/>
      <c r="N723" s="228" t="s">
        <v>16</v>
      </c>
      <c r="O723" s="229"/>
      <c r="P723" s="230" t="s">
        <v>17</v>
      </c>
      <c r="Q723" s="231"/>
      <c r="S723" s="228" t="s">
        <v>45</v>
      </c>
      <c r="T723" s="229"/>
      <c r="U723" s="230" t="s">
        <v>46</v>
      </c>
      <c r="V723" s="231"/>
      <c r="X723" s="228" t="s">
        <v>49</v>
      </c>
      <c r="Y723" s="229"/>
      <c r="Z723" s="230" t="s">
        <v>50</v>
      </c>
      <c r="AA723" s="231"/>
      <c r="AB723" s="4"/>
      <c r="AC723" s="53" t="s">
        <v>87</v>
      </c>
      <c r="AE723" s="98" t="s">
        <v>88</v>
      </c>
      <c r="AF723" s="17"/>
      <c r="AG723" s="9"/>
      <c r="AH723" s="9"/>
      <c r="AI723" s="50"/>
      <c r="AJ723" s="44"/>
      <c r="AK723" s="9"/>
      <c r="AL723" s="9"/>
      <c r="AM723" s="9"/>
    </row>
    <row r="724" spans="2:39" ht="18.649999999999999" customHeight="1" thickTop="1" thickBot="1">
      <c r="B724" s="75">
        <v>2</v>
      </c>
      <c r="D724" s="132">
        <f t="shared" ref="D724" si="2927">COS($F$8*$B724)</f>
        <v>0.69679164954428163</v>
      </c>
      <c r="E724" s="133">
        <v>0</v>
      </c>
      <c r="F724" s="134">
        <v>0</v>
      </c>
      <c r="G724" s="135">
        <f t="shared" ref="G724" si="2928">$E$8*SIN($B724*$F$8)</f>
        <v>2.1518207578997441</v>
      </c>
      <c r="I724" s="55">
        <v>1</v>
      </c>
      <c r="J724" s="58">
        <v>0</v>
      </c>
      <c r="K724" s="56">
        <v>0</v>
      </c>
      <c r="L724" s="57">
        <v>0</v>
      </c>
      <c r="N724" s="55">
        <f t="shared" ref="N724" si="2929">D724*I724+F724*I727-E724*J724-G724*J727</f>
        <v>-14.824769083847936</v>
      </c>
      <c r="O724" s="58">
        <f t="shared" ref="O724" si="2930">(D724*J724+E724*I724+F724*J727+G724*I727)</f>
        <v>0</v>
      </c>
      <c r="P724" s="56">
        <f t="shared" ref="P724" si="2931">D724*K724+F724*K727-E724*L724-G724*L727</f>
        <v>0</v>
      </c>
      <c r="Q724" s="57">
        <f t="shared" ref="Q724" si="2932">(D724*L724+E724*K724+F724*L727+G724*K727)</f>
        <v>2.1518207578997441</v>
      </c>
      <c r="S724" s="59">
        <f t="shared" ref="S724" si="2933">COS($U$8*$B724)</f>
        <v>0.69679164954428163</v>
      </c>
      <c r="T724" s="60">
        <v>0</v>
      </c>
      <c r="U724" s="22">
        <v>0</v>
      </c>
      <c r="V724" s="116">
        <f t="shared" ref="V724" si="2934">$T$8*SIN($B724*$U$8)</f>
        <v>2.1518207578997441</v>
      </c>
      <c r="X724" s="55">
        <f t="shared" ref="X724" si="2935">N724*S724+P724*S727-O724*T724-Q724*T727</f>
        <v>-10.844256701172831</v>
      </c>
      <c r="Y724" s="58">
        <f t="shared" ref="Y724" si="2936">(N724*T724+O724*S724+P724*T727+Q724*S727)</f>
        <v>0</v>
      </c>
      <c r="Z724" s="56">
        <f t="shared" ref="Z724" si="2937">N724*U724+P724*U727-O724*V724-Q724*V727</f>
        <v>0</v>
      </c>
      <c r="AA724" s="57">
        <f t="shared" ref="AA724" si="2938">(N724*V724+O724*U724+P724*V727+Q724*U727)</f>
        <v>-30.400875110273773</v>
      </c>
      <c r="AB724" s="9"/>
      <c r="AC724" s="61">
        <f t="shared" ref="AC724" si="2939">20*LOG((2*$X$8)/(($X$8*X724+Z724+$X$8*X727+Z727)^2+($X$8*Y724+AA724+$X$8*Y727+AA727)^2)^0.5)</f>
        <v>-24.683912378910399</v>
      </c>
      <c r="AE724" s="99">
        <f t="shared" ref="AE724" si="2940">((Y724^2+X724^2)/(Y727^2+X727^2))^0.5</f>
        <v>2.8274513007535771</v>
      </c>
      <c r="AF724" s="17"/>
      <c r="AG724" s="9"/>
      <c r="AH724" s="9"/>
      <c r="AI724" s="50"/>
      <c r="AJ724" s="44"/>
      <c r="AK724" s="9"/>
      <c r="AL724" s="9"/>
      <c r="AM724" s="9"/>
    </row>
    <row r="725" spans="2:39" ht="18.649999999999999" customHeight="1" thickBot="1">
      <c r="D725" s="59"/>
      <c r="E725" s="22"/>
      <c r="F725" s="22"/>
      <c r="G725" s="65"/>
      <c r="I725" s="63"/>
      <c r="L725" s="64"/>
      <c r="N725" s="63"/>
      <c r="Q725" s="64"/>
      <c r="S725" s="63"/>
      <c r="V725" s="64"/>
      <c r="X725" s="63"/>
      <c r="AA725" s="64"/>
      <c r="AE725" s="100"/>
      <c r="AF725" s="17"/>
      <c r="AG725" s="9"/>
      <c r="AH725" s="9"/>
      <c r="AI725" s="50"/>
      <c r="AJ725" s="44"/>
      <c r="AK725" s="9"/>
      <c r="AL725" s="9"/>
      <c r="AM725" s="9"/>
    </row>
    <row r="726" spans="2:39" ht="18.649999999999999" customHeight="1" thickBot="1">
      <c r="D726" s="237" t="s">
        <v>39</v>
      </c>
      <c r="E726" s="238"/>
      <c r="F726" s="239" t="s">
        <v>40</v>
      </c>
      <c r="G726" s="240"/>
      <c r="I726" s="228" t="s">
        <v>18</v>
      </c>
      <c r="J726" s="229"/>
      <c r="K726" s="230" t="s">
        <v>19</v>
      </c>
      <c r="L726" s="231"/>
      <c r="N726" s="228" t="s">
        <v>20</v>
      </c>
      <c r="O726" s="229"/>
      <c r="P726" s="230" t="s">
        <v>21</v>
      </c>
      <c r="Q726" s="231"/>
      <c r="S726" s="228" t="s">
        <v>47</v>
      </c>
      <c r="T726" s="229"/>
      <c r="U726" s="230" t="s">
        <v>48</v>
      </c>
      <c r="V726" s="231"/>
      <c r="X726" s="228" t="s">
        <v>51</v>
      </c>
      <c r="Y726" s="229"/>
      <c r="Z726" s="230" t="s">
        <v>52</v>
      </c>
      <c r="AA726" s="231"/>
      <c r="AB726" s="4"/>
      <c r="AC726" s="71" t="s">
        <v>89</v>
      </c>
      <c r="AE726" s="101" t="s">
        <v>90</v>
      </c>
      <c r="AF726" s="17"/>
      <c r="AG726" s="9"/>
      <c r="AH726" s="9"/>
      <c r="AI726" s="50"/>
      <c r="AJ726" s="44"/>
      <c r="AK726" s="9"/>
      <c r="AL726" s="9"/>
      <c r="AM726" s="9"/>
    </row>
    <row r="727" spans="2:39" ht="18.649999999999999" customHeight="1" thickTop="1" thickBot="1">
      <c r="D727" s="43">
        <v>0</v>
      </c>
      <c r="E727" s="116">
        <f t="shared" ref="E727" si="2941">(1/$E$8)*SIN($B724*$F$8)</f>
        <v>0.23909119532219381</v>
      </c>
      <c r="F727" s="59">
        <f t="shared" ref="F727" si="2942">COS($F$8*$B724)</f>
        <v>0.69679164954428163</v>
      </c>
      <c r="G727" s="73">
        <v>0</v>
      </c>
      <c r="I727" s="55">
        <v>0</v>
      </c>
      <c r="J727" s="58">
        <f t="shared" ref="J727" si="2943">(TAN($K$8*B724))/$J$8</f>
        <v>7.213221954667743</v>
      </c>
      <c r="K727" s="56">
        <v>1</v>
      </c>
      <c r="L727" s="57">
        <v>0</v>
      </c>
      <c r="N727" s="55">
        <f t="shared" ref="N727" si="2944">D727*I724+F727*I727-E727*J724-G727*J727</f>
        <v>0</v>
      </c>
      <c r="O727" s="58">
        <f t="shared" ref="O727" si="2945">(D727*J724+E727*I724+F727*J727+G727*I727)</f>
        <v>5.2652040196441581</v>
      </c>
      <c r="P727" s="56">
        <f t="shared" ref="P727" si="2946">D727*K724+F727*K727-E727*L724-G727*L727</f>
        <v>0.69679164954428163</v>
      </c>
      <c r="Q727" s="57">
        <f t="shared" ref="Q727" si="2947">(D727*L724+E727*K724+F727*L727+G727*K727)</f>
        <v>0</v>
      </c>
      <c r="S727" s="43">
        <v>0</v>
      </c>
      <c r="T727" s="116">
        <f t="shared" ref="T727" si="2948">(1/$T$8)*SIN($B724*$U$8)</f>
        <v>0.23909119532219381</v>
      </c>
      <c r="U727" s="59">
        <f t="shared" ref="U727" si="2949">COS($U$8*$B724)</f>
        <v>0.69679164954428163</v>
      </c>
      <c r="V727" s="73">
        <v>0</v>
      </c>
      <c r="X727" s="55">
        <f t="shared" ref="X727" si="2950">N727*S724+P727*S727-O727*T724-Q727*T727</f>
        <v>0</v>
      </c>
      <c r="Y727" s="58">
        <f t="shared" ref="Y727" si="2951">(N727*T724+O727*S724+P727*T727+Q727*S727)</f>
        <v>3.835346942415101</v>
      </c>
      <c r="Z727" s="56">
        <f t="shared" ref="Z727" si="2952">N727*U724+P727*U727-O727*V724-Q727*V727</f>
        <v>-10.84425670117283</v>
      </c>
      <c r="AA727" s="57">
        <f t="shared" ref="AA727" si="2953">(N727*V724+O727*U724+P727*V727+Q727*U727)</f>
        <v>0</v>
      </c>
      <c r="AB727" s="9"/>
      <c r="AC727" s="74">
        <f t="shared" ref="AC727" si="2954">(180/PI())*ATAN(-1*(($X$8*Y724+AA724+$X$8*Y727+AA727)/($X$8*X724+Z724+$X$8*X727+Z727)))</f>
        <v>-50.771261237463847</v>
      </c>
      <c r="AE727" s="102">
        <f t="shared" ref="AE727" si="2955">20*LOG(((($X$8*X724+Z724-$X$8*X727-Z727)^2+($X$8*Y724+AA724-$X$8*Y727-AA727)^2)/(($X$8*X724+Z724+$X$8*X727+Z727)^2+($X$8*Y724+AA724+$X$8*Y727+AA727)^2))^0.5)</f>
        <v>-1.4795602107719446E-2</v>
      </c>
      <c r="AF727" s="17"/>
      <c r="AG727" s="9"/>
      <c r="AH727" s="9"/>
      <c r="AI727" s="50"/>
      <c r="AJ727" s="44"/>
      <c r="AK727" s="9"/>
      <c r="AL727" s="9"/>
      <c r="AM727" s="9"/>
    </row>
    <row r="728" spans="2:39" ht="18.649999999999999" customHeight="1">
      <c r="AE728" s="66"/>
      <c r="AG728" s="9"/>
      <c r="AH728" s="9"/>
      <c r="AI728" s="50"/>
      <c r="AJ728" s="44"/>
      <c r="AK728" s="9"/>
      <c r="AL728" s="9"/>
      <c r="AM728" s="9"/>
    </row>
    <row r="729" spans="2:39" ht="18.649999999999999" customHeight="1" thickBot="1">
      <c r="E729" s="50" t="s">
        <v>8</v>
      </c>
      <c r="J729" s="50" t="s">
        <v>9</v>
      </c>
      <c r="O729" s="50" t="s">
        <v>10</v>
      </c>
      <c r="T729" s="50" t="s">
        <v>11</v>
      </c>
      <c r="Y729" s="50" t="s">
        <v>12</v>
      </c>
      <c r="AG729" s="9"/>
      <c r="AH729" s="9"/>
      <c r="AI729" s="50"/>
      <c r="AJ729" s="44"/>
      <c r="AK729" s="9"/>
      <c r="AL729" s="9"/>
      <c r="AM729" s="9"/>
    </row>
    <row r="730" spans="2:39" ht="18.649999999999999" customHeight="1" thickBot="1">
      <c r="B730" s="49"/>
      <c r="D730" s="233" t="s">
        <v>37</v>
      </c>
      <c r="E730" s="234"/>
      <c r="F730" s="235" t="s">
        <v>38</v>
      </c>
      <c r="G730" s="236"/>
      <c r="I730" s="228" t="s">
        <v>14</v>
      </c>
      <c r="J730" s="229"/>
      <c r="K730" s="230" t="s">
        <v>15</v>
      </c>
      <c r="L730" s="231"/>
      <c r="N730" s="228" t="s">
        <v>16</v>
      </c>
      <c r="O730" s="229"/>
      <c r="P730" s="230" t="s">
        <v>17</v>
      </c>
      <c r="Q730" s="231"/>
      <c r="S730" s="228" t="s">
        <v>45</v>
      </c>
      <c r="T730" s="229"/>
      <c r="U730" s="230" t="s">
        <v>46</v>
      </c>
      <c r="V730" s="231"/>
      <c r="X730" s="228" t="s">
        <v>49</v>
      </c>
      <c r="Y730" s="229"/>
      <c r="Z730" s="230" t="s">
        <v>50</v>
      </c>
      <c r="AA730" s="231"/>
      <c r="AB730" s="4"/>
      <c r="AC730" s="53" t="s">
        <v>87</v>
      </c>
      <c r="AE730" s="98" t="s">
        <v>88</v>
      </c>
      <c r="AF730" s="17"/>
      <c r="AG730" s="9"/>
      <c r="AH730" s="9"/>
      <c r="AI730" s="50"/>
      <c r="AJ730" s="44"/>
      <c r="AK730" s="9"/>
      <c r="AL730" s="9"/>
      <c r="AM730" s="9"/>
    </row>
    <row r="731" spans="2:39" ht="18.649999999999999" customHeight="1" thickTop="1" thickBot="1">
      <c r="B731" s="75">
        <v>2.02</v>
      </c>
      <c r="D731" s="132">
        <f t="shared" ref="D731" si="2956">COS($F$8*$B731)</f>
        <v>0.69103208077601697</v>
      </c>
      <c r="E731" s="133">
        <v>0</v>
      </c>
      <c r="F731" s="134">
        <v>0</v>
      </c>
      <c r="G731" s="135">
        <f t="shared" ref="G731" si="2957">$E$8*SIN($B731*$F$8)</f>
        <v>2.1684722663767952</v>
      </c>
      <c r="I731" s="55">
        <v>1</v>
      </c>
      <c r="J731" s="58">
        <v>0</v>
      </c>
      <c r="K731" s="56">
        <v>0</v>
      </c>
      <c r="L731" s="57">
        <v>0</v>
      </c>
      <c r="N731" s="55">
        <f t="shared" ref="N731" si="2958">D731*I731+F731*I734-E731*J731-G731*J734</f>
        <v>-16.349471755353576</v>
      </c>
      <c r="O731" s="58">
        <f t="shared" ref="O731" si="2959">(D731*J731+E731*I731+F731*J734+G731*I734)</f>
        <v>0</v>
      </c>
      <c r="P731" s="56">
        <f t="shared" ref="P731" si="2960">D731*K731+F731*K734-E731*L731-G731*L734</f>
        <v>0</v>
      </c>
      <c r="Q731" s="57">
        <f t="shared" ref="Q731" si="2961">(D731*L731+E731*K731+F731*L734+G731*K734)</f>
        <v>2.1684722663767952</v>
      </c>
      <c r="S731" s="59">
        <f t="shared" ref="S731" si="2962">COS($U$8*$B731)</f>
        <v>0.69103208077601697</v>
      </c>
      <c r="T731" s="60">
        <v>0</v>
      </c>
      <c r="U731" s="22">
        <v>0</v>
      </c>
      <c r="V731" s="116">
        <f t="shared" ref="V731" si="2963">$T$8*SIN($B731*$U$8)</f>
        <v>2.1684722663767952</v>
      </c>
      <c r="X731" s="55">
        <f t="shared" ref="X731" si="2964">N731*S731+P731*S734-O731*T731-Q731*T734</f>
        <v>-11.820484150029069</v>
      </c>
      <c r="Y731" s="58">
        <f t="shared" ref="Y731" si="2965">(N731*T731+O731*S731+P731*T734+Q731*S734)</f>
        <v>0</v>
      </c>
      <c r="Z731" s="56">
        <f t="shared" ref="Z731" si="2966">N731*U731+P731*U734-O731*V731-Q731*V734</f>
        <v>0</v>
      </c>
      <c r="AA731" s="57">
        <f t="shared" ref="AA731" si="2967">(N731*V731+O731*U731+P731*V734+Q731*U734)</f>
        <v>-33.954892169055526</v>
      </c>
      <c r="AB731" s="9"/>
      <c r="AC731" s="61">
        <f t="shared" ref="AC731" si="2968">20*LOG((2*$X$8)/(($X$8*X731+Z731+$X$8*X734+Z734)^2+($X$8*Y731+AA731+$X$8*Y734+AA734)^2)^0.5)</f>
        <v>-25.596295621813582</v>
      </c>
      <c r="AE731" s="99">
        <f t="shared" ref="AE731" si="2969">((Y731^2+X731^2)/(Y734^2+X734^2))^0.5</f>
        <v>2.8932535941082143</v>
      </c>
      <c r="AF731" s="17"/>
      <c r="AG731" s="9"/>
      <c r="AH731" s="9"/>
      <c r="AI731" s="50"/>
      <c r="AJ731" s="44"/>
      <c r="AK731" s="9"/>
      <c r="AL731" s="9"/>
      <c r="AM731" s="9"/>
    </row>
    <row r="732" spans="2:39" ht="18.649999999999999" customHeight="1" thickBot="1">
      <c r="D732" s="59"/>
      <c r="E732" s="22"/>
      <c r="F732" s="22"/>
      <c r="G732" s="65"/>
      <c r="I732" s="63"/>
      <c r="L732" s="64"/>
      <c r="N732" s="63"/>
      <c r="Q732" s="64"/>
      <c r="S732" s="63"/>
      <c r="V732" s="64"/>
      <c r="X732" s="63"/>
      <c r="AA732" s="64"/>
      <c r="AE732" s="100"/>
      <c r="AF732" s="17"/>
      <c r="AG732" s="9"/>
      <c r="AH732" s="9"/>
      <c r="AI732" s="50"/>
      <c r="AJ732" s="44"/>
      <c r="AK732" s="9"/>
      <c r="AL732" s="9"/>
      <c r="AM732" s="9"/>
    </row>
    <row r="733" spans="2:39" ht="18.649999999999999" customHeight="1" thickBot="1">
      <c r="D733" s="237" t="s">
        <v>39</v>
      </c>
      <c r="E733" s="238"/>
      <c r="F733" s="239" t="s">
        <v>40</v>
      </c>
      <c r="G733" s="240"/>
      <c r="I733" s="228" t="s">
        <v>18</v>
      </c>
      <c r="J733" s="229"/>
      <c r="K733" s="230" t="s">
        <v>19</v>
      </c>
      <c r="L733" s="231"/>
      <c r="N733" s="228" t="s">
        <v>20</v>
      </c>
      <c r="O733" s="229"/>
      <c r="P733" s="230" t="s">
        <v>21</v>
      </c>
      <c r="Q733" s="231"/>
      <c r="S733" s="228" t="s">
        <v>47</v>
      </c>
      <c r="T733" s="229"/>
      <c r="U733" s="230" t="s">
        <v>48</v>
      </c>
      <c r="V733" s="231"/>
      <c r="X733" s="228" t="s">
        <v>51</v>
      </c>
      <c r="Y733" s="229"/>
      <c r="Z733" s="230" t="s">
        <v>52</v>
      </c>
      <c r="AA733" s="231"/>
      <c r="AB733" s="4"/>
      <c r="AC733" s="71" t="s">
        <v>89</v>
      </c>
      <c r="AE733" s="101" t="s">
        <v>90</v>
      </c>
      <c r="AF733" s="17"/>
      <c r="AG733" s="9"/>
      <c r="AH733" s="9"/>
      <c r="AI733" s="50"/>
      <c r="AJ733" s="44"/>
      <c r="AK733" s="9"/>
      <c r="AL733" s="9"/>
      <c r="AM733" s="9"/>
    </row>
    <row r="734" spans="2:39" ht="18.649999999999999" customHeight="1" thickTop="1" thickBot="1">
      <c r="D734" s="43">
        <v>0</v>
      </c>
      <c r="E734" s="116">
        <f t="shared" ref="E734" si="2970">(1/$E$8)*SIN($B731*$F$8)</f>
        <v>0.24094136293075502</v>
      </c>
      <c r="F734" s="59">
        <f t="shared" ref="F734" si="2971">COS($F$8*$B731)</f>
        <v>0.69103208077601697</v>
      </c>
      <c r="G734" s="73">
        <v>0</v>
      </c>
      <c r="I734" s="55">
        <v>0</v>
      </c>
      <c r="J734" s="58">
        <f t="shared" ref="J734" si="2972">(TAN($K$8*B731))/$J$8</f>
        <v>7.8582991815716525</v>
      </c>
      <c r="K734" s="56">
        <v>1</v>
      </c>
      <c r="L734" s="57">
        <v>0</v>
      </c>
      <c r="N734" s="55">
        <f t="shared" ref="N734" si="2973">D734*I731+F734*I734-E734*J731-G734*J734</f>
        <v>0</v>
      </c>
      <c r="O734" s="58">
        <f t="shared" ref="O734" si="2974">(D734*J731+E734*I731+F734*J734+G734*I734)</f>
        <v>5.6712781977326854</v>
      </c>
      <c r="P734" s="56">
        <f t="shared" ref="P734" si="2975">D734*K731+F734*K734-E734*L731-G734*L734</f>
        <v>0.69103208077601697</v>
      </c>
      <c r="Q734" s="57">
        <f t="shared" ref="Q734" si="2976">(D734*L731+E734*K731+F734*L734+G734*K734)</f>
        <v>0</v>
      </c>
      <c r="S734" s="43">
        <v>0</v>
      </c>
      <c r="T734" s="116">
        <f t="shared" ref="T734" si="2977">(1/$T$8)*SIN($B731*$U$8)</f>
        <v>0.24094136293075502</v>
      </c>
      <c r="U734" s="59">
        <f t="shared" ref="U734" si="2978">COS($U$8*$B731)</f>
        <v>0.69103208077601697</v>
      </c>
      <c r="V734" s="73">
        <v>0</v>
      </c>
      <c r="X734" s="55">
        <f t="shared" ref="X734" si="2979">N734*S731+P734*S734-O734*T731-Q734*T734</f>
        <v>0</v>
      </c>
      <c r="Y734" s="58">
        <f t="shared" ref="Y734" si="2980">(N734*T731+O734*S731+P734*T734+Q734*S734)</f>
        <v>4.085533385009926</v>
      </c>
      <c r="Z734" s="56">
        <f t="shared" ref="Z734" si="2981">N734*U731+P734*U734-O734*V731-Q734*V734</f>
        <v>-11.82048415002907</v>
      </c>
      <c r="AA734" s="57">
        <f t="shared" ref="AA734" si="2982">(N734*V731+O734*U731+P734*V734+Q734*U734)</f>
        <v>0</v>
      </c>
      <c r="AB734" s="9"/>
      <c r="AC734" s="74">
        <f t="shared" ref="AC734" si="2983">(180/PI())*ATAN(-1*(($X$8*Y731+AA731+$X$8*Y734+AA734)/($X$8*X731+Z731+$X$8*X734+Z734)))</f>
        <v>-51.639127350583493</v>
      </c>
      <c r="AE734" s="102">
        <f t="shared" ref="AE734" si="2984">20*LOG(((($X$8*X731+Z731-$X$8*X734-Z734)^2+($X$8*Y731+AA731-$X$8*Y734-AA734)^2)/(($X$8*X731+Z731+$X$8*X734+Z734)^2+($X$8*Y731+AA731+$X$8*Y734+AA734)^2))^0.5)</f>
        <v>-1.1988201148128676E-2</v>
      </c>
      <c r="AF734" s="17"/>
      <c r="AG734" s="9"/>
      <c r="AH734" s="9"/>
      <c r="AI734" s="50"/>
      <c r="AJ734" s="44"/>
      <c r="AK734" s="9"/>
      <c r="AL734" s="9"/>
      <c r="AM734" s="9"/>
    </row>
    <row r="735" spans="2:39" ht="18.649999999999999" customHeight="1">
      <c r="AE735" s="66"/>
      <c r="AG735" s="9"/>
      <c r="AH735" s="9"/>
      <c r="AI735" s="50"/>
      <c r="AJ735" s="44"/>
      <c r="AK735" s="9"/>
      <c r="AL735" s="9"/>
      <c r="AM735" s="9"/>
    </row>
    <row r="736" spans="2:39" ht="18.649999999999999" customHeight="1" thickBot="1">
      <c r="E736" s="50" t="s">
        <v>8</v>
      </c>
      <c r="J736" s="50" t="s">
        <v>9</v>
      </c>
      <c r="O736" s="50" t="s">
        <v>10</v>
      </c>
      <c r="T736" s="50" t="s">
        <v>11</v>
      </c>
      <c r="Y736" s="50" t="s">
        <v>12</v>
      </c>
      <c r="AG736" s="9"/>
      <c r="AH736" s="9"/>
      <c r="AI736" s="50"/>
      <c r="AJ736" s="44"/>
      <c r="AK736" s="9"/>
      <c r="AL736" s="9"/>
      <c r="AM736" s="9"/>
    </row>
    <row r="737" spans="2:39" ht="18.649999999999999" customHeight="1" thickBot="1">
      <c r="B737" s="49"/>
      <c r="D737" s="233" t="s">
        <v>37</v>
      </c>
      <c r="E737" s="234"/>
      <c r="F737" s="235" t="s">
        <v>38</v>
      </c>
      <c r="G737" s="236"/>
      <c r="I737" s="228" t="s">
        <v>14</v>
      </c>
      <c r="J737" s="229"/>
      <c r="K737" s="230" t="s">
        <v>15</v>
      </c>
      <c r="L737" s="231"/>
      <c r="N737" s="228" t="s">
        <v>16</v>
      </c>
      <c r="O737" s="229"/>
      <c r="P737" s="230" t="s">
        <v>17</v>
      </c>
      <c r="Q737" s="231"/>
      <c r="S737" s="228" t="s">
        <v>45</v>
      </c>
      <c r="T737" s="229"/>
      <c r="U737" s="230" t="s">
        <v>46</v>
      </c>
      <c r="V737" s="231"/>
      <c r="X737" s="228" t="s">
        <v>49</v>
      </c>
      <c r="Y737" s="229"/>
      <c r="Z737" s="230" t="s">
        <v>50</v>
      </c>
      <c r="AA737" s="231"/>
      <c r="AB737" s="4"/>
      <c r="AC737" s="53" t="s">
        <v>87</v>
      </c>
      <c r="AE737" s="98" t="s">
        <v>88</v>
      </c>
      <c r="AF737" s="17"/>
      <c r="AG737" s="9"/>
      <c r="AH737" s="9"/>
      <c r="AI737" s="50"/>
      <c r="AJ737" s="44"/>
      <c r="AK737" s="9"/>
      <c r="AL737" s="9"/>
      <c r="AM737" s="9"/>
    </row>
    <row r="738" spans="2:39" ht="18.649999999999999" customHeight="1" thickTop="1" thickBot="1">
      <c r="B738" s="75">
        <v>2.04</v>
      </c>
      <c r="D738" s="132">
        <f t="shared" ref="D738" si="2985">COS($F$8*$B738)</f>
        <v>0.68522829928181739</v>
      </c>
      <c r="E738" s="133">
        <v>0</v>
      </c>
      <c r="F738" s="134">
        <v>0</v>
      </c>
      <c r="G738" s="135">
        <f t="shared" ref="G738" si="2986">$E$8*SIN($B738*$F$8)</f>
        <v>2.1849850344499231</v>
      </c>
      <c r="I738" s="55">
        <v>1</v>
      </c>
      <c r="J738" s="58">
        <v>0</v>
      </c>
      <c r="K738" s="56">
        <v>0</v>
      </c>
      <c r="L738" s="57">
        <v>0</v>
      </c>
      <c r="N738" s="55">
        <f t="shared" ref="N738" si="2987">D738*I738+F738*I741-E738*J738-G738*J741</f>
        <v>-18.1630860381037</v>
      </c>
      <c r="O738" s="58">
        <f t="shared" ref="O738" si="2988">(D738*J738+E738*I738+F738*J741+G738*I741)</f>
        <v>0</v>
      </c>
      <c r="P738" s="56">
        <f t="shared" ref="P738" si="2989">D738*K738+F738*K741-E738*L738-G738*L741</f>
        <v>0</v>
      </c>
      <c r="Q738" s="57">
        <f t="shared" ref="Q738" si="2990">(D738*L738+E738*K738+F738*L741+G738*K741)</f>
        <v>2.1849850344499231</v>
      </c>
      <c r="S738" s="59">
        <f t="shared" ref="S738" si="2991">COS($U$8*$B738)</f>
        <v>0.68522829928181739</v>
      </c>
      <c r="T738" s="60">
        <v>0</v>
      </c>
      <c r="U738" s="22">
        <v>0</v>
      </c>
      <c r="V738" s="116">
        <f t="shared" ref="V738" si="2992">$T$8*SIN($B738*$U$8)</f>
        <v>2.1849850344499231</v>
      </c>
      <c r="X738" s="55">
        <f t="shared" ref="X738" si="2993">N738*S738+P738*S741-O738*T738-Q738*T741</f>
        <v>-12.976322733462467</v>
      </c>
      <c r="Y738" s="58">
        <f t="shared" ref="Y738" si="2994">(N738*T738+O738*S738+P738*T741+Q738*S741)</f>
        <v>0</v>
      </c>
      <c r="Z738" s="56">
        <f t="shared" ref="Z738" si="2995">N738*U738+P738*U741-O738*V738-Q738*V741</f>
        <v>0</v>
      </c>
      <c r="AA738" s="57">
        <f t="shared" ref="AA738" si="2996">(N738*V738+O738*U738+P738*V741+Q738*U741)</f>
        <v>-38.188857593570589</v>
      </c>
      <c r="AB738" s="9"/>
      <c r="AC738" s="61">
        <f t="shared" ref="AC738" si="2997">20*LOG((2*$X$8)/(($X$8*X738+Z738+$X$8*X741+Z741)^2+($X$8*Y738+AA738+$X$8*Y741+AA741)^2)^0.5)</f>
        <v>-26.571443692786701</v>
      </c>
      <c r="AE738" s="99">
        <f t="shared" ref="AE738" si="2998">((Y738^2+X738^2)/(Y741^2+X741^2))^0.5</f>
        <v>2.9605465483837419</v>
      </c>
      <c r="AF738" s="17"/>
      <c r="AG738" s="9"/>
      <c r="AH738" s="9"/>
      <c r="AI738" s="50"/>
      <c r="AJ738" s="44"/>
      <c r="AK738" s="9"/>
      <c r="AL738" s="9"/>
      <c r="AM738" s="9"/>
    </row>
    <row r="739" spans="2:39" ht="18.649999999999999" customHeight="1" thickBot="1">
      <c r="D739" s="59"/>
      <c r="E739" s="22"/>
      <c r="F739" s="22"/>
      <c r="G739" s="65"/>
      <c r="I739" s="63"/>
      <c r="L739" s="64"/>
      <c r="N739" s="63"/>
      <c r="Q739" s="64"/>
      <c r="S739" s="63"/>
      <c r="V739" s="64"/>
      <c r="X739" s="63"/>
      <c r="AA739" s="64"/>
      <c r="AE739" s="100"/>
      <c r="AF739" s="17"/>
      <c r="AG739" s="9"/>
      <c r="AH739" s="9"/>
      <c r="AI739" s="50"/>
      <c r="AJ739" s="44"/>
      <c r="AK739" s="9"/>
      <c r="AL739" s="9"/>
      <c r="AM739" s="9"/>
    </row>
    <row r="740" spans="2:39" ht="18.649999999999999" customHeight="1" thickBot="1">
      <c r="D740" s="237" t="s">
        <v>39</v>
      </c>
      <c r="E740" s="238"/>
      <c r="F740" s="239" t="s">
        <v>40</v>
      </c>
      <c r="G740" s="240"/>
      <c r="I740" s="228" t="s">
        <v>18</v>
      </c>
      <c r="J740" s="229"/>
      <c r="K740" s="230" t="s">
        <v>19</v>
      </c>
      <c r="L740" s="231"/>
      <c r="N740" s="228" t="s">
        <v>20</v>
      </c>
      <c r="O740" s="229"/>
      <c r="P740" s="230" t="s">
        <v>21</v>
      </c>
      <c r="Q740" s="231"/>
      <c r="S740" s="228" t="s">
        <v>47</v>
      </c>
      <c r="T740" s="229"/>
      <c r="U740" s="230" t="s">
        <v>48</v>
      </c>
      <c r="V740" s="231"/>
      <c r="X740" s="228" t="s">
        <v>51</v>
      </c>
      <c r="Y740" s="229"/>
      <c r="Z740" s="230" t="s">
        <v>52</v>
      </c>
      <c r="AA740" s="231"/>
      <c r="AB740" s="4"/>
      <c r="AC740" s="71" t="s">
        <v>89</v>
      </c>
      <c r="AE740" s="101" t="s">
        <v>90</v>
      </c>
      <c r="AF740" s="17"/>
      <c r="AG740" s="9"/>
      <c r="AH740" s="9"/>
      <c r="AI740" s="50"/>
      <c r="AJ740" s="44"/>
      <c r="AK740" s="9"/>
      <c r="AL740" s="9"/>
      <c r="AM740" s="9"/>
    </row>
    <row r="741" spans="2:39" ht="18.649999999999999" customHeight="1" thickTop="1" thickBot="1">
      <c r="D741" s="43">
        <v>0</v>
      </c>
      <c r="E741" s="116">
        <f t="shared" ref="E741" si="2999">(1/$E$8)*SIN($B738*$F$8)</f>
        <v>0.24277611493888035</v>
      </c>
      <c r="F741" s="59">
        <f t="shared" ref="F741" si="3000">COS($F$8*$B738)</f>
        <v>0.68522829928181739</v>
      </c>
      <c r="G741" s="73">
        <v>0</v>
      </c>
      <c r="I741" s="55">
        <v>0</v>
      </c>
      <c r="J741" s="58">
        <f t="shared" ref="J741" si="3001">(TAN($K$8*B738))/$J$8</f>
        <v>8.626289901400007</v>
      </c>
      <c r="K741" s="56">
        <v>1</v>
      </c>
      <c r="L741" s="57">
        <v>0</v>
      </c>
      <c r="N741" s="55">
        <f t="shared" ref="N741" si="3002">D741*I738+F741*I741-E741*J738-G741*J741</f>
        <v>0</v>
      </c>
      <c r="O741" s="58">
        <f t="shared" ref="O741" si="3003">(D741*J738+E741*I738+F741*J741+G741*I741)</f>
        <v>6.1537540731871241</v>
      </c>
      <c r="P741" s="56">
        <f t="shared" ref="P741" si="3004">D741*K738+F741*K741-E741*L738-G741*L741</f>
        <v>0.68522829928181739</v>
      </c>
      <c r="Q741" s="57">
        <f t="shared" ref="Q741" si="3005">(D741*L738+E741*K738+F741*L741+G741*K741)</f>
        <v>0</v>
      </c>
      <c r="S741" s="43">
        <v>0</v>
      </c>
      <c r="T741" s="116">
        <f t="shared" ref="T741" si="3006">(1/$T$8)*SIN($B738*$U$8)</f>
        <v>0.24277611493888035</v>
      </c>
      <c r="U741" s="59">
        <f t="shared" ref="U741" si="3007">COS($U$8*$B738)</f>
        <v>0.68522829928181739</v>
      </c>
      <c r="V741" s="73">
        <v>0</v>
      </c>
      <c r="X741" s="55">
        <f t="shared" ref="X741" si="3008">N741*S738+P741*S741-O741*T738-Q741*T741</f>
        <v>0</v>
      </c>
      <c r="Y741" s="58">
        <f t="shared" ref="Y741" si="3009">(N741*T738+O741*S738+P741*T741+Q741*S741)</f>
        <v>4.3830835021143857</v>
      </c>
      <c r="Z741" s="56">
        <f t="shared" ref="Z741" si="3010">N741*U738+P741*U741-O741*V738-Q741*V741</f>
        <v>-12.976322733462473</v>
      </c>
      <c r="AA741" s="57">
        <f t="shared" ref="AA741" si="3011">(N741*V738+O741*U738+P741*V741+Q741*U741)</f>
        <v>0</v>
      </c>
      <c r="AB741" s="9"/>
      <c r="AC741" s="74">
        <f t="shared" ref="AC741" si="3012">(180/PI())*ATAN(-1*(($X$8*Y738+AA738+$X$8*Y741+AA741)/($X$8*X738+Z738+$X$8*X741+Z741)))</f>
        <v>-52.486601116407066</v>
      </c>
      <c r="AE741" s="102">
        <f t="shared" ref="AE741" si="3013">20*LOG(((($X$8*X738+Z738-$X$8*X741-Z741)^2+($X$8*Y738+AA738-$X$8*Y741-AA741)^2)/(($X$8*X738+Z738+$X$8*X741+Z741)^2+($X$8*Y738+AA738+$X$8*Y741+AA741)^2))^0.5)</f>
        <v>-9.5745546373836622E-3</v>
      </c>
      <c r="AF741" s="17"/>
      <c r="AG741" s="9"/>
      <c r="AH741" s="9"/>
      <c r="AI741" s="50"/>
      <c r="AJ741" s="44"/>
      <c r="AK741" s="9"/>
      <c r="AL741" s="9"/>
      <c r="AM741" s="9"/>
    </row>
    <row r="742" spans="2:39" ht="18.649999999999999" customHeight="1">
      <c r="AE742" s="66"/>
      <c r="AG742" s="9"/>
      <c r="AH742" s="9"/>
      <c r="AI742" s="50"/>
      <c r="AJ742" s="44"/>
      <c r="AK742" s="9"/>
      <c r="AL742" s="9"/>
      <c r="AM742" s="9"/>
    </row>
    <row r="743" spans="2:39" ht="18.649999999999999" customHeight="1" thickBot="1">
      <c r="E743" s="50" t="s">
        <v>8</v>
      </c>
      <c r="J743" s="50" t="s">
        <v>9</v>
      </c>
      <c r="O743" s="50" t="s">
        <v>10</v>
      </c>
      <c r="T743" s="50" t="s">
        <v>11</v>
      </c>
      <c r="Y743" s="50" t="s">
        <v>12</v>
      </c>
      <c r="AG743" s="9"/>
      <c r="AH743" s="9"/>
      <c r="AI743" s="50"/>
      <c r="AJ743" s="44"/>
      <c r="AK743" s="9"/>
      <c r="AL743" s="9"/>
      <c r="AM743" s="9"/>
    </row>
    <row r="744" spans="2:39" ht="18.649999999999999" customHeight="1" thickBot="1">
      <c r="B744" s="49"/>
      <c r="D744" s="233" t="s">
        <v>37</v>
      </c>
      <c r="E744" s="234"/>
      <c r="F744" s="235" t="s">
        <v>38</v>
      </c>
      <c r="G744" s="236"/>
      <c r="I744" s="228" t="s">
        <v>14</v>
      </c>
      <c r="J744" s="229"/>
      <c r="K744" s="230" t="s">
        <v>15</v>
      </c>
      <c r="L744" s="231"/>
      <c r="N744" s="228" t="s">
        <v>16</v>
      </c>
      <c r="O744" s="229"/>
      <c r="P744" s="230" t="s">
        <v>17</v>
      </c>
      <c r="Q744" s="231"/>
      <c r="S744" s="228" t="s">
        <v>45</v>
      </c>
      <c r="T744" s="229"/>
      <c r="U744" s="230" t="s">
        <v>46</v>
      </c>
      <c r="V744" s="231"/>
      <c r="X744" s="228" t="s">
        <v>49</v>
      </c>
      <c r="Y744" s="229"/>
      <c r="Z744" s="230" t="s">
        <v>50</v>
      </c>
      <c r="AA744" s="231"/>
      <c r="AB744" s="4"/>
      <c r="AC744" s="53" t="s">
        <v>87</v>
      </c>
      <c r="AE744" s="98" t="s">
        <v>88</v>
      </c>
      <c r="AF744" s="17"/>
      <c r="AG744" s="9"/>
      <c r="AH744" s="9"/>
      <c r="AI744" s="50"/>
      <c r="AJ744" s="44"/>
      <c r="AK744" s="9"/>
      <c r="AL744" s="9"/>
      <c r="AM744" s="9"/>
    </row>
    <row r="745" spans="2:39" ht="18.649999999999999" customHeight="1" thickTop="1" thickBot="1">
      <c r="B745" s="75">
        <v>2.06</v>
      </c>
      <c r="D745" s="132">
        <f t="shared" ref="D745" si="3014">COS($F$8*$B745)</f>
        <v>0.67938067639176691</v>
      </c>
      <c r="E745" s="133">
        <v>0</v>
      </c>
      <c r="F745" s="134">
        <v>0</v>
      </c>
      <c r="G745" s="135">
        <f t="shared" ref="G745" si="3015">$E$8*SIN($B745*$F$8)</f>
        <v>2.2013580056204369</v>
      </c>
      <c r="I745" s="55">
        <v>1</v>
      </c>
      <c r="J745" s="58">
        <v>0</v>
      </c>
      <c r="K745" s="56">
        <v>0</v>
      </c>
      <c r="L745" s="57">
        <v>0</v>
      </c>
      <c r="N745" s="55">
        <f t="shared" ref="N745" si="3016">D745*I745+F745*I748-E745*J745-G745*J748</f>
        <v>-20.357731978171731</v>
      </c>
      <c r="O745" s="58">
        <f t="shared" ref="O745" si="3017">(D745*J745+E745*I745+F745*J748+G745*I748)</f>
        <v>0</v>
      </c>
      <c r="P745" s="56">
        <f t="shared" ref="P745" si="3018">D745*K745+F745*K748-E745*L745-G745*L748</f>
        <v>0</v>
      </c>
      <c r="Q745" s="57">
        <f t="shared" ref="Q745" si="3019">(D745*L745+E745*K745+F745*L748+G745*K748)</f>
        <v>2.2013580056204369</v>
      </c>
      <c r="S745" s="59">
        <f t="shared" ref="S745" si="3020">COS($U$8*$B745)</f>
        <v>0.67938067639176691</v>
      </c>
      <c r="T745" s="60">
        <v>0</v>
      </c>
      <c r="U745" s="22">
        <v>0</v>
      </c>
      <c r="V745" s="116">
        <f t="shared" ref="V745" si="3021">$T$8*SIN($B745*$U$8)</f>
        <v>2.2013580056204369</v>
      </c>
      <c r="X745" s="55">
        <f t="shared" ref="X745" si="3022">N745*S745+P745*S748-O745*T745-Q745*T748</f>
        <v>-14.36909161767808</v>
      </c>
      <c r="Y745" s="58">
        <f t="shared" ref="Y745" si="3023">(N745*T745+O745*S745+P745*T748+Q745*S748)</f>
        <v>0</v>
      </c>
      <c r="Z745" s="56">
        <f t="shared" ref="Z745" si="3024">N745*U745+P745*U748-O745*V745-Q745*V748</f>
        <v>0</v>
      </c>
      <c r="AA745" s="57">
        <f t="shared" ref="AA745" si="3025">(N745*V745+O745*U745+P745*V748+Q745*U748)</f>
        <v>-43.319096175584669</v>
      </c>
      <c r="AB745" s="9"/>
      <c r="AC745" s="61">
        <f t="shared" ref="AC745" si="3026">20*LOG((2*$X$8)/(($X$8*X745+Z745+$X$8*X748+Z748)^2+($X$8*Y745+AA745+$X$8*Y748+AA748)^2)^0.5)</f>
        <v>-27.623002763733922</v>
      </c>
      <c r="AE745" s="99">
        <f t="shared" ref="AE745" si="3027">((Y745^2+X745^2)/(Y748^2+X748^2))^0.5</f>
        <v>3.0294138153412682</v>
      </c>
      <c r="AF745" s="17"/>
      <c r="AG745" s="9"/>
      <c r="AH745" s="9"/>
      <c r="AI745" s="50"/>
      <c r="AJ745" s="44"/>
      <c r="AK745" s="9"/>
      <c r="AL745" s="9"/>
      <c r="AM745" s="9"/>
    </row>
    <row r="746" spans="2:39" ht="18.649999999999999" customHeight="1" thickBot="1">
      <c r="D746" s="59"/>
      <c r="E746" s="22"/>
      <c r="F746" s="22"/>
      <c r="G746" s="65"/>
      <c r="I746" s="63"/>
      <c r="L746" s="64"/>
      <c r="N746" s="63"/>
      <c r="Q746" s="64"/>
      <c r="S746" s="63"/>
      <c r="V746" s="64"/>
      <c r="X746" s="63"/>
      <c r="AA746" s="64"/>
      <c r="AE746" s="100"/>
      <c r="AF746" s="17"/>
      <c r="AG746" s="9"/>
      <c r="AH746" s="9"/>
      <c r="AI746" s="50"/>
      <c r="AJ746" s="44"/>
      <c r="AK746" s="9"/>
      <c r="AL746" s="9"/>
      <c r="AM746" s="9"/>
    </row>
    <row r="747" spans="2:39" ht="18.649999999999999" customHeight="1" thickBot="1">
      <c r="D747" s="237" t="s">
        <v>39</v>
      </c>
      <c r="E747" s="238"/>
      <c r="F747" s="239" t="s">
        <v>40</v>
      </c>
      <c r="G747" s="240"/>
      <c r="I747" s="228" t="s">
        <v>18</v>
      </c>
      <c r="J747" s="229"/>
      <c r="K747" s="230" t="s">
        <v>19</v>
      </c>
      <c r="L747" s="231"/>
      <c r="N747" s="228" t="s">
        <v>20</v>
      </c>
      <c r="O747" s="229"/>
      <c r="P747" s="230" t="s">
        <v>21</v>
      </c>
      <c r="Q747" s="231"/>
      <c r="S747" s="228" t="s">
        <v>47</v>
      </c>
      <c r="T747" s="229"/>
      <c r="U747" s="230" t="s">
        <v>48</v>
      </c>
      <c r="V747" s="231"/>
      <c r="X747" s="228" t="s">
        <v>51</v>
      </c>
      <c r="Y747" s="229"/>
      <c r="Z747" s="230" t="s">
        <v>52</v>
      </c>
      <c r="AA747" s="231"/>
      <c r="AB747" s="4"/>
      <c r="AC747" s="71" t="s">
        <v>89</v>
      </c>
      <c r="AE747" s="101" t="s">
        <v>90</v>
      </c>
      <c r="AF747" s="17"/>
      <c r="AG747" s="9"/>
      <c r="AH747" s="9"/>
      <c r="AI747" s="50"/>
      <c r="AJ747" s="44"/>
      <c r="AK747" s="9"/>
      <c r="AL747" s="9"/>
      <c r="AM747" s="9"/>
    </row>
    <row r="748" spans="2:39" ht="18.649999999999999" customHeight="1" thickTop="1" thickBot="1">
      <c r="D748" s="43">
        <v>0</v>
      </c>
      <c r="E748" s="116">
        <f t="shared" ref="E748" si="3028">(1/$E$8)*SIN($B745*$F$8)</f>
        <v>0.24459533395782632</v>
      </c>
      <c r="F748" s="59">
        <f t="shared" ref="F748" si="3029">COS($F$8*$B745)</f>
        <v>0.67938067639176691</v>
      </c>
      <c r="G748" s="73">
        <v>0</v>
      </c>
      <c r="I748" s="55">
        <v>0</v>
      </c>
      <c r="J748" s="58">
        <f t="shared" ref="J748" si="3030">(TAN($K$8*B745))/$J$8</f>
        <v>9.5564249889623643</v>
      </c>
      <c r="K748" s="56">
        <v>1</v>
      </c>
      <c r="L748" s="57">
        <v>0</v>
      </c>
      <c r="N748" s="55">
        <f t="shared" ref="N748" si="3031">D748*I745+F748*I748-E748*J745-G748*J748</f>
        <v>0</v>
      </c>
      <c r="O748" s="58">
        <f t="shared" ref="O748" si="3032">(D748*J745+E748*I745+F748*J748+G748*I748)</f>
        <v>6.7370458068462611</v>
      </c>
      <c r="P748" s="56">
        <f t="shared" ref="P748" si="3033">D748*K745+F748*K748-E748*L745-G748*L748</f>
        <v>0.67938067639176691</v>
      </c>
      <c r="Q748" s="57">
        <f t="shared" ref="Q748" si="3034">(D748*L745+E748*K745+F748*L748+G748*K748)</f>
        <v>0</v>
      </c>
      <c r="S748" s="43">
        <v>0</v>
      </c>
      <c r="T748" s="116">
        <f t="shared" ref="T748" si="3035">(1/$T$8)*SIN($B745*$U$8)</f>
        <v>0.24459533395782632</v>
      </c>
      <c r="U748" s="59">
        <f t="shared" ref="U748" si="3036">COS($U$8*$B745)</f>
        <v>0.67938067639176691</v>
      </c>
      <c r="V748" s="73">
        <v>0</v>
      </c>
      <c r="X748" s="55">
        <f t="shared" ref="X748" si="3037">N748*S745+P748*S748-O748*T745-Q748*T748</f>
        <v>0</v>
      </c>
      <c r="Y748" s="58">
        <f t="shared" ref="Y748" si="3038">(N748*T745+O748*S745+P748*T748+Q748*S748)</f>
        <v>4.7431920805640679</v>
      </c>
      <c r="Z748" s="56">
        <f t="shared" ref="Z748" si="3039">N748*U745+P748*U748-O748*V745-Q748*V748</f>
        <v>-14.369091617678079</v>
      </c>
      <c r="AA748" s="57">
        <f t="shared" ref="AA748" si="3040">(N748*V745+O748*U745+P748*V748+Q748*U748)</f>
        <v>0</v>
      </c>
      <c r="AB748" s="9"/>
      <c r="AC748" s="74">
        <f t="shared" ref="AC748" si="3041">(180/PI())*ATAN(-1*(($X$8*Y745+AA745+$X$8*Y748+AA748)/($X$8*X745+Z745+$X$8*X748+Z748)))</f>
        <v>-53.314715818736936</v>
      </c>
      <c r="AE748" s="102">
        <f t="shared" ref="AE748" si="3042">20*LOG(((($X$8*X745+Z745-$X$8*X748-Z748)^2+($X$8*Y745+AA745-$X$8*Y748-AA748)^2)/(($X$8*X745+Z745+$X$8*X748+Z748)^2+($X$8*Y745+AA745+$X$8*Y748+AA748)^2))^0.5)</f>
        <v>-7.5138006891195108E-3</v>
      </c>
      <c r="AF748" s="17"/>
      <c r="AG748" s="9"/>
      <c r="AH748" s="9"/>
      <c r="AI748" s="50"/>
      <c r="AJ748" s="44"/>
      <c r="AK748" s="9"/>
      <c r="AL748" s="9"/>
      <c r="AM748" s="9"/>
    </row>
    <row r="749" spans="2:39" ht="18.649999999999999" customHeight="1">
      <c r="AE749" s="66"/>
      <c r="AG749" s="9"/>
      <c r="AH749" s="9"/>
      <c r="AI749" s="50"/>
      <c r="AJ749" s="44"/>
      <c r="AK749" s="9"/>
      <c r="AL749" s="9"/>
      <c r="AM749" s="9"/>
    </row>
    <row r="750" spans="2:39" ht="18.649999999999999" customHeight="1" thickBot="1">
      <c r="E750" s="50" t="s">
        <v>8</v>
      </c>
      <c r="J750" s="50" t="s">
        <v>9</v>
      </c>
      <c r="O750" s="50" t="s">
        <v>10</v>
      </c>
      <c r="T750" s="50" t="s">
        <v>11</v>
      </c>
      <c r="Y750" s="50" t="s">
        <v>12</v>
      </c>
      <c r="AG750" s="9"/>
      <c r="AH750" s="9"/>
      <c r="AI750" s="50"/>
      <c r="AJ750" s="44"/>
      <c r="AK750" s="9"/>
      <c r="AL750" s="9"/>
      <c r="AM750" s="9"/>
    </row>
    <row r="751" spans="2:39" ht="18.649999999999999" customHeight="1" thickBot="1">
      <c r="B751" s="49"/>
      <c r="D751" s="233" t="s">
        <v>37</v>
      </c>
      <c r="E751" s="234"/>
      <c r="F751" s="235" t="s">
        <v>38</v>
      </c>
      <c r="G751" s="236"/>
      <c r="I751" s="228" t="s">
        <v>14</v>
      </c>
      <c r="J751" s="229"/>
      <c r="K751" s="230" t="s">
        <v>15</v>
      </c>
      <c r="L751" s="231"/>
      <c r="N751" s="228" t="s">
        <v>16</v>
      </c>
      <c r="O751" s="229"/>
      <c r="P751" s="230" t="s">
        <v>17</v>
      </c>
      <c r="Q751" s="231"/>
      <c r="S751" s="228" t="s">
        <v>45</v>
      </c>
      <c r="T751" s="229"/>
      <c r="U751" s="230" t="s">
        <v>46</v>
      </c>
      <c r="V751" s="231"/>
      <c r="X751" s="228" t="s">
        <v>49</v>
      </c>
      <c r="Y751" s="229"/>
      <c r="Z751" s="230" t="s">
        <v>50</v>
      </c>
      <c r="AA751" s="231"/>
      <c r="AB751" s="4"/>
      <c r="AC751" s="53" t="s">
        <v>87</v>
      </c>
      <c r="AE751" s="98" t="s">
        <v>88</v>
      </c>
      <c r="AF751" s="17"/>
      <c r="AG751" s="9"/>
      <c r="AH751" s="9"/>
      <c r="AI751" s="50"/>
      <c r="AJ751" s="44"/>
      <c r="AK751" s="9"/>
      <c r="AL751" s="9"/>
      <c r="AM751" s="9"/>
    </row>
    <row r="752" spans="2:39" ht="18.649999999999999" customHeight="1" thickTop="1" thickBot="1">
      <c r="B752" s="75">
        <v>2.08</v>
      </c>
      <c r="D752" s="132">
        <f t="shared" ref="D752" si="3043">COS($F$8*$B752)</f>
        <v>0.67348958624095345</v>
      </c>
      <c r="E752" s="133">
        <v>0</v>
      </c>
      <c r="F752" s="134">
        <v>0</v>
      </c>
      <c r="G752" s="135">
        <f t="shared" ref="G752" si="3044">$E$8*SIN($B752*$F$8)</f>
        <v>2.2175901323339495</v>
      </c>
      <c r="I752" s="55">
        <v>1</v>
      </c>
      <c r="J752" s="58">
        <v>0</v>
      </c>
      <c r="K752" s="56">
        <v>0</v>
      </c>
      <c r="L752" s="57">
        <v>0</v>
      </c>
      <c r="N752" s="55">
        <f t="shared" ref="N752" si="3045">D752*I752+F752*I755-E752*J752-G752*J755</f>
        <v>-23.069398624397593</v>
      </c>
      <c r="O752" s="58">
        <f t="shared" ref="O752" si="3046">(D752*J752+E752*I752+F752*J755+G752*I755)</f>
        <v>0</v>
      </c>
      <c r="P752" s="56">
        <f t="shared" ref="P752" si="3047">D752*K752+F752*K755-E752*L752-G752*L755</f>
        <v>0</v>
      </c>
      <c r="Q752" s="57">
        <f t="shared" ref="Q752" si="3048">(D752*L752+E752*K752+F752*L755+G752*K755)</f>
        <v>2.2175901323339495</v>
      </c>
      <c r="S752" s="59">
        <f t="shared" ref="S752" si="3049">COS($U$8*$B752)</f>
        <v>0.67348958624095345</v>
      </c>
      <c r="T752" s="60">
        <v>0</v>
      </c>
      <c r="U752" s="22">
        <v>0</v>
      </c>
      <c r="V752" s="116">
        <f t="shared" ref="V752" si="3050">$T$8*SIN($B752*$U$8)</f>
        <v>2.2175901323339495</v>
      </c>
      <c r="X752" s="55">
        <f t="shared" ref="X752" si="3051">N752*S752+P752*S755-O752*T752-Q752*T755</f>
        <v>-16.083411511598147</v>
      </c>
      <c r="Y752" s="58">
        <f t="shared" ref="Y752" si="3052">(N752*T752+O752*S752+P752*T755+Q752*S755)</f>
        <v>0</v>
      </c>
      <c r="Z752" s="56">
        <f t="shared" ref="Z752" si="3053">N752*U752+P752*U755-O752*V752-Q752*V755</f>
        <v>0</v>
      </c>
      <c r="AA752" s="57">
        <f t="shared" ref="AA752" si="3054">(N752*V752+O752*U752+P752*V755+Q752*U755)</f>
        <v>-49.664946887664875</v>
      </c>
      <c r="AB752" s="9"/>
      <c r="AC752" s="61">
        <f t="shared" ref="AC752" si="3055">20*LOG((2*$X$8)/(($X$8*X752+Z752+$X$8*X755+Z755)^2+($X$8*Y752+AA752+$X$8*Y755+AA755)^2)^0.5)</f>
        <v>-28.769214899739847</v>
      </c>
      <c r="AE752" s="99">
        <f t="shared" ref="AE752" si="3056">((Y752^2+X752^2)/(Y755^2+X755^2))^0.5</f>
        <v>3.0999448468757547</v>
      </c>
      <c r="AF752" s="17"/>
      <c r="AG752" s="9"/>
      <c r="AH752" s="9"/>
      <c r="AI752" s="50"/>
      <c r="AJ752" s="44"/>
      <c r="AK752" s="9"/>
      <c r="AL752" s="9"/>
      <c r="AM752" s="9"/>
    </row>
    <row r="753" spans="2:39" ht="18.649999999999999" customHeight="1" thickBot="1">
      <c r="D753" s="59"/>
      <c r="E753" s="22"/>
      <c r="F753" s="22"/>
      <c r="G753" s="65"/>
      <c r="I753" s="63"/>
      <c r="L753" s="64"/>
      <c r="N753" s="63"/>
      <c r="Q753" s="64"/>
      <c r="S753" s="63"/>
      <c r="V753" s="64"/>
      <c r="X753" s="63"/>
      <c r="AA753" s="64"/>
      <c r="AE753" s="100"/>
      <c r="AF753" s="17"/>
      <c r="AG753" s="9"/>
      <c r="AH753" s="9"/>
      <c r="AI753" s="50"/>
      <c r="AJ753" s="44"/>
      <c r="AK753" s="9"/>
      <c r="AL753" s="9"/>
      <c r="AM753" s="9"/>
    </row>
    <row r="754" spans="2:39" ht="18.649999999999999" customHeight="1" thickBot="1">
      <c r="D754" s="237" t="s">
        <v>39</v>
      </c>
      <c r="E754" s="238"/>
      <c r="F754" s="239" t="s">
        <v>40</v>
      </c>
      <c r="G754" s="240"/>
      <c r="I754" s="228" t="s">
        <v>18</v>
      </c>
      <c r="J754" s="229"/>
      <c r="K754" s="230" t="s">
        <v>19</v>
      </c>
      <c r="L754" s="231"/>
      <c r="N754" s="228" t="s">
        <v>20</v>
      </c>
      <c r="O754" s="229"/>
      <c r="P754" s="230" t="s">
        <v>21</v>
      </c>
      <c r="Q754" s="231"/>
      <c r="S754" s="228" t="s">
        <v>47</v>
      </c>
      <c r="T754" s="229"/>
      <c r="U754" s="230" t="s">
        <v>48</v>
      </c>
      <c r="V754" s="231"/>
      <c r="X754" s="228" t="s">
        <v>51</v>
      </c>
      <c r="Y754" s="229"/>
      <c r="Z754" s="230" t="s">
        <v>52</v>
      </c>
      <c r="AA754" s="231"/>
      <c r="AB754" s="4"/>
      <c r="AC754" s="71" t="s">
        <v>89</v>
      </c>
      <c r="AE754" s="101" t="s">
        <v>90</v>
      </c>
      <c r="AF754" s="17"/>
      <c r="AG754" s="9"/>
      <c r="AH754" s="9"/>
      <c r="AI754" s="50"/>
      <c r="AJ754" s="44"/>
      <c r="AK754" s="9"/>
      <c r="AL754" s="9"/>
      <c r="AM754" s="9"/>
    </row>
    <row r="755" spans="2:39" ht="18.649999999999999" customHeight="1" thickTop="1" thickBot="1">
      <c r="D755" s="43">
        <v>0</v>
      </c>
      <c r="E755" s="116">
        <f t="shared" ref="E755" si="3057">(1/$E$8)*SIN($B752*$F$8)</f>
        <v>0.24639890359266106</v>
      </c>
      <c r="F755" s="59">
        <f t="shared" ref="F755" si="3058">COS($F$8*$B752)</f>
        <v>0.67348958624095345</v>
      </c>
      <c r="G755" s="73">
        <v>0</v>
      </c>
      <c r="I755" s="55">
        <v>0</v>
      </c>
      <c r="J755" s="58">
        <f t="shared" ref="J755" si="3059">(TAN($K$8*B752))/$J$8</f>
        <v>10.706617000342549</v>
      </c>
      <c r="K755" s="56">
        <v>1</v>
      </c>
      <c r="L755" s="57">
        <v>0</v>
      </c>
      <c r="N755" s="55">
        <f t="shared" ref="N755" si="3060">D755*I752+F755*I755-E755*J752-G755*J755</f>
        <v>0</v>
      </c>
      <c r="O755" s="58">
        <f t="shared" ref="O755" si="3061">(D755*J752+E755*I752+F755*J755+G755*I755)</f>
        <v>7.4571939571937227</v>
      </c>
      <c r="P755" s="56">
        <f t="shared" ref="P755" si="3062">D755*K752+F755*K755-E755*L752-G755*L755</f>
        <v>0.67348958624095345</v>
      </c>
      <c r="Q755" s="57">
        <f t="shared" ref="Q755" si="3063">(D755*L752+E755*K752+F755*L755+G755*K755)</f>
        <v>0</v>
      </c>
      <c r="S755" s="43">
        <v>0</v>
      </c>
      <c r="T755" s="116">
        <f t="shared" ref="T755" si="3064">(1/$T$8)*SIN($B752*$U$8)</f>
        <v>0.24639890359266106</v>
      </c>
      <c r="U755" s="59">
        <f t="shared" ref="U755" si="3065">COS($U$8*$B752)</f>
        <v>0.67348958624095345</v>
      </c>
      <c r="V755" s="73">
        <v>0</v>
      </c>
      <c r="X755" s="55">
        <f t="shared" ref="X755" si="3066">N755*S752+P755*S755-O755*T752-Q755*T755</f>
        <v>0</v>
      </c>
      <c r="Y755" s="58">
        <f t="shared" ref="Y755" si="3067">(N755*T752+O755*S752+P755*T755+Q755*S755)</f>
        <v>5.1882895683797843</v>
      </c>
      <c r="Z755" s="56">
        <f t="shared" ref="Z755" si="3068">N755*U752+P755*U755-O755*V752-Q755*V755</f>
        <v>-16.083411511598147</v>
      </c>
      <c r="AA755" s="57">
        <f t="shared" ref="AA755" si="3069">(N755*V752+O755*U752+P755*V755+Q755*U755)</f>
        <v>0</v>
      </c>
      <c r="AB755" s="9"/>
      <c r="AC755" s="74">
        <f t="shared" ref="AC755" si="3070">(180/PI())*ATAN(-1*(($X$8*Y752+AA752+$X$8*Y755+AA755)/($X$8*X752+Z752+$X$8*X755+Z755)))</f>
        <v>-54.124442737963264</v>
      </c>
      <c r="AE755" s="102">
        <f t="shared" ref="AE755" si="3071">20*LOG(((($X$8*X752+Z752-$X$8*X755-Z755)^2+($X$8*Y752+AA752-$X$8*Y755-AA755)^2)/(($X$8*X752+Z752+$X$8*X755+Z755)^2+($X$8*Y752+AA752+$X$8*Y755+AA755)^2))^0.5)</f>
        <v>-5.7696739719224864E-3</v>
      </c>
      <c r="AF755" s="17"/>
      <c r="AG755" s="9"/>
      <c r="AH755" s="9"/>
      <c r="AI755" s="50"/>
      <c r="AJ755" s="44"/>
      <c r="AK755" s="9"/>
      <c r="AL755" s="9"/>
      <c r="AM755" s="9"/>
    </row>
    <row r="756" spans="2:39" ht="18.649999999999999" customHeight="1">
      <c r="AE756" s="66"/>
      <c r="AG756" s="9"/>
      <c r="AH756" s="9"/>
      <c r="AI756" s="50"/>
      <c r="AJ756" s="44"/>
      <c r="AK756" s="9"/>
      <c r="AL756" s="9"/>
      <c r="AM756" s="9"/>
    </row>
    <row r="757" spans="2:39" ht="18.649999999999999" customHeight="1" thickBot="1">
      <c r="E757" s="50" t="s">
        <v>8</v>
      </c>
      <c r="J757" s="50" t="s">
        <v>9</v>
      </c>
      <c r="O757" s="50" t="s">
        <v>10</v>
      </c>
      <c r="T757" s="50" t="s">
        <v>11</v>
      </c>
      <c r="Y757" s="50" t="s">
        <v>12</v>
      </c>
      <c r="AG757" s="9"/>
      <c r="AH757" s="9"/>
      <c r="AI757" s="50"/>
      <c r="AJ757" s="44"/>
      <c r="AK757" s="9"/>
      <c r="AL757" s="9"/>
      <c r="AM757" s="9"/>
    </row>
    <row r="758" spans="2:39" ht="18.649999999999999" customHeight="1" thickBot="1">
      <c r="B758" s="49"/>
      <c r="D758" s="233" t="s">
        <v>37</v>
      </c>
      <c r="E758" s="234"/>
      <c r="F758" s="235" t="s">
        <v>38</v>
      </c>
      <c r="G758" s="236"/>
      <c r="I758" s="228" t="s">
        <v>14</v>
      </c>
      <c r="J758" s="229"/>
      <c r="K758" s="230" t="s">
        <v>15</v>
      </c>
      <c r="L758" s="231"/>
      <c r="N758" s="228" t="s">
        <v>16</v>
      </c>
      <c r="O758" s="229"/>
      <c r="P758" s="230" t="s">
        <v>17</v>
      </c>
      <c r="Q758" s="231"/>
      <c r="S758" s="228" t="s">
        <v>45</v>
      </c>
      <c r="T758" s="229"/>
      <c r="U758" s="230" t="s">
        <v>46</v>
      </c>
      <c r="V758" s="231"/>
      <c r="X758" s="228" t="s">
        <v>49</v>
      </c>
      <c r="Y758" s="229"/>
      <c r="Z758" s="230" t="s">
        <v>50</v>
      </c>
      <c r="AA758" s="231"/>
      <c r="AB758" s="4"/>
      <c r="AC758" s="53" t="s">
        <v>87</v>
      </c>
      <c r="AE758" s="98" t="s">
        <v>88</v>
      </c>
      <c r="AF758" s="17"/>
      <c r="AG758" s="9"/>
      <c r="AH758" s="9"/>
      <c r="AI758" s="50"/>
      <c r="AJ758" s="44"/>
      <c r="AK758" s="9"/>
      <c r="AL758" s="9"/>
      <c r="AM758" s="9"/>
    </row>
    <row r="759" spans="2:39" ht="18.649999999999999" customHeight="1" thickTop="1" thickBot="1">
      <c r="B759" s="75">
        <v>2.1</v>
      </c>
      <c r="D759" s="132">
        <f t="shared" ref="D759" si="3072">COS($F$8*$B759)</f>
        <v>0.66755540574553107</v>
      </c>
      <c r="E759" s="133">
        <v>0</v>
      </c>
      <c r="F759" s="134">
        <v>0</v>
      </c>
      <c r="G759" s="135">
        <f t="shared" ref="G759" si="3073">$E$8*SIN($B759*$F$8)</f>
        <v>2.2336803760474044</v>
      </c>
      <c r="I759" s="55">
        <v>1</v>
      </c>
      <c r="J759" s="58">
        <v>0</v>
      </c>
      <c r="K759" s="56">
        <v>0</v>
      </c>
      <c r="L759" s="57">
        <v>0</v>
      </c>
      <c r="N759" s="55">
        <f t="shared" ref="N759" si="3074">D759*I759+F759*I762-E759*J759-G759*J762</f>
        <v>-26.507586214042302</v>
      </c>
      <c r="O759" s="58">
        <f t="shared" ref="O759" si="3075">(D759*J759+E759*I759+F759*J762+G759*I762)</f>
        <v>0</v>
      </c>
      <c r="P759" s="56">
        <f t="shared" ref="P759" si="3076">D759*K759+F759*K762-E759*L759-G759*L762</f>
        <v>0</v>
      </c>
      <c r="Q759" s="57">
        <f t="shared" ref="Q759" si="3077">(D759*L759+E759*K759+F759*L762+G759*K762)</f>
        <v>2.2336803760474044</v>
      </c>
      <c r="S759" s="59">
        <f t="shared" ref="S759" si="3078">COS($U$8*$B759)</f>
        <v>0.66755540574553107</v>
      </c>
      <c r="T759" s="60">
        <v>0</v>
      </c>
      <c r="U759" s="22">
        <v>0</v>
      </c>
      <c r="V759" s="116">
        <f t="shared" ref="V759" si="3079">$T$8*SIN($B759*$U$8)</f>
        <v>2.2336803760474044</v>
      </c>
      <c r="X759" s="55">
        <f t="shared" ref="X759" si="3080">N759*S759+P759*S762-O759*T759-Q759*T762</f>
        <v>-18.249652250709573</v>
      </c>
      <c r="Y759" s="58">
        <f t="shared" ref="Y759" si="3081">(N759*T759+O759*S759+P759*T762+Q759*S762)</f>
        <v>0</v>
      </c>
      <c r="Z759" s="56">
        <f t="shared" ref="Z759" si="3082">N759*U759+P759*U762-O759*V759-Q759*V762</f>
        <v>0</v>
      </c>
      <c r="AA759" s="57">
        <f t="shared" ref="AA759" si="3083">(N759*V759+O759*U759+P759*V762+Q759*U762)</f>
        <v>-57.718369732952851</v>
      </c>
      <c r="AB759" s="9"/>
      <c r="AC759" s="61">
        <f t="shared" ref="AC759" si="3084">20*LOG((2*$X$8)/(($X$8*X759+Z759+$X$8*X762+Z762)^2+($X$8*Y759+AA759+$X$8*Y762+AA762)^2)^0.5)</f>
        <v>-30.03525804509675</v>
      </c>
      <c r="AE759" s="99">
        <f t="shared" ref="AE759" si="3085">((Y759^2+X759^2)/(Y762^2+X762^2))^0.5</f>
        <v>3.1722354690059027</v>
      </c>
      <c r="AF759" s="17"/>
      <c r="AG759" s="9"/>
      <c r="AH759" s="9"/>
      <c r="AI759" s="50"/>
      <c r="AJ759" s="44"/>
      <c r="AK759" s="9"/>
      <c r="AL759" s="9"/>
      <c r="AM759" s="9"/>
    </row>
    <row r="760" spans="2:39" ht="18.649999999999999" customHeight="1" thickBot="1">
      <c r="D760" s="59"/>
      <c r="E760" s="22"/>
      <c r="F760" s="22"/>
      <c r="G760" s="65"/>
      <c r="I760" s="63"/>
      <c r="L760" s="64"/>
      <c r="N760" s="63"/>
      <c r="Q760" s="64"/>
      <c r="S760" s="63"/>
      <c r="V760" s="64"/>
      <c r="X760" s="63"/>
      <c r="AA760" s="64"/>
      <c r="AE760" s="100"/>
      <c r="AF760" s="17"/>
      <c r="AG760" s="9"/>
      <c r="AH760" s="9"/>
      <c r="AI760" s="50"/>
      <c r="AJ760" s="44"/>
      <c r="AK760" s="9"/>
      <c r="AL760" s="9"/>
      <c r="AM760" s="9"/>
    </row>
    <row r="761" spans="2:39" ht="18.649999999999999" customHeight="1" thickBot="1">
      <c r="D761" s="237" t="s">
        <v>39</v>
      </c>
      <c r="E761" s="238"/>
      <c r="F761" s="239" t="s">
        <v>40</v>
      </c>
      <c r="G761" s="240"/>
      <c r="I761" s="228" t="s">
        <v>18</v>
      </c>
      <c r="J761" s="229"/>
      <c r="K761" s="230" t="s">
        <v>19</v>
      </c>
      <c r="L761" s="231"/>
      <c r="N761" s="228" t="s">
        <v>20</v>
      </c>
      <c r="O761" s="229"/>
      <c r="P761" s="230" t="s">
        <v>21</v>
      </c>
      <c r="Q761" s="231"/>
      <c r="S761" s="228" t="s">
        <v>47</v>
      </c>
      <c r="T761" s="229"/>
      <c r="U761" s="230" t="s">
        <v>48</v>
      </c>
      <c r="V761" s="231"/>
      <c r="X761" s="228" t="s">
        <v>51</v>
      </c>
      <c r="Y761" s="229"/>
      <c r="Z761" s="230" t="s">
        <v>52</v>
      </c>
      <c r="AA761" s="231"/>
      <c r="AB761" s="4"/>
      <c r="AC761" s="71" t="s">
        <v>89</v>
      </c>
      <c r="AE761" s="101" t="s">
        <v>90</v>
      </c>
      <c r="AF761" s="17"/>
      <c r="AG761" s="9"/>
      <c r="AH761" s="9"/>
      <c r="AI761" s="50"/>
      <c r="AJ761" s="44"/>
      <c r="AK761" s="9"/>
      <c r="AL761" s="9"/>
      <c r="AM761" s="9"/>
    </row>
    <row r="762" spans="2:39" ht="18.649999999999999" customHeight="1" thickTop="1" thickBot="1">
      <c r="D762" s="43">
        <v>0</v>
      </c>
      <c r="E762" s="116">
        <f t="shared" ref="E762" si="3086">(1/$E$8)*SIN($B759*$F$8)</f>
        <v>0.24818670844971161</v>
      </c>
      <c r="F762" s="59">
        <f t="shared" ref="F762" si="3087">COS($F$8*$B759)</f>
        <v>0.66755540574553107</v>
      </c>
      <c r="G762" s="73">
        <v>0</v>
      </c>
      <c r="I762" s="55">
        <v>0</v>
      </c>
      <c r="J762" s="58">
        <f t="shared" ref="J762" si="3088">(TAN($K$8*B759))/$J$8</f>
        <v>12.166083344419867</v>
      </c>
      <c r="K762" s="56">
        <v>1</v>
      </c>
      <c r="L762" s="57">
        <v>0</v>
      </c>
      <c r="N762" s="55">
        <f t="shared" ref="N762" si="3089">D762*I759+F762*I762-E762*J759-G762*J762</f>
        <v>0</v>
      </c>
      <c r="O762" s="58">
        <f t="shared" ref="O762" si="3090">(D762*J759+E762*I759+F762*J762+G762*I762)</f>
        <v>8.3697214117678644</v>
      </c>
      <c r="P762" s="56">
        <f t="shared" ref="P762" si="3091">D762*K759+F762*K762-E762*L759-G762*L762</f>
        <v>0.66755540574553107</v>
      </c>
      <c r="Q762" s="57">
        <f t="shared" ref="Q762" si="3092">(D762*L759+E762*K759+F762*L762+G762*K762)</f>
        <v>0</v>
      </c>
      <c r="S762" s="43">
        <v>0</v>
      </c>
      <c r="T762" s="116">
        <f t="shared" ref="T762" si="3093">(1/$T$8)*SIN($B759*$U$8)</f>
        <v>0.24818670844971161</v>
      </c>
      <c r="U762" s="59">
        <f t="shared" ref="U762" si="3094">COS($U$8*$B759)</f>
        <v>0.66755540574553107</v>
      </c>
      <c r="V762" s="73">
        <v>0</v>
      </c>
      <c r="X762" s="55">
        <f t="shared" ref="X762" si="3095">N762*S759+P762*S762-O762*T759-Q762*T762</f>
        <v>0</v>
      </c>
      <c r="Y762" s="58">
        <f t="shared" ref="Y762" si="3096">(N762*T759+O762*S759+P762*T762+Q762*S762)</f>
        <v>5.752931151869551</v>
      </c>
      <c r="Z762" s="56">
        <f t="shared" ref="Z762" si="3097">N762*U759+P762*U762-O762*V759-Q762*V762</f>
        <v>-18.249652250709573</v>
      </c>
      <c r="AA762" s="57">
        <f t="shared" ref="AA762" si="3098">(N762*V759+O762*U759+P762*V762+Q762*U762)</f>
        <v>0</v>
      </c>
      <c r="AB762" s="9"/>
      <c r="AC762" s="74">
        <f t="shared" ref="AC762" si="3099">(180/PI())*ATAN(-1*(($X$8*Y759+AA759+$X$8*Y762+AA762)/($X$8*X759+Z759+$X$8*X762+Z762)))</f>
        <v>-54.916695744888841</v>
      </c>
      <c r="AE762" s="102">
        <f t="shared" ref="AE762" si="3100">20*LOG(((($X$8*X759+Z759-$X$8*X762-Z762)^2+($X$8*Y759+AA759-$X$8*Y762-AA762)^2)/(($X$8*X759+Z759+$X$8*X762+Z762)^2+($X$8*Y759+AA759+$X$8*Y762+AA762)^2))^0.5)</f>
        <v>-4.3099674209439182E-3</v>
      </c>
      <c r="AF762" s="17"/>
      <c r="AG762" s="9"/>
      <c r="AH762" s="9"/>
      <c r="AI762" s="50"/>
      <c r="AJ762" s="44"/>
      <c r="AK762" s="9"/>
      <c r="AL762" s="9"/>
      <c r="AM762" s="9"/>
    </row>
    <row r="763" spans="2:39" ht="18.649999999999999" customHeight="1">
      <c r="AE763" s="66"/>
      <c r="AG763" s="9"/>
      <c r="AH763" s="9"/>
      <c r="AI763" s="50"/>
      <c r="AJ763" s="44"/>
      <c r="AK763" s="9"/>
      <c r="AL763" s="9"/>
      <c r="AM763" s="9"/>
    </row>
    <row r="764" spans="2:39" ht="18.649999999999999" customHeight="1" thickBot="1">
      <c r="E764" s="50" t="s">
        <v>8</v>
      </c>
      <c r="J764" s="50" t="s">
        <v>9</v>
      </c>
      <c r="O764" s="50" t="s">
        <v>10</v>
      </c>
      <c r="T764" s="50" t="s">
        <v>11</v>
      </c>
      <c r="Y764" s="50" t="s">
        <v>12</v>
      </c>
      <c r="AG764" s="9"/>
      <c r="AH764" s="9"/>
      <c r="AI764" s="50"/>
      <c r="AJ764" s="44"/>
      <c r="AK764" s="9"/>
      <c r="AL764" s="9"/>
      <c r="AM764" s="9"/>
    </row>
    <row r="765" spans="2:39" ht="18.649999999999999" customHeight="1" thickBot="1">
      <c r="B765" s="49"/>
      <c r="D765" s="233" t="s">
        <v>37</v>
      </c>
      <c r="E765" s="234"/>
      <c r="F765" s="235" t="s">
        <v>38</v>
      </c>
      <c r="G765" s="236"/>
      <c r="I765" s="228" t="s">
        <v>14</v>
      </c>
      <c r="J765" s="229"/>
      <c r="K765" s="230" t="s">
        <v>15</v>
      </c>
      <c r="L765" s="231"/>
      <c r="N765" s="228" t="s">
        <v>16</v>
      </c>
      <c r="O765" s="229"/>
      <c r="P765" s="230" t="s">
        <v>17</v>
      </c>
      <c r="Q765" s="231"/>
      <c r="S765" s="228" t="s">
        <v>45</v>
      </c>
      <c r="T765" s="229"/>
      <c r="U765" s="230" t="s">
        <v>46</v>
      </c>
      <c r="V765" s="231"/>
      <c r="X765" s="228" t="s">
        <v>49</v>
      </c>
      <c r="Y765" s="229"/>
      <c r="Z765" s="230" t="s">
        <v>50</v>
      </c>
      <c r="AA765" s="231"/>
      <c r="AB765" s="4"/>
      <c r="AC765" s="53" t="s">
        <v>87</v>
      </c>
      <c r="AE765" s="98" t="s">
        <v>88</v>
      </c>
      <c r="AF765" s="17"/>
      <c r="AG765" s="9"/>
      <c r="AH765" s="9"/>
      <c r="AI765" s="50"/>
      <c r="AJ765" s="44"/>
      <c r="AK765" s="9"/>
      <c r="AL765" s="9"/>
      <c r="AM765" s="9"/>
    </row>
    <row r="766" spans="2:39" ht="18.649999999999999" customHeight="1" thickTop="1" thickBot="1">
      <c r="B766" s="75">
        <v>2.12</v>
      </c>
      <c r="D766" s="132">
        <f t="shared" ref="D766" si="3101">COS($F$8*$B766)</f>
        <v>0.66157851457860506</v>
      </c>
      <c r="E766" s="133">
        <v>0</v>
      </c>
      <c r="F766" s="134">
        <v>0</v>
      </c>
      <c r="G766" s="135">
        <f t="shared" ref="G766" si="3102">$E$8*SIN($B766*$F$8)</f>
        <v>2.2496277072955202</v>
      </c>
      <c r="I766" s="55">
        <v>1</v>
      </c>
      <c r="J766" s="58">
        <v>0</v>
      </c>
      <c r="K766" s="56">
        <v>0</v>
      </c>
      <c r="L766" s="57">
        <v>0</v>
      </c>
      <c r="N766" s="55">
        <f t="shared" ref="N766" si="3103">D766*I766+F766*I769-E766*J766-G766*J769</f>
        <v>-31.012738957619973</v>
      </c>
      <c r="O766" s="58">
        <f t="shared" ref="O766" si="3104">(D766*J766+E766*I766+F766*J769+G766*I769)</f>
        <v>0</v>
      </c>
      <c r="P766" s="56">
        <f t="shared" ref="P766" si="3105">D766*K766+F766*K769-E766*L766-G766*L769</f>
        <v>0</v>
      </c>
      <c r="Q766" s="57">
        <f t="shared" ref="Q766" si="3106">(D766*L766+E766*K766+F766*L769+G766*K769)</f>
        <v>2.2496277072955202</v>
      </c>
      <c r="S766" s="59">
        <f t="shared" ref="S766" si="3107">COS($U$8*$B766)</f>
        <v>0.66157851457860506</v>
      </c>
      <c r="T766" s="60">
        <v>0</v>
      </c>
      <c r="U766" s="22">
        <v>0</v>
      </c>
      <c r="V766" s="116">
        <f t="shared" ref="V766" si="3108">$T$8*SIN($B766*$U$8)</f>
        <v>2.2496277072955202</v>
      </c>
      <c r="X766" s="55">
        <f t="shared" ref="X766" si="3109">N766*S766+P766*S769-O766*T766-Q766*T769</f>
        <v>-21.079675641644226</v>
      </c>
      <c r="Y766" s="58">
        <f t="shared" ref="Y766" si="3110">(N766*T766+O766*S766+P766*T769+Q766*S769)</f>
        <v>0</v>
      </c>
      <c r="Z766" s="56">
        <f t="shared" ref="Z766" si="3111">N766*U766+P766*U769-O766*V766-Q766*V769</f>
        <v>0</v>
      </c>
      <c r="AA766" s="57">
        <f t="shared" ref="AA766" si="3112">(N766*V766+O766*U766+P766*V769+Q766*U769)</f>
        <v>-68.278811481237625</v>
      </c>
      <c r="AB766" s="9"/>
      <c r="AC766" s="61">
        <f t="shared" ref="AC766" si="3113">20*LOG((2*$X$8)/(($X$8*X766+Z766+$X$8*X769+Z769)^2+($X$8*Y766+AA766+$X$8*Y769+AA769)^2)^0.5)</f>
        <v>-31.457295503299079</v>
      </c>
      <c r="AE766" s="99">
        <f t="shared" ref="AE766" si="3114">((Y766^2+X766^2)/(Y769^2+X769^2))^0.5</f>
        <v>3.2463885244237778</v>
      </c>
      <c r="AF766" s="17"/>
      <c r="AG766" s="9"/>
      <c r="AH766" s="9"/>
      <c r="AI766" s="50"/>
      <c r="AJ766" s="44"/>
      <c r="AK766" s="9"/>
      <c r="AL766" s="9"/>
      <c r="AM766" s="9"/>
    </row>
    <row r="767" spans="2:39" ht="18.649999999999999" customHeight="1" thickBot="1">
      <c r="D767" s="59"/>
      <c r="E767" s="22"/>
      <c r="F767" s="22"/>
      <c r="G767" s="65"/>
      <c r="I767" s="63"/>
      <c r="L767" s="64"/>
      <c r="N767" s="63"/>
      <c r="Q767" s="64"/>
      <c r="S767" s="63"/>
      <c r="V767" s="64"/>
      <c r="X767" s="63"/>
      <c r="AA767" s="64"/>
      <c r="AE767" s="100"/>
      <c r="AF767" s="17"/>
      <c r="AG767" s="9"/>
      <c r="AH767" s="9"/>
      <c r="AI767" s="50"/>
      <c r="AJ767" s="44"/>
      <c r="AK767" s="9"/>
      <c r="AL767" s="9"/>
      <c r="AM767" s="9"/>
    </row>
    <row r="768" spans="2:39" ht="18.649999999999999" customHeight="1" thickBot="1">
      <c r="D768" s="237" t="s">
        <v>39</v>
      </c>
      <c r="E768" s="238"/>
      <c r="F768" s="239" t="s">
        <v>40</v>
      </c>
      <c r="G768" s="240"/>
      <c r="I768" s="228" t="s">
        <v>18</v>
      </c>
      <c r="J768" s="229"/>
      <c r="K768" s="230" t="s">
        <v>19</v>
      </c>
      <c r="L768" s="231"/>
      <c r="N768" s="228" t="s">
        <v>20</v>
      </c>
      <c r="O768" s="229"/>
      <c r="P768" s="230" t="s">
        <v>21</v>
      </c>
      <c r="Q768" s="231"/>
      <c r="S768" s="228" t="s">
        <v>47</v>
      </c>
      <c r="T768" s="229"/>
      <c r="U768" s="230" t="s">
        <v>48</v>
      </c>
      <c r="V768" s="231"/>
      <c r="X768" s="228" t="s">
        <v>51</v>
      </c>
      <c r="Y768" s="229"/>
      <c r="Z768" s="230" t="s">
        <v>52</v>
      </c>
      <c r="AA768" s="231"/>
      <c r="AB768" s="4"/>
      <c r="AC768" s="71" t="s">
        <v>89</v>
      </c>
      <c r="AE768" s="101" t="s">
        <v>90</v>
      </c>
      <c r="AF768" s="17"/>
      <c r="AG768" s="9"/>
      <c r="AH768" s="9"/>
      <c r="AI768" s="50"/>
      <c r="AJ768" s="44"/>
      <c r="AK768" s="9"/>
      <c r="AL768" s="9"/>
      <c r="AM768" s="9"/>
    </row>
    <row r="769" spans="2:39" ht="18.649999999999999" customHeight="1" thickTop="1" thickBot="1">
      <c r="D769" s="43">
        <v>0</v>
      </c>
      <c r="E769" s="116">
        <f t="shared" ref="E769" si="3115">(1/$E$8)*SIN($B766*$F$8)</f>
        <v>0.2499586341439467</v>
      </c>
      <c r="F769" s="59">
        <f t="shared" ref="F769" si="3116">COS($F$8*$B766)</f>
        <v>0.66157851457860506</v>
      </c>
      <c r="G769" s="73">
        <v>0</v>
      </c>
      <c r="I769" s="55">
        <v>0</v>
      </c>
      <c r="J769" s="58">
        <f t="shared" ref="J769" si="3117">(TAN($K$8*B766))/$J$8</f>
        <v>14.07980412469098</v>
      </c>
      <c r="K769" s="56">
        <v>1</v>
      </c>
      <c r="L769" s="57">
        <v>0</v>
      </c>
      <c r="N769" s="55">
        <f t="shared" ref="N769" si="3118">D769*I766+F769*I769-E769*J766-G769*J769</f>
        <v>0</v>
      </c>
      <c r="O769" s="58">
        <f t="shared" ref="O769" si="3119">(D769*J766+E769*I766+F769*J769+G769*I769)</f>
        <v>9.5648545325147225</v>
      </c>
      <c r="P769" s="56">
        <f t="shared" ref="P769" si="3120">D769*K766+F769*K769-E769*L766-G769*L769</f>
        <v>0.66157851457860506</v>
      </c>
      <c r="Q769" s="57">
        <f t="shared" ref="Q769" si="3121">(D769*L766+E769*K766+F769*L769+G769*K769)</f>
        <v>0</v>
      </c>
      <c r="S769" s="43">
        <v>0</v>
      </c>
      <c r="T769" s="116">
        <f t="shared" ref="T769" si="3122">(1/$T$8)*SIN($B766*$U$8)</f>
        <v>0.2499586341439467</v>
      </c>
      <c r="U769" s="59">
        <f t="shared" ref="U769" si="3123">COS($U$8*$B766)</f>
        <v>0.66157851457860506</v>
      </c>
      <c r="V769" s="73">
        <v>0</v>
      </c>
      <c r="X769" s="55">
        <f t="shared" ref="X769" si="3124">N769*S766+P769*S769-O769*T766-Q769*T769</f>
        <v>0</v>
      </c>
      <c r="Y769" s="58">
        <f t="shared" ref="Y769" si="3125">(N769*T766+O769*S766+P769*T769+Q769*S769)</f>
        <v>6.4932695156645774</v>
      </c>
      <c r="Z769" s="56">
        <f t="shared" ref="Z769" si="3126">N769*U766+P769*U769-O769*V766-Q769*V769</f>
        <v>-21.079675641644226</v>
      </c>
      <c r="AA769" s="57">
        <f t="shared" ref="AA769" si="3127">(N769*V766+O769*U766+P769*V769+Q769*U769)</f>
        <v>0</v>
      </c>
      <c r="AB769" s="9"/>
      <c r="AC769" s="74">
        <f t="shared" ref="AC769" si="3128">(180/PI())*ATAN(-1*(($X$8*Y766+AA766+$X$8*Y769+AA769)/($X$8*X766+Z766+$X$8*X769+Z769)))</f>
        <v>-55.692335537318122</v>
      </c>
      <c r="AE769" s="102">
        <f t="shared" ref="AE769" si="3129">20*LOG(((($X$8*X766+Z766-$X$8*X769-Z769)^2+($X$8*Y766+AA766-$X$8*Y769-AA769)^2)/(($X$8*X766+Z766+$X$8*X769+Z769)^2+($X$8*Y766+AA766+$X$8*Y769+AA769)^2))^0.5)</f>
        <v>-3.1060615306476467E-3</v>
      </c>
      <c r="AF769" s="17"/>
      <c r="AG769" s="9"/>
      <c r="AH769" s="9"/>
      <c r="AI769" s="50"/>
      <c r="AJ769" s="44"/>
      <c r="AK769" s="9"/>
      <c r="AL769" s="9"/>
      <c r="AM769" s="9"/>
    </row>
    <row r="770" spans="2:39" ht="18.649999999999999" customHeight="1">
      <c r="AE770" s="66"/>
      <c r="AG770" s="9"/>
      <c r="AH770" s="9"/>
      <c r="AI770" s="50"/>
      <c r="AJ770" s="44"/>
      <c r="AK770" s="9"/>
      <c r="AL770" s="9"/>
      <c r="AM770" s="9"/>
    </row>
    <row r="771" spans="2:39" ht="18.649999999999999" customHeight="1" thickBot="1">
      <c r="E771" s="50" t="s">
        <v>8</v>
      </c>
      <c r="J771" s="50" t="s">
        <v>9</v>
      </c>
      <c r="O771" s="50" t="s">
        <v>10</v>
      </c>
      <c r="T771" s="50" t="s">
        <v>11</v>
      </c>
      <c r="Y771" s="50" t="s">
        <v>12</v>
      </c>
      <c r="AG771" s="9"/>
      <c r="AH771" s="9"/>
      <c r="AI771" s="50"/>
      <c r="AJ771" s="44"/>
      <c r="AK771" s="9"/>
      <c r="AL771" s="9"/>
      <c r="AM771" s="9"/>
    </row>
    <row r="772" spans="2:39" ht="18.649999999999999" customHeight="1" thickBot="1">
      <c r="B772" s="49"/>
      <c r="D772" s="233" t="s">
        <v>37</v>
      </c>
      <c r="E772" s="234"/>
      <c r="F772" s="235" t="s">
        <v>38</v>
      </c>
      <c r="G772" s="236"/>
      <c r="I772" s="228" t="s">
        <v>14</v>
      </c>
      <c r="J772" s="229"/>
      <c r="K772" s="230" t="s">
        <v>15</v>
      </c>
      <c r="L772" s="231"/>
      <c r="N772" s="228" t="s">
        <v>16</v>
      </c>
      <c r="O772" s="229"/>
      <c r="P772" s="230" t="s">
        <v>17</v>
      </c>
      <c r="Q772" s="231"/>
      <c r="S772" s="228" t="s">
        <v>45</v>
      </c>
      <c r="T772" s="229"/>
      <c r="U772" s="230" t="s">
        <v>46</v>
      </c>
      <c r="V772" s="231"/>
      <c r="X772" s="228" t="s">
        <v>49</v>
      </c>
      <c r="Y772" s="229"/>
      <c r="Z772" s="230" t="s">
        <v>50</v>
      </c>
      <c r="AA772" s="231"/>
      <c r="AB772" s="4"/>
      <c r="AC772" s="53" t="s">
        <v>87</v>
      </c>
      <c r="AE772" s="98" t="s">
        <v>88</v>
      </c>
      <c r="AF772" s="17"/>
      <c r="AG772" s="9"/>
      <c r="AH772" s="9"/>
      <c r="AI772" s="50"/>
      <c r="AJ772" s="44"/>
      <c r="AK772" s="9"/>
      <c r="AL772" s="9"/>
      <c r="AM772" s="9"/>
    </row>
    <row r="773" spans="2:39" ht="18.649999999999999" customHeight="1" thickTop="1" thickBot="1">
      <c r="B773" s="75">
        <v>2.14</v>
      </c>
      <c r="D773" s="132">
        <f t="shared" ref="D773" si="3130">COS($F$8*$B773)</f>
        <v>0.65555929514593969</v>
      </c>
      <c r="E773" s="133">
        <v>0</v>
      </c>
      <c r="F773" s="134">
        <v>0</v>
      </c>
      <c r="G773" s="135">
        <f t="shared" ref="G773" si="3131">$E$8*SIN($B773*$F$8)</f>
        <v>2.2654311057566567</v>
      </c>
      <c r="I773" s="55">
        <v>1</v>
      </c>
      <c r="J773" s="58">
        <v>0</v>
      </c>
      <c r="K773" s="56">
        <v>0</v>
      </c>
      <c r="L773" s="57">
        <v>0</v>
      </c>
      <c r="N773" s="55">
        <f t="shared" ref="N773" si="3132">D773*I773+F773*I776-E773*J773-G773*J776</f>
        <v>-37.177494887004045</v>
      </c>
      <c r="O773" s="58">
        <f t="shared" ref="O773" si="3133">(D773*J773+E773*I773+F773*J776+G773*I776)</f>
        <v>0</v>
      </c>
      <c r="P773" s="56">
        <f t="shared" ref="P773" si="3134">D773*K773+F773*K776-E773*L773-G773*L776</f>
        <v>0</v>
      </c>
      <c r="Q773" s="57">
        <f t="shared" ref="Q773" si="3135">(D773*L773+E773*K773+F773*L776+G773*K776)</f>
        <v>2.2654311057566567</v>
      </c>
      <c r="S773" s="59">
        <f t="shared" ref="S773" si="3136">COS($U$8*$B773)</f>
        <v>0.65555929514593969</v>
      </c>
      <c r="T773" s="60">
        <v>0</v>
      </c>
      <c r="U773" s="22">
        <v>0</v>
      </c>
      <c r="V773" s="116">
        <f t="shared" ref="V773" si="3137">$T$8*SIN($B773*$U$8)</f>
        <v>2.2654311057566567</v>
      </c>
      <c r="X773" s="55">
        <f t="shared" ref="X773" si="3138">N773*S773+P773*S776-O773*T773-Q773*T776</f>
        <v>-24.942294353963906</v>
      </c>
      <c r="Y773" s="58">
        <f t="shared" ref="Y773" si="3139">(N773*T773+O773*S773+P773*T776+Q773*S776)</f>
        <v>0</v>
      </c>
      <c r="Z773" s="56">
        <f t="shared" ref="Z773" si="3140">N773*U773+P773*U776-O773*V773-Q773*V776</f>
        <v>0</v>
      </c>
      <c r="AA773" s="57">
        <f t="shared" ref="AA773" si="3141">(N773*V773+O773*U773+P773*V776+Q773*U776)</f>
        <v>-82.737928932236514</v>
      </c>
      <c r="AB773" s="9"/>
      <c r="AC773" s="61">
        <f t="shared" ref="AC773" si="3142">20*LOG((2*$X$8)/(($X$8*X773+Z773+$X$8*X776+Z776)^2+($X$8*Y773+AA773+$X$8*Y776+AA776)^2)^0.5)</f>
        <v>-33.089993880475618</v>
      </c>
      <c r="AE773" s="99">
        <f t="shared" ref="AE773" si="3143">((Y773^2+X773^2)/(Y776^2+X776^2))^0.5</f>
        <v>3.3225145936542266</v>
      </c>
      <c r="AF773" s="17"/>
      <c r="AG773" s="9"/>
      <c r="AH773" s="9"/>
      <c r="AI773" s="50"/>
      <c r="AJ773" s="44"/>
      <c r="AK773" s="9"/>
      <c r="AL773" s="9"/>
      <c r="AM773" s="9"/>
    </row>
    <row r="774" spans="2:39" ht="18.649999999999999" customHeight="1" thickBot="1">
      <c r="D774" s="59"/>
      <c r="E774" s="22"/>
      <c r="F774" s="22"/>
      <c r="G774" s="65"/>
      <c r="I774" s="63"/>
      <c r="L774" s="64"/>
      <c r="N774" s="63"/>
      <c r="Q774" s="64"/>
      <c r="S774" s="63"/>
      <c r="V774" s="64"/>
      <c r="X774" s="63"/>
      <c r="AA774" s="64"/>
      <c r="AE774" s="100"/>
      <c r="AF774" s="17"/>
      <c r="AG774" s="9"/>
      <c r="AH774" s="9"/>
      <c r="AI774" s="50"/>
      <c r="AJ774" s="44"/>
      <c r="AK774" s="9"/>
      <c r="AL774" s="9"/>
      <c r="AM774" s="9"/>
    </row>
    <row r="775" spans="2:39" ht="18.649999999999999" customHeight="1" thickBot="1">
      <c r="D775" s="237" t="s">
        <v>39</v>
      </c>
      <c r="E775" s="238"/>
      <c r="F775" s="239" t="s">
        <v>40</v>
      </c>
      <c r="G775" s="240"/>
      <c r="I775" s="228" t="s">
        <v>18</v>
      </c>
      <c r="J775" s="229"/>
      <c r="K775" s="230" t="s">
        <v>19</v>
      </c>
      <c r="L775" s="231"/>
      <c r="N775" s="228" t="s">
        <v>20</v>
      </c>
      <c r="O775" s="229"/>
      <c r="P775" s="230" t="s">
        <v>21</v>
      </c>
      <c r="Q775" s="231"/>
      <c r="S775" s="228" t="s">
        <v>47</v>
      </c>
      <c r="T775" s="229"/>
      <c r="U775" s="230" t="s">
        <v>48</v>
      </c>
      <c r="V775" s="231"/>
      <c r="X775" s="228" t="s">
        <v>51</v>
      </c>
      <c r="Y775" s="229"/>
      <c r="Z775" s="230" t="s">
        <v>52</v>
      </c>
      <c r="AA775" s="231"/>
      <c r="AB775" s="4"/>
      <c r="AC775" s="71" t="s">
        <v>89</v>
      </c>
      <c r="AE775" s="101" t="s">
        <v>90</v>
      </c>
      <c r="AF775" s="17"/>
      <c r="AG775" s="9"/>
      <c r="AH775" s="9"/>
      <c r="AI775" s="50"/>
      <c r="AJ775" s="44"/>
      <c r="AK775" s="9"/>
      <c r="AL775" s="9"/>
      <c r="AM775" s="9"/>
    </row>
    <row r="776" spans="2:39" ht="18.649999999999999" customHeight="1" thickTop="1" thickBot="1">
      <c r="D776" s="43">
        <v>0</v>
      </c>
      <c r="E776" s="116">
        <f t="shared" ref="E776" si="3144">(1/$E$8)*SIN($B773*$F$8)</f>
        <v>0.25171456730629516</v>
      </c>
      <c r="F776" s="59">
        <f t="shared" ref="F776" si="3145">COS($F$8*$B773)</f>
        <v>0.65555929514593969</v>
      </c>
      <c r="G776" s="73">
        <v>0</v>
      </c>
      <c r="I776" s="55">
        <v>0</v>
      </c>
      <c r="J776" s="58">
        <f t="shared" ref="J776" si="3146">(TAN($K$8*B773))/$J$8</f>
        <v>16.70015657770961</v>
      </c>
      <c r="K776" s="56">
        <v>1</v>
      </c>
      <c r="L776" s="57">
        <v>0</v>
      </c>
      <c r="N776" s="55">
        <f t="shared" ref="N776" si="3147">D776*I773+F776*I776-E776*J773-G776*J776</f>
        <v>0</v>
      </c>
      <c r="O776" s="58">
        <f t="shared" ref="O776" si="3148">(D776*J773+E776*I773+F776*J776+G776*I776)</f>
        <v>11.199657442216436</v>
      </c>
      <c r="P776" s="56">
        <f t="shared" ref="P776" si="3149">D776*K773+F776*K776-E776*L773-G776*L776</f>
        <v>0.65555929514593969</v>
      </c>
      <c r="Q776" s="57">
        <f t="shared" ref="Q776" si="3150">(D776*L773+E776*K773+F776*L776+G776*K776)</f>
        <v>0</v>
      </c>
      <c r="S776" s="43">
        <v>0</v>
      </c>
      <c r="T776" s="116">
        <f t="shared" ref="T776" si="3151">(1/$T$8)*SIN($B773*$U$8)</f>
        <v>0.25171456730629516</v>
      </c>
      <c r="U776" s="59">
        <f t="shared" ref="U776" si="3152">COS($U$8*$B773)</f>
        <v>0.65555929514593969</v>
      </c>
      <c r="V776" s="73">
        <v>0</v>
      </c>
      <c r="X776" s="55">
        <f t="shared" ref="X776" si="3153">N776*S773+P776*S776-O776*T773-Q776*T776</f>
        <v>0</v>
      </c>
      <c r="Y776" s="58">
        <f t="shared" ref="Y776" si="3154">(N776*T773+O776*S773+P776*T776+Q776*S776)</f>
        <v>7.5070533630166647</v>
      </c>
      <c r="Z776" s="56">
        <f t="shared" ref="Z776" si="3155">N776*U773+P776*U776-O776*V773-Q776*V776</f>
        <v>-24.942294353963909</v>
      </c>
      <c r="AA776" s="57">
        <f t="shared" ref="AA776" si="3156">(N776*V773+O776*U773+P776*V776+Q776*U776)</f>
        <v>0</v>
      </c>
      <c r="AB776" s="9"/>
      <c r="AC776" s="74">
        <f t="shared" ref="AC776" si="3157">(180/PI())*ATAN(-1*(($X$8*Y773+AA773+$X$8*Y776+AA776)/($X$8*X773+Z773+$X$8*X776+Z776)))</f>
        <v>-56.452173546725859</v>
      </c>
      <c r="AE776" s="102">
        <f t="shared" ref="AE776" si="3158">20*LOG(((($X$8*X773+Z773-$X$8*X776-Z776)^2+($X$8*Y773+AA773-$X$8*Y776-AA776)^2)/(($X$8*X773+Z773+$X$8*X776+Z776)^2+($X$8*Y773+AA773+$X$8*Y776+AA776)^2))^0.5)</f>
        <v>-2.1325122985998129E-3</v>
      </c>
      <c r="AF776" s="17"/>
      <c r="AG776" s="9"/>
      <c r="AH776" s="9"/>
      <c r="AI776" s="50"/>
      <c r="AJ776" s="44"/>
      <c r="AK776" s="9"/>
      <c r="AL776" s="9"/>
      <c r="AM776" s="9"/>
    </row>
    <row r="777" spans="2:39" ht="18.649999999999999" customHeight="1">
      <c r="AE777" s="66"/>
      <c r="AG777" s="9"/>
      <c r="AH777" s="9"/>
      <c r="AI777" s="50"/>
      <c r="AJ777" s="44"/>
      <c r="AK777" s="9"/>
      <c r="AL777" s="9"/>
      <c r="AM777" s="9"/>
    </row>
    <row r="778" spans="2:39" ht="18.649999999999999" customHeight="1" thickBot="1">
      <c r="E778" s="50" t="s">
        <v>8</v>
      </c>
      <c r="J778" s="50" t="s">
        <v>9</v>
      </c>
      <c r="O778" s="50" t="s">
        <v>10</v>
      </c>
      <c r="T778" s="50" t="s">
        <v>11</v>
      </c>
      <c r="Y778" s="50" t="s">
        <v>12</v>
      </c>
      <c r="AG778" s="9"/>
      <c r="AH778" s="9"/>
      <c r="AI778" s="50"/>
      <c r="AJ778" s="44"/>
      <c r="AK778" s="9"/>
      <c r="AL778" s="9"/>
      <c r="AM778" s="9"/>
    </row>
    <row r="779" spans="2:39" ht="18.649999999999999" customHeight="1" thickBot="1">
      <c r="B779" s="49"/>
      <c r="D779" s="233" t="s">
        <v>37</v>
      </c>
      <c r="E779" s="234"/>
      <c r="F779" s="235" t="s">
        <v>38</v>
      </c>
      <c r="G779" s="236"/>
      <c r="I779" s="228" t="s">
        <v>14</v>
      </c>
      <c r="J779" s="229"/>
      <c r="K779" s="230" t="s">
        <v>15</v>
      </c>
      <c r="L779" s="231"/>
      <c r="N779" s="228" t="s">
        <v>16</v>
      </c>
      <c r="O779" s="229"/>
      <c r="P779" s="230" t="s">
        <v>17</v>
      </c>
      <c r="Q779" s="231"/>
      <c r="S779" s="228" t="s">
        <v>45</v>
      </c>
      <c r="T779" s="229"/>
      <c r="U779" s="230" t="s">
        <v>46</v>
      </c>
      <c r="V779" s="231"/>
      <c r="X779" s="228" t="s">
        <v>49</v>
      </c>
      <c r="Y779" s="229"/>
      <c r="Z779" s="230" t="s">
        <v>50</v>
      </c>
      <c r="AA779" s="231"/>
      <c r="AB779" s="4"/>
      <c r="AC779" s="53" t="s">
        <v>87</v>
      </c>
      <c r="AE779" s="98" t="s">
        <v>88</v>
      </c>
      <c r="AF779" s="17"/>
      <c r="AG779" s="9"/>
      <c r="AH779" s="9"/>
      <c r="AI779" s="50"/>
      <c r="AJ779" s="44"/>
      <c r="AK779" s="9"/>
      <c r="AL779" s="9"/>
      <c r="AM779" s="9"/>
    </row>
    <row r="780" spans="2:39" ht="18.649999999999999" customHeight="1" thickTop="1" thickBot="1">
      <c r="B780" s="75">
        <v>2.16</v>
      </c>
      <c r="D780" s="132">
        <f t="shared" ref="D780" si="3159">COS($F$8*$B780)</f>
        <v>0.64949813256149225</v>
      </c>
      <c r="E780" s="133">
        <v>0</v>
      </c>
      <c r="F780" s="134">
        <v>0</v>
      </c>
      <c r="G780" s="135">
        <f t="shared" ref="G780" si="3160">$E$8*SIN($B780*$F$8)</f>
        <v>2.281089560318097</v>
      </c>
      <c r="I780" s="55">
        <v>1</v>
      </c>
      <c r="J780" s="58">
        <v>0</v>
      </c>
      <c r="K780" s="56">
        <v>0</v>
      </c>
      <c r="L780" s="57">
        <v>0</v>
      </c>
      <c r="N780" s="55">
        <f t="shared" ref="N780" si="3161">D780*I780+F780*I783-E780*J780-G780*J783</f>
        <v>-46.133285493079349</v>
      </c>
      <c r="O780" s="58">
        <f t="shared" ref="O780" si="3162">(D780*J780+E780*I780+F780*J783+G780*I783)</f>
        <v>0</v>
      </c>
      <c r="P780" s="56">
        <f t="shared" ref="P780" si="3163">D780*K780+F780*K783-E780*L780-G780*L783</f>
        <v>0</v>
      </c>
      <c r="Q780" s="57">
        <f t="shared" ref="Q780" si="3164">(D780*L780+E780*K780+F780*L783+G780*K783)</f>
        <v>2.281089560318097</v>
      </c>
      <c r="S780" s="59">
        <f t="shared" ref="S780" si="3165">COS($U$8*$B780)</f>
        <v>0.64949813256149225</v>
      </c>
      <c r="T780" s="60">
        <v>0</v>
      </c>
      <c r="U780" s="22">
        <v>0</v>
      </c>
      <c r="V780" s="116">
        <f t="shared" ref="V780" si="3166">$T$8*SIN($B780*$U$8)</f>
        <v>2.281089560318097</v>
      </c>
      <c r="X780" s="55">
        <f t="shared" ref="X780" si="3167">N780*S780+P780*S783-O780*T780-Q780*T783</f>
        <v>-30.541634952480351</v>
      </c>
      <c r="Y780" s="58">
        <f t="shared" ref="Y780" si="3168">(N780*T780+O780*S780+P780*T783+Q780*S783)</f>
        <v>0</v>
      </c>
      <c r="Z780" s="56">
        <f t="shared" ref="Z780" si="3169">N780*U780+P780*U783-O780*V780-Q780*V783</f>
        <v>0</v>
      </c>
      <c r="AA780" s="57">
        <f t="shared" ref="AA780" si="3170">(N780*V780+O780*U780+P780*V783+Q780*U783)</f>
        <v>-103.7525925118055</v>
      </c>
      <c r="AB780" s="9"/>
      <c r="AC780" s="61">
        <f t="shared" ref="AC780" si="3171">20*LOG((2*$X$8)/(($X$8*X780+Z780+$X$8*X783+Z783)^2+($X$8*Y780+AA780+$X$8*Y783+AA783)^2)^0.5)</f>
        <v>-35.02182586911271</v>
      </c>
      <c r="AE780" s="99">
        <f t="shared" ref="AE780" si="3172">((Y780^2+X780^2)/(Y783^2+X783^2))^0.5</f>
        <v>3.4007328065927878</v>
      </c>
      <c r="AF780" s="17"/>
      <c r="AG780" s="9"/>
      <c r="AH780" s="9"/>
      <c r="AI780" s="50"/>
      <c r="AJ780" s="44"/>
      <c r="AK780" s="9"/>
      <c r="AL780" s="9"/>
      <c r="AM780" s="9"/>
    </row>
    <row r="781" spans="2:39" ht="18.649999999999999" customHeight="1" thickBot="1">
      <c r="D781" s="59"/>
      <c r="E781" s="22"/>
      <c r="F781" s="22"/>
      <c r="G781" s="65"/>
      <c r="I781" s="63"/>
      <c r="L781" s="64"/>
      <c r="N781" s="63"/>
      <c r="Q781" s="64"/>
      <c r="S781" s="63"/>
      <c r="V781" s="64"/>
      <c r="X781" s="63"/>
      <c r="AA781" s="64"/>
      <c r="AE781" s="100"/>
      <c r="AF781" s="17"/>
      <c r="AG781" s="9"/>
      <c r="AH781" s="9"/>
      <c r="AI781" s="50"/>
      <c r="AJ781" s="44"/>
      <c r="AK781" s="9"/>
      <c r="AL781" s="9"/>
      <c r="AM781" s="9"/>
    </row>
    <row r="782" spans="2:39" ht="18.649999999999999" customHeight="1" thickBot="1">
      <c r="D782" s="237" t="s">
        <v>39</v>
      </c>
      <c r="E782" s="238"/>
      <c r="F782" s="239" t="s">
        <v>40</v>
      </c>
      <c r="G782" s="240"/>
      <c r="I782" s="228" t="s">
        <v>18</v>
      </c>
      <c r="J782" s="229"/>
      <c r="K782" s="230" t="s">
        <v>19</v>
      </c>
      <c r="L782" s="231"/>
      <c r="N782" s="228" t="s">
        <v>20</v>
      </c>
      <c r="O782" s="229"/>
      <c r="P782" s="230" t="s">
        <v>21</v>
      </c>
      <c r="Q782" s="231"/>
      <c r="S782" s="228" t="s">
        <v>47</v>
      </c>
      <c r="T782" s="229"/>
      <c r="U782" s="230" t="s">
        <v>48</v>
      </c>
      <c r="V782" s="231"/>
      <c r="X782" s="228" t="s">
        <v>51</v>
      </c>
      <c r="Y782" s="229"/>
      <c r="Z782" s="230" t="s">
        <v>52</v>
      </c>
      <c r="AA782" s="231"/>
      <c r="AB782" s="4"/>
      <c r="AC782" s="71" t="s">
        <v>89</v>
      </c>
      <c r="AE782" s="101" t="s">
        <v>90</v>
      </c>
      <c r="AF782" s="17"/>
      <c r="AG782" s="9"/>
      <c r="AH782" s="9"/>
      <c r="AI782" s="50"/>
      <c r="AJ782" s="44"/>
      <c r="AK782" s="9"/>
      <c r="AL782" s="9"/>
      <c r="AM782" s="9"/>
    </row>
    <row r="783" spans="2:39" ht="18.649999999999999" customHeight="1" thickTop="1" thickBot="1">
      <c r="D783" s="43">
        <v>0</v>
      </c>
      <c r="E783" s="116">
        <f t="shared" ref="E783" si="3173">(1/$E$8)*SIN($B780*$F$8)</f>
        <v>0.25345439559089966</v>
      </c>
      <c r="F783" s="59">
        <f t="shared" ref="F783" si="3174">COS($F$8*$B780)</f>
        <v>0.64949813256149225</v>
      </c>
      <c r="G783" s="73">
        <v>0</v>
      </c>
      <c r="I783" s="55">
        <v>0</v>
      </c>
      <c r="J783" s="58">
        <f t="shared" ref="J783" si="3175">(TAN($K$8*B780))/$J$8</f>
        <v>20.508963979089447</v>
      </c>
      <c r="K783" s="56">
        <v>1</v>
      </c>
      <c r="L783" s="57">
        <v>0</v>
      </c>
      <c r="N783" s="55">
        <f t="shared" ref="N783" si="3176">D783*I780+F783*I783-E783*J780-G783*J783</f>
        <v>0</v>
      </c>
      <c r="O783" s="58">
        <f t="shared" ref="O783" si="3177">(D783*J780+E783*I780+F783*J783+G783*I783)</f>
        <v>13.573988200780407</v>
      </c>
      <c r="P783" s="56">
        <f t="shared" ref="P783" si="3178">D783*K780+F783*K783-E783*L780-G783*L783</f>
        <v>0.64949813256149225</v>
      </c>
      <c r="Q783" s="57">
        <f t="shared" ref="Q783" si="3179">(D783*L780+E783*K780+F783*L783+G783*K783)</f>
        <v>0</v>
      </c>
      <c r="S783" s="43">
        <v>0</v>
      </c>
      <c r="T783" s="116">
        <f t="shared" ref="T783" si="3180">(1/$T$8)*SIN($B780*$U$8)</f>
        <v>0.25345439559089966</v>
      </c>
      <c r="U783" s="59">
        <f t="shared" ref="U783" si="3181">COS($U$8*$B780)</f>
        <v>0.64949813256149225</v>
      </c>
      <c r="V783" s="73">
        <v>0</v>
      </c>
      <c r="X783" s="55">
        <f t="shared" ref="X783" si="3182">N783*S780+P783*S783-O783*T780-Q783*T783</f>
        <v>0</v>
      </c>
      <c r="Y783" s="58">
        <f t="shared" ref="Y783" si="3183">(N783*T780+O783*S780+P783*T783+Q783*S783)</f>
        <v>8.9808981444443958</v>
      </c>
      <c r="Z783" s="56">
        <f t="shared" ref="Z783" si="3184">N783*U780+P783*U783-O783*V780-Q783*V783</f>
        <v>-30.541634952480347</v>
      </c>
      <c r="AA783" s="57">
        <f t="shared" ref="AA783" si="3185">(N783*V780+O783*U780+P783*V783+Q783*U783)</f>
        <v>0</v>
      </c>
      <c r="AB783" s="9"/>
      <c r="AC783" s="74">
        <f t="shared" ref="AC783" si="3186">(180/PI())*ATAN(-1*(($X$8*Y780+AA780+$X$8*Y783+AA783)/($X$8*X780+Z780+$X$8*X783+Z783)))</f>
        <v>-57.19697554088367</v>
      </c>
      <c r="AE783" s="102">
        <f t="shared" ref="AE783" si="3187">20*LOG(((($X$8*X780+Z780-$X$8*X783-Z783)^2+($X$8*Y780+AA780-$X$8*Y783-AA783)^2)/(($X$8*X780+Z780+$X$8*X783+Z783)^2+($X$8*Y780+AA780+$X$8*Y783+AA783)^2))^0.5)</f>
        <v>-1.3666901270821066E-3</v>
      </c>
      <c r="AF783" s="17"/>
      <c r="AG783" s="9"/>
      <c r="AH783" s="9"/>
      <c r="AI783" s="50"/>
      <c r="AJ783" s="44"/>
      <c r="AK783" s="9"/>
      <c r="AL783" s="9"/>
      <c r="AM783" s="9"/>
    </row>
    <row r="784" spans="2:39" ht="18.649999999999999" customHeight="1">
      <c r="AE784" s="66"/>
      <c r="AG784" s="9"/>
      <c r="AH784" s="9"/>
      <c r="AI784" s="50"/>
      <c r="AJ784" s="44"/>
      <c r="AK784" s="9"/>
      <c r="AL784" s="9"/>
      <c r="AM784" s="9"/>
    </row>
    <row r="785" spans="2:39" ht="18.649999999999999" customHeight="1" thickBot="1">
      <c r="E785" s="50" t="s">
        <v>8</v>
      </c>
      <c r="J785" s="50" t="s">
        <v>9</v>
      </c>
      <c r="O785" s="50" t="s">
        <v>10</v>
      </c>
      <c r="T785" s="50" t="s">
        <v>11</v>
      </c>
      <c r="Y785" s="50" t="s">
        <v>12</v>
      </c>
      <c r="AG785" s="9"/>
      <c r="AH785" s="9"/>
      <c r="AI785" s="50"/>
      <c r="AJ785" s="44"/>
      <c r="AK785" s="9"/>
      <c r="AL785" s="9"/>
      <c r="AM785" s="9"/>
    </row>
    <row r="786" spans="2:39" ht="18.649999999999999" customHeight="1" thickBot="1">
      <c r="B786" s="49"/>
      <c r="D786" s="233" t="s">
        <v>37</v>
      </c>
      <c r="E786" s="234"/>
      <c r="F786" s="235" t="s">
        <v>38</v>
      </c>
      <c r="G786" s="236"/>
      <c r="I786" s="228" t="s">
        <v>14</v>
      </c>
      <c r="J786" s="229"/>
      <c r="K786" s="230" t="s">
        <v>15</v>
      </c>
      <c r="L786" s="231"/>
      <c r="N786" s="228" t="s">
        <v>16</v>
      </c>
      <c r="O786" s="229"/>
      <c r="P786" s="230" t="s">
        <v>17</v>
      </c>
      <c r="Q786" s="231"/>
      <c r="S786" s="228" t="s">
        <v>45</v>
      </c>
      <c r="T786" s="229"/>
      <c r="U786" s="230" t="s">
        <v>46</v>
      </c>
      <c r="V786" s="231"/>
      <c r="X786" s="228" t="s">
        <v>49</v>
      </c>
      <c r="Y786" s="229"/>
      <c r="Z786" s="230" t="s">
        <v>50</v>
      </c>
      <c r="AA786" s="231"/>
      <c r="AB786" s="4"/>
      <c r="AC786" s="53" t="s">
        <v>87</v>
      </c>
      <c r="AE786" s="98" t="s">
        <v>88</v>
      </c>
      <c r="AF786" s="17"/>
      <c r="AG786" s="9"/>
      <c r="AH786" s="9"/>
      <c r="AI786" s="50"/>
      <c r="AJ786" s="44"/>
      <c r="AK786" s="9"/>
      <c r="AL786" s="9"/>
      <c r="AM786" s="9"/>
    </row>
    <row r="787" spans="2:39" ht="18.649999999999999" customHeight="1" thickTop="1" thickBot="1">
      <c r="B787" s="75">
        <v>2.1800000000000002</v>
      </c>
      <c r="D787" s="132">
        <f t="shared" ref="D787" si="3188">COS($F$8*$B787)</f>
        <v>0.6433954146227725</v>
      </c>
      <c r="E787" s="133">
        <v>0</v>
      </c>
      <c r="F787" s="134">
        <v>0</v>
      </c>
      <c r="G787" s="135">
        <f t="shared" ref="G787" si="3189">$E$8*SIN($B787*$F$8)</f>
        <v>2.2966020691407372</v>
      </c>
      <c r="I787" s="55">
        <v>1</v>
      </c>
      <c r="J787" s="58">
        <v>0</v>
      </c>
      <c r="K787" s="56">
        <v>0</v>
      </c>
      <c r="L787" s="57">
        <v>0</v>
      </c>
      <c r="N787" s="55">
        <f t="shared" ref="N787" si="3190">D787*I787+F787*I790-E787*J787-G787*J790</f>
        <v>-60.34273540434252</v>
      </c>
      <c r="O787" s="58">
        <f t="shared" ref="O787" si="3191">(D787*J787+E787*I787+F787*J790+G787*I790)</f>
        <v>0</v>
      </c>
      <c r="P787" s="56">
        <f t="shared" ref="P787" si="3192">D787*K787+F787*K790-E787*L787-G787*L790</f>
        <v>0</v>
      </c>
      <c r="Q787" s="57">
        <f t="shared" ref="Q787" si="3193">(D787*L787+E787*K787+F787*L790+G787*K790)</f>
        <v>2.2966020691407372</v>
      </c>
      <c r="S787" s="59">
        <f t="shared" ref="S787" si="3194">COS($U$8*$B787)</f>
        <v>0.6433954146227725</v>
      </c>
      <c r="T787" s="60">
        <v>0</v>
      </c>
      <c r="U787" s="22">
        <v>0</v>
      </c>
      <c r="V787" s="116">
        <f t="shared" ref="V787" si="3195">$T$8*SIN($B787*$U$8)</f>
        <v>2.2966020691407372</v>
      </c>
      <c r="X787" s="55">
        <f t="shared" ref="X787" si="3196">N787*S787+P787*S790-O787*T787-Q787*T790</f>
        <v>-39.410281605391596</v>
      </c>
      <c r="Y787" s="58">
        <f t="shared" ref="Y787" si="3197">(N787*T787+O787*S787+P787*T790+Q787*S790)</f>
        <v>0</v>
      </c>
      <c r="Z787" s="56">
        <f t="shared" ref="Z787" si="3198">N787*U787+P787*U790-O787*V787-Q787*V790</f>
        <v>0</v>
      </c>
      <c r="AA787" s="57">
        <f t="shared" ref="AA787" si="3199">(N787*V787+O787*U787+P787*V790+Q787*U790)</f>
        <v>-137.10562774672673</v>
      </c>
      <c r="AB787" s="9"/>
      <c r="AC787" s="61">
        <f t="shared" ref="AC787" si="3200">20*LOG((2*$X$8)/(($X$8*X787+Z787+$X$8*X790+Z790)^2+($X$8*Y787+AA787+$X$8*Y790+AA790)^2)^0.5)</f>
        <v>-37.410423883917439</v>
      </c>
      <c r="AE787" s="99">
        <f t="shared" ref="AE787" si="3201">((Y787^2+X787^2)/(Y790^2+X790^2))^0.5</f>
        <v>3.4811717582499258</v>
      </c>
      <c r="AF787" s="17"/>
      <c r="AG787" s="9"/>
      <c r="AH787" s="9"/>
      <c r="AI787" s="50"/>
      <c r="AJ787" s="44"/>
      <c r="AK787" s="9"/>
      <c r="AL787" s="9"/>
      <c r="AM787" s="9"/>
    </row>
    <row r="788" spans="2:39" ht="18.649999999999999" customHeight="1" thickBot="1">
      <c r="D788" s="59"/>
      <c r="E788" s="22"/>
      <c r="F788" s="22"/>
      <c r="G788" s="65"/>
      <c r="I788" s="63"/>
      <c r="L788" s="64"/>
      <c r="N788" s="63"/>
      <c r="Q788" s="64"/>
      <c r="S788" s="63"/>
      <c r="V788" s="64"/>
      <c r="X788" s="63"/>
      <c r="AA788" s="64"/>
      <c r="AE788" s="100"/>
      <c r="AF788" s="17"/>
      <c r="AG788" s="9"/>
      <c r="AH788" s="9"/>
      <c r="AI788" s="50"/>
      <c r="AJ788" s="44"/>
      <c r="AK788" s="9"/>
      <c r="AL788" s="9"/>
      <c r="AM788" s="9"/>
    </row>
    <row r="789" spans="2:39" ht="18.649999999999999" customHeight="1" thickBot="1">
      <c r="D789" s="237" t="s">
        <v>39</v>
      </c>
      <c r="E789" s="238"/>
      <c r="F789" s="239" t="s">
        <v>40</v>
      </c>
      <c r="G789" s="240"/>
      <c r="I789" s="228" t="s">
        <v>18</v>
      </c>
      <c r="J789" s="229"/>
      <c r="K789" s="230" t="s">
        <v>19</v>
      </c>
      <c r="L789" s="231"/>
      <c r="N789" s="228" t="s">
        <v>20</v>
      </c>
      <c r="O789" s="229"/>
      <c r="P789" s="230" t="s">
        <v>21</v>
      </c>
      <c r="Q789" s="231"/>
      <c r="S789" s="228" t="s">
        <v>47</v>
      </c>
      <c r="T789" s="229"/>
      <c r="U789" s="230" t="s">
        <v>48</v>
      </c>
      <c r="V789" s="231"/>
      <c r="X789" s="228" t="s">
        <v>51</v>
      </c>
      <c r="Y789" s="229"/>
      <c r="Z789" s="230" t="s">
        <v>52</v>
      </c>
      <c r="AA789" s="231"/>
      <c r="AB789" s="4"/>
      <c r="AC789" s="71" t="s">
        <v>89</v>
      </c>
      <c r="AE789" s="101" t="s">
        <v>90</v>
      </c>
      <c r="AF789" s="17"/>
      <c r="AG789" s="9"/>
      <c r="AH789" s="9"/>
      <c r="AI789" s="50"/>
      <c r="AJ789" s="44"/>
      <c r="AK789" s="9"/>
      <c r="AL789" s="9"/>
      <c r="AM789" s="9"/>
    </row>
    <row r="790" spans="2:39" ht="18.649999999999999" customHeight="1" thickTop="1" thickBot="1">
      <c r="D790" s="43">
        <v>0</v>
      </c>
      <c r="E790" s="116">
        <f t="shared" ref="E790" si="3202">(1/$E$8)*SIN($B787*$F$8)</f>
        <v>0.25517800768230414</v>
      </c>
      <c r="F790" s="59">
        <f t="shared" ref="F790" si="3203">COS($F$8*$B787)</f>
        <v>0.6433954146227725</v>
      </c>
      <c r="G790" s="73">
        <v>0</v>
      </c>
      <c r="I790" s="55">
        <v>0</v>
      </c>
      <c r="J790" s="58">
        <f t="shared" ref="J790" si="3204">(TAN($K$8*B787))/$J$8</f>
        <v>26.554940291324812</v>
      </c>
      <c r="K790" s="56">
        <v>1</v>
      </c>
      <c r="L790" s="57">
        <v>0</v>
      </c>
      <c r="N790" s="55">
        <f t="shared" ref="N790" si="3205">D790*I787+F790*I790-E790*J787-G790*J790</f>
        <v>0</v>
      </c>
      <c r="O790" s="58">
        <f t="shared" ref="O790" si="3206">(D790*J787+E790*I787+F790*J790+G790*I790)</f>
        <v>17.340504826702198</v>
      </c>
      <c r="P790" s="56">
        <f t="shared" ref="P790" si="3207">D790*K787+F790*K790-E790*L787-G790*L790</f>
        <v>0.6433954146227725</v>
      </c>
      <c r="Q790" s="57">
        <f t="shared" ref="Q790" si="3208">(D790*L787+E790*K787+F790*L790+G790*K790)</f>
        <v>0</v>
      </c>
      <c r="S790" s="43">
        <v>0</v>
      </c>
      <c r="T790" s="116">
        <f t="shared" ref="T790" si="3209">(1/$T$8)*SIN($B787*$U$8)</f>
        <v>0.25517800768230414</v>
      </c>
      <c r="U790" s="59">
        <f t="shared" ref="U790" si="3210">COS($U$8*$B787)</f>
        <v>0.6433954146227725</v>
      </c>
      <c r="V790" s="73">
        <v>0</v>
      </c>
      <c r="X790" s="55">
        <f t="shared" ref="X790" si="3211">N790*S787+P790*S790-O790*T787-Q790*T790</f>
        <v>0</v>
      </c>
      <c r="Y790" s="58">
        <f t="shared" ref="Y790" si="3212">(N790*T787+O790*S787+P790*T790+Q790*S790)</f>
        <v>11.320981652799617</v>
      </c>
      <c r="Z790" s="56">
        <f t="shared" ref="Z790" si="3213">N790*U787+P790*U790-O790*V787-Q790*V790</f>
        <v>-39.410281605391596</v>
      </c>
      <c r="AA790" s="57">
        <f t="shared" ref="AA790" si="3214">(N790*V787+O790*U787+P790*V790+Q790*U790)</f>
        <v>0</v>
      </c>
      <c r="AB790" s="9"/>
      <c r="AC790" s="74">
        <f t="shared" ref="AC790" si="3215">(180/PI())*ATAN(-1*(($X$8*Y787+AA787+$X$8*Y790+AA790)/($X$8*X787+Z787+$X$8*X790+Z790)))</f>
        <v>-57.927464946778251</v>
      </c>
      <c r="AE790" s="102">
        <f t="shared" ref="AE790" si="3216">20*LOG(((($X$8*X787+Z787-$X$8*X790-Z790)^2+($X$8*Y787+AA787-$X$8*Y790-AA790)^2)/(($X$8*X787+Z787+$X$8*X790+Z790)^2+($X$8*Y787+AA787+$X$8*Y790+AA790)^2))^0.5)</f>
        <v>-7.8846304964822313E-4</v>
      </c>
      <c r="AF790" s="17"/>
      <c r="AG790" s="9"/>
      <c r="AH790" s="9"/>
      <c r="AI790" s="50"/>
      <c r="AJ790" s="44"/>
      <c r="AK790" s="9"/>
      <c r="AL790" s="9"/>
      <c r="AM790" s="9"/>
    </row>
    <row r="791" spans="2:39" ht="18.649999999999999" customHeight="1">
      <c r="AE791" s="66"/>
      <c r="AG791" s="9"/>
      <c r="AH791" s="9"/>
      <c r="AI791" s="50"/>
      <c r="AJ791" s="44"/>
      <c r="AK791" s="9"/>
      <c r="AL791" s="9"/>
      <c r="AM791" s="9"/>
    </row>
    <row r="792" spans="2:39" ht="18.649999999999999" customHeight="1" thickBot="1">
      <c r="E792" s="50" t="s">
        <v>8</v>
      </c>
      <c r="J792" s="50" t="s">
        <v>9</v>
      </c>
      <c r="O792" s="50" t="s">
        <v>10</v>
      </c>
      <c r="T792" s="50" t="s">
        <v>11</v>
      </c>
      <c r="Y792" s="50" t="s">
        <v>12</v>
      </c>
      <c r="AG792" s="9"/>
      <c r="AH792" s="9"/>
      <c r="AI792" s="50"/>
      <c r="AJ792" s="44"/>
      <c r="AK792" s="9"/>
      <c r="AL792" s="9"/>
      <c r="AM792" s="9"/>
    </row>
    <row r="793" spans="2:39" ht="18.649999999999999" customHeight="1" thickBot="1">
      <c r="B793" s="49"/>
      <c r="D793" s="233" t="s">
        <v>37</v>
      </c>
      <c r="E793" s="234"/>
      <c r="F793" s="235" t="s">
        <v>38</v>
      </c>
      <c r="G793" s="236"/>
      <c r="I793" s="228" t="s">
        <v>14</v>
      </c>
      <c r="J793" s="229"/>
      <c r="K793" s="230" t="s">
        <v>15</v>
      </c>
      <c r="L793" s="231"/>
      <c r="N793" s="228" t="s">
        <v>16</v>
      </c>
      <c r="O793" s="229"/>
      <c r="P793" s="230" t="s">
        <v>17</v>
      </c>
      <c r="Q793" s="231"/>
      <c r="S793" s="228" t="s">
        <v>45</v>
      </c>
      <c r="T793" s="229"/>
      <c r="U793" s="230" t="s">
        <v>46</v>
      </c>
      <c r="V793" s="231"/>
      <c r="X793" s="228" t="s">
        <v>49</v>
      </c>
      <c r="Y793" s="229"/>
      <c r="Z793" s="230" t="s">
        <v>50</v>
      </c>
      <c r="AA793" s="231"/>
      <c r="AB793" s="4"/>
      <c r="AC793" s="53" t="s">
        <v>87</v>
      </c>
      <c r="AE793" s="98" t="s">
        <v>88</v>
      </c>
      <c r="AF793" s="17"/>
      <c r="AG793" s="9"/>
      <c r="AH793" s="9"/>
      <c r="AI793" s="50"/>
      <c r="AJ793" s="44"/>
      <c r="AK793" s="9"/>
      <c r="AL793" s="9"/>
      <c r="AM793" s="9"/>
    </row>
    <row r="794" spans="2:39" ht="18.649999999999999" customHeight="1" thickTop="1" thickBot="1">
      <c r="B794" s="75">
        <v>2.2000000000000002</v>
      </c>
      <c r="D794" s="132">
        <f t="shared" ref="D794" si="3217">COS($F$8*$B794)</f>
        <v>0.63725153178603167</v>
      </c>
      <c r="E794" s="133">
        <v>0</v>
      </c>
      <c r="F794" s="134">
        <v>0</v>
      </c>
      <c r="G794" s="135">
        <f t="shared" ref="G794" si="3218">$E$8*SIN($B794*$F$8)</f>
        <v>2.3119676397231874</v>
      </c>
      <c r="I794" s="55">
        <v>1</v>
      </c>
      <c r="J794" s="58">
        <v>0</v>
      </c>
      <c r="K794" s="56">
        <v>0</v>
      </c>
      <c r="L794" s="57">
        <v>0</v>
      </c>
      <c r="N794" s="55">
        <f t="shared" ref="N794" si="3219">D794*I794+F794*I797-E794*J794-G794*J797</f>
        <v>-86.373260885191087</v>
      </c>
      <c r="O794" s="58">
        <f t="shared" ref="O794" si="3220">(D794*J794+E794*I794+F794*J797+G794*I797)</f>
        <v>0</v>
      </c>
      <c r="P794" s="56">
        <f t="shared" ref="P794" si="3221">D794*K794+F794*K797-E794*L794-G794*L797</f>
        <v>0</v>
      </c>
      <c r="Q794" s="57">
        <f t="shared" ref="Q794" si="3222">(D794*L794+E794*K794+F794*L797+G794*K797)</f>
        <v>2.3119676397231874</v>
      </c>
      <c r="S794" s="59">
        <f t="shared" ref="S794" si="3223">COS($U$8*$B794)</f>
        <v>0.63725153178603167</v>
      </c>
      <c r="T794" s="60">
        <v>0</v>
      </c>
      <c r="U794" s="22">
        <v>0</v>
      </c>
      <c r="V794" s="116">
        <f t="shared" ref="V794" si="3224">$T$8*SIN($B794*$U$8)</f>
        <v>2.3119676397231874</v>
      </c>
      <c r="X794" s="55">
        <f t="shared" ref="X794" si="3225">N794*S794+P794*S797-O794*T794-Q794*T797</f>
        <v>-55.635403289678912</v>
      </c>
      <c r="Y794" s="58">
        <f t="shared" ref="Y794" si="3226">(N794*T794+O794*S794+P794*T797+Q794*S797)</f>
        <v>0</v>
      </c>
      <c r="Z794" s="56">
        <f t="shared" ref="Z794" si="3227">N794*U794+P794*U797-O794*V794-Q794*V797</f>
        <v>0</v>
      </c>
      <c r="AA794" s="57">
        <f t="shared" ref="AA794" si="3228">(N794*V794+O794*U794+P794*V797+Q794*U797)</f>
        <v>-198.218879184077</v>
      </c>
      <c r="AB794" s="9"/>
      <c r="AC794" s="61">
        <f t="shared" ref="AC794" si="3229">20*LOG((2*$X$8)/(($X$8*X794+Z794+$X$8*X797+Z797)^2+($X$8*Y794+AA794+$X$8*Y797+AA797)^2)^0.5)</f>
        <v>-40.581127974859008</v>
      </c>
      <c r="AE794" s="99">
        <f t="shared" ref="AE794" si="3230">((Y794^2+X794^2)/(Y797^2+X797^2))^0.5</f>
        <v>3.5639705450056196</v>
      </c>
      <c r="AF794" s="17"/>
      <c r="AG794" s="9"/>
      <c r="AH794" s="9"/>
      <c r="AI794" s="50"/>
      <c r="AJ794" s="44"/>
      <c r="AK794" s="9"/>
      <c r="AL794" s="9"/>
      <c r="AM794" s="9"/>
    </row>
    <row r="795" spans="2:39" ht="18.649999999999999" customHeight="1" thickBot="1">
      <c r="D795" s="59"/>
      <c r="E795" s="22"/>
      <c r="F795" s="22"/>
      <c r="G795" s="65"/>
      <c r="I795" s="63"/>
      <c r="L795" s="64"/>
      <c r="N795" s="63"/>
      <c r="Q795" s="64"/>
      <c r="S795" s="63"/>
      <c r="V795" s="64"/>
      <c r="X795" s="63"/>
      <c r="AA795" s="64"/>
      <c r="AE795" s="100"/>
      <c r="AF795" s="17"/>
      <c r="AG795" s="9"/>
      <c r="AH795" s="9"/>
      <c r="AI795" s="50"/>
      <c r="AJ795" s="44"/>
      <c r="AK795" s="9"/>
      <c r="AL795" s="9"/>
      <c r="AM795" s="9"/>
    </row>
    <row r="796" spans="2:39" ht="18.649999999999999" customHeight="1" thickBot="1">
      <c r="D796" s="237" t="s">
        <v>39</v>
      </c>
      <c r="E796" s="238"/>
      <c r="F796" s="239" t="s">
        <v>40</v>
      </c>
      <c r="G796" s="240"/>
      <c r="I796" s="228" t="s">
        <v>18</v>
      </c>
      <c r="J796" s="229"/>
      <c r="K796" s="230" t="s">
        <v>19</v>
      </c>
      <c r="L796" s="231"/>
      <c r="N796" s="228" t="s">
        <v>20</v>
      </c>
      <c r="O796" s="229"/>
      <c r="P796" s="230" t="s">
        <v>21</v>
      </c>
      <c r="Q796" s="231"/>
      <c r="S796" s="228" t="s">
        <v>47</v>
      </c>
      <c r="T796" s="229"/>
      <c r="U796" s="230" t="s">
        <v>48</v>
      </c>
      <c r="V796" s="231"/>
      <c r="X796" s="228" t="s">
        <v>51</v>
      </c>
      <c r="Y796" s="229"/>
      <c r="Z796" s="230" t="s">
        <v>52</v>
      </c>
      <c r="AA796" s="231"/>
      <c r="AB796" s="4"/>
      <c r="AC796" s="71" t="s">
        <v>89</v>
      </c>
      <c r="AE796" s="101" t="s">
        <v>90</v>
      </c>
      <c r="AF796" s="17"/>
      <c r="AG796" s="9"/>
      <c r="AH796" s="9"/>
      <c r="AI796" s="50"/>
      <c r="AJ796" s="44"/>
      <c r="AK796" s="9"/>
      <c r="AL796" s="9"/>
      <c r="AM796" s="9"/>
    </row>
    <row r="797" spans="2:39" ht="18.649999999999999" customHeight="1" thickTop="1" thickBot="1">
      <c r="D797" s="43">
        <v>0</v>
      </c>
      <c r="E797" s="116">
        <f t="shared" ref="E797" si="3231">(1/$E$8)*SIN($B794*$F$8)</f>
        <v>0.25688529330257637</v>
      </c>
      <c r="F797" s="59">
        <f t="shared" ref="F797" si="3232">COS($F$8*$B794)</f>
        <v>0.63725153178603167</v>
      </c>
      <c r="G797" s="73">
        <v>0</v>
      </c>
      <c r="I797" s="55">
        <v>0</v>
      </c>
      <c r="J797" s="58">
        <f t="shared" ref="J797" si="3233">(TAN($K$8*B794))/$J$8</f>
        <v>37.634831440545128</v>
      </c>
      <c r="K797" s="56">
        <v>1</v>
      </c>
      <c r="L797" s="57">
        <v>0</v>
      </c>
      <c r="N797" s="55">
        <f t="shared" ref="N797" si="3234">D797*I794+F797*I797-E797*J794-G797*J797</f>
        <v>0</v>
      </c>
      <c r="O797" s="58">
        <f t="shared" ref="O797" si="3235">(D797*J794+E797*I794+F797*J797+G797*I797)</f>
        <v>24.239739277299066</v>
      </c>
      <c r="P797" s="56">
        <f t="shared" ref="P797" si="3236">D797*K794+F797*K797-E797*L794-G797*L797</f>
        <v>0.63725153178603167</v>
      </c>
      <c r="Q797" s="57">
        <f t="shared" ref="Q797" si="3237">(D797*L794+E797*K794+F797*L797+G797*K797)</f>
        <v>0</v>
      </c>
      <c r="S797" s="43">
        <v>0</v>
      </c>
      <c r="T797" s="116">
        <f t="shared" ref="T797" si="3238">(1/$T$8)*SIN($B794*$U$8)</f>
        <v>0.25688529330257637</v>
      </c>
      <c r="U797" s="59">
        <f t="shared" ref="U797" si="3239">COS($U$8*$B794)</f>
        <v>0.63725153178603167</v>
      </c>
      <c r="V797" s="73">
        <v>0</v>
      </c>
      <c r="X797" s="55">
        <f t="shared" ref="X797" si="3240">N797*S794+P797*S797-O797*T794-Q797*T797</f>
        <v>0</v>
      </c>
      <c r="Y797" s="58">
        <f t="shared" ref="Y797" si="3241">(N797*T794+O797*S794+P797*T797+Q797*S797)</f>
        <v>15.610511531203237</v>
      </c>
      <c r="Z797" s="56">
        <f t="shared" ref="Z797" si="3242">N797*U794+P797*U797-O797*V794-Q797*V797</f>
        <v>-55.635403289678919</v>
      </c>
      <c r="AA797" s="57">
        <f t="shared" ref="AA797" si="3243">(N797*V794+O797*U794+P797*V797+Q797*U797)</f>
        <v>0</v>
      </c>
      <c r="AB797" s="9"/>
      <c r="AC797" s="74">
        <f t="shared" ref="AC797" si="3244">(180/PI())*ATAN(-1*(($X$8*Y794+AA794+$X$8*Y797+AA797)/($X$8*X794+Z794+$X$8*X797+Z797)))</f>
        <v>-58.644325916563766</v>
      </c>
      <c r="AE797" s="102">
        <f t="shared" ref="AE797" si="3245">20*LOG(((($X$8*X794+Z794-$X$8*X797-Z797)^2+($X$8*Y794+AA794-$X$8*Y797-AA797)^2)/(($X$8*X794+Z794+$X$8*X797+Z797)^2+($X$8*Y794+AA794+$X$8*Y797+AA797)^2))^0.5)</f>
        <v>-3.7991855923765779E-4</v>
      </c>
      <c r="AF797" s="17"/>
      <c r="AG797" s="9"/>
      <c r="AH797" s="9"/>
      <c r="AI797" s="50"/>
      <c r="AJ797" s="44"/>
      <c r="AK797" s="9"/>
      <c r="AL797" s="9"/>
      <c r="AM797" s="9"/>
    </row>
    <row r="798" spans="2:39" ht="18.649999999999999" customHeight="1">
      <c r="AE798" s="66"/>
      <c r="AG798" s="9"/>
      <c r="AH798" s="9"/>
      <c r="AI798" s="50"/>
      <c r="AJ798" s="44"/>
      <c r="AK798" s="9"/>
      <c r="AL798" s="9"/>
      <c r="AM798" s="9"/>
    </row>
    <row r="799" spans="2:39" ht="18.649999999999999" customHeight="1" thickBot="1">
      <c r="E799" s="50" t="s">
        <v>8</v>
      </c>
      <c r="J799" s="50" t="s">
        <v>9</v>
      </c>
      <c r="O799" s="50" t="s">
        <v>10</v>
      </c>
      <c r="T799" s="50" t="s">
        <v>11</v>
      </c>
      <c r="Y799" s="50" t="s">
        <v>12</v>
      </c>
      <c r="AG799" s="9"/>
      <c r="AH799" s="9"/>
      <c r="AI799" s="50"/>
      <c r="AJ799" s="44"/>
      <c r="AK799" s="9"/>
      <c r="AL799" s="9"/>
      <c r="AM799" s="9"/>
    </row>
    <row r="800" spans="2:39" ht="18.649999999999999" customHeight="1" thickBot="1">
      <c r="B800" s="49"/>
      <c r="D800" s="233" t="s">
        <v>37</v>
      </c>
      <c r="E800" s="234"/>
      <c r="F800" s="235" t="s">
        <v>38</v>
      </c>
      <c r="G800" s="236"/>
      <c r="I800" s="228" t="s">
        <v>14</v>
      </c>
      <c r="J800" s="229"/>
      <c r="K800" s="230" t="s">
        <v>15</v>
      </c>
      <c r="L800" s="231"/>
      <c r="N800" s="228" t="s">
        <v>16</v>
      </c>
      <c r="O800" s="229"/>
      <c r="P800" s="230" t="s">
        <v>17</v>
      </c>
      <c r="Q800" s="231"/>
      <c r="S800" s="228" t="s">
        <v>45</v>
      </c>
      <c r="T800" s="229"/>
      <c r="U800" s="230" t="s">
        <v>46</v>
      </c>
      <c r="V800" s="231"/>
      <c r="X800" s="228" t="s">
        <v>49</v>
      </c>
      <c r="Y800" s="229"/>
      <c r="Z800" s="230" t="s">
        <v>50</v>
      </c>
      <c r="AA800" s="231"/>
      <c r="AB800" s="4"/>
      <c r="AC800" s="53" t="s">
        <v>87</v>
      </c>
      <c r="AE800" s="98" t="s">
        <v>88</v>
      </c>
      <c r="AF800" s="17"/>
      <c r="AG800" s="9"/>
      <c r="AH800" s="9"/>
      <c r="AI800" s="50"/>
      <c r="AJ800" s="44"/>
      <c r="AK800" s="9"/>
      <c r="AL800" s="9"/>
      <c r="AM800" s="9"/>
    </row>
    <row r="801" spans="2:39" ht="18.649999999999999" customHeight="1" thickTop="1" thickBot="1">
      <c r="B801" s="75">
        <v>2.2200000000000002</v>
      </c>
      <c r="D801" s="132">
        <f t="shared" ref="D801" si="3246">COS($F$8*$B801)</f>
        <v>0.63106687714128051</v>
      </c>
      <c r="E801" s="133">
        <v>0</v>
      </c>
      <c r="F801" s="134">
        <v>0</v>
      </c>
      <c r="G801" s="135">
        <f t="shared" ref="G801" si="3247">$E$8*SIN($B801*$F$8)</f>
        <v>2.32718528896527</v>
      </c>
      <c r="I801" s="55">
        <v>1</v>
      </c>
      <c r="J801" s="58">
        <v>0</v>
      </c>
      <c r="K801" s="56">
        <v>0</v>
      </c>
      <c r="L801" s="57">
        <v>0</v>
      </c>
      <c r="N801" s="55">
        <f t="shared" ref="N801" si="3248">D801*I801+F801*I804-E801*J801-G801*J804</f>
        <v>-149.55957260312954</v>
      </c>
      <c r="O801" s="58">
        <f t="shared" ref="O801" si="3249">(D801*J801+E801*I801+F801*J804+G801*I804)</f>
        <v>0</v>
      </c>
      <c r="P801" s="56">
        <f t="shared" ref="P801" si="3250">D801*K801+F801*K804-E801*L801-G801*L804</f>
        <v>0</v>
      </c>
      <c r="Q801" s="57">
        <f t="shared" ref="Q801" si="3251">(D801*L801+E801*K801+F801*L804+G801*K804)</f>
        <v>2.32718528896527</v>
      </c>
      <c r="S801" s="59">
        <f t="shared" ref="S801" si="3252">COS($U$8*$B801)</f>
        <v>0.63106687714128051</v>
      </c>
      <c r="T801" s="60">
        <v>0</v>
      </c>
      <c r="U801" s="22">
        <v>0</v>
      </c>
      <c r="V801" s="116">
        <f t="shared" ref="V801" si="3253">$T$8*SIN($B801*$U$8)</f>
        <v>2.32718528896527</v>
      </c>
      <c r="X801" s="55">
        <f t="shared" ref="X801" si="3254">N801*S801+P801*S804-O801*T801-Q801*T804</f>
        <v>-94.983847025816715</v>
      </c>
      <c r="Y801" s="58">
        <f t="shared" ref="Y801" si="3255">(N801*T801+O801*S801+P801*T804+Q801*S804)</f>
        <v>0</v>
      </c>
      <c r="Z801" s="56">
        <f t="shared" ref="Z801" si="3256">N801*U801+P801*U804-O801*V801-Q801*V804</f>
        <v>0</v>
      </c>
      <c r="AA801" s="57">
        <f t="shared" ref="AA801" si="3257">(N801*V801+O801*U801+P801*V804+Q801*U804)</f>
        <v>-346.58422763309989</v>
      </c>
      <c r="AB801" s="9"/>
      <c r="AC801" s="61">
        <f t="shared" ref="AC801" si="3258">20*LOG((2*$X$8)/(($X$8*X801+Z801+$X$8*X804+Z804)^2+($X$8*Y801+AA801+$X$8*Y804+AA804)^2)^0.5)</f>
        <v>-45.404669740745796</v>
      </c>
      <c r="AE801" s="99">
        <f t="shared" ref="AE801" si="3259">((Y801^2+X801^2)/(Y804^2+X804^2))^0.5</f>
        <v>3.6492799406677099</v>
      </c>
      <c r="AF801" s="17"/>
      <c r="AG801" s="9"/>
      <c r="AH801" s="9"/>
      <c r="AI801" s="50"/>
      <c r="AJ801" s="44"/>
      <c r="AK801" s="9"/>
      <c r="AL801" s="9"/>
      <c r="AM801" s="9"/>
    </row>
    <row r="802" spans="2:39" ht="18.649999999999999" customHeight="1" thickBot="1">
      <c r="D802" s="59"/>
      <c r="E802" s="22"/>
      <c r="F802" s="22"/>
      <c r="G802" s="65"/>
      <c r="I802" s="63"/>
      <c r="L802" s="64"/>
      <c r="N802" s="63"/>
      <c r="Q802" s="64"/>
      <c r="S802" s="63"/>
      <c r="V802" s="64"/>
      <c r="X802" s="63"/>
      <c r="AA802" s="64"/>
      <c r="AE802" s="100"/>
      <c r="AF802" s="17"/>
      <c r="AG802" s="9"/>
      <c r="AH802" s="9"/>
      <c r="AI802" s="50"/>
      <c r="AJ802" s="44"/>
      <c r="AK802" s="9"/>
      <c r="AL802" s="9"/>
      <c r="AM802" s="9"/>
    </row>
    <row r="803" spans="2:39" ht="18.649999999999999" customHeight="1" thickBot="1">
      <c r="D803" s="237" t="s">
        <v>39</v>
      </c>
      <c r="E803" s="238"/>
      <c r="F803" s="239" t="s">
        <v>40</v>
      </c>
      <c r="G803" s="240"/>
      <c r="I803" s="228" t="s">
        <v>18</v>
      </c>
      <c r="J803" s="229"/>
      <c r="K803" s="230" t="s">
        <v>19</v>
      </c>
      <c r="L803" s="231"/>
      <c r="N803" s="228" t="s">
        <v>20</v>
      </c>
      <c r="O803" s="229"/>
      <c r="P803" s="230" t="s">
        <v>21</v>
      </c>
      <c r="Q803" s="231"/>
      <c r="S803" s="228" t="s">
        <v>47</v>
      </c>
      <c r="T803" s="229"/>
      <c r="U803" s="230" t="s">
        <v>48</v>
      </c>
      <c r="V803" s="231"/>
      <c r="X803" s="228" t="s">
        <v>51</v>
      </c>
      <c r="Y803" s="229"/>
      <c r="Z803" s="230" t="s">
        <v>52</v>
      </c>
      <c r="AA803" s="231"/>
      <c r="AB803" s="4"/>
      <c r="AC803" s="71" t="s">
        <v>89</v>
      </c>
      <c r="AE803" s="101" t="s">
        <v>90</v>
      </c>
      <c r="AF803" s="17"/>
      <c r="AG803" s="9"/>
      <c r="AH803" s="9"/>
      <c r="AI803" s="50"/>
      <c r="AJ803" s="44"/>
      <c r="AK803" s="9"/>
      <c r="AL803" s="9"/>
      <c r="AM803" s="9"/>
    </row>
    <row r="804" spans="2:39" ht="18.649999999999999" customHeight="1" thickTop="1" thickBot="1">
      <c r="D804" s="43">
        <v>0</v>
      </c>
      <c r="E804" s="116">
        <f t="shared" ref="E804" si="3260">(1/$E$8)*SIN($B801*$F$8)</f>
        <v>0.25857614321836331</v>
      </c>
      <c r="F804" s="59">
        <f t="shared" ref="F804" si="3261">COS($F$8*$B801)</f>
        <v>0.63106687714128051</v>
      </c>
      <c r="G804" s="73">
        <v>0</v>
      </c>
      <c r="I804" s="55">
        <v>0</v>
      </c>
      <c r="J804" s="58">
        <f t="shared" ref="J804" si="3262">(TAN($K$8*B801))/$J$8</f>
        <v>64.537465148316429</v>
      </c>
      <c r="K804" s="56">
        <v>1</v>
      </c>
      <c r="L804" s="57">
        <v>0</v>
      </c>
      <c r="N804" s="55">
        <f t="shared" ref="N804" si="3263">D804*I801+F804*I804-E804*J801-G804*J804</f>
        <v>0</v>
      </c>
      <c r="O804" s="58">
        <f t="shared" ref="O804" si="3264">(D804*J801+E804*I801+F804*J804+G804*I804)</f>
        <v>40.98603273298064</v>
      </c>
      <c r="P804" s="56">
        <f t="shared" ref="P804" si="3265">D804*K801+F804*K804-E804*L801-G804*L804</f>
        <v>0.63106687714128051</v>
      </c>
      <c r="Q804" s="57">
        <f t="shared" ref="Q804" si="3266">(D804*L801+E804*K801+F804*L804+G804*K804)</f>
        <v>0</v>
      </c>
      <c r="S804" s="43">
        <v>0</v>
      </c>
      <c r="T804" s="116">
        <f t="shared" ref="T804" si="3267">(1/$T$8)*SIN($B801*$U$8)</f>
        <v>0.25857614321836331</v>
      </c>
      <c r="U804" s="59">
        <f t="shared" ref="U804" si="3268">COS($U$8*$B801)</f>
        <v>0.63106687714128051</v>
      </c>
      <c r="V804" s="73">
        <v>0</v>
      </c>
      <c r="X804" s="55">
        <f t="shared" ref="X804" si="3269">N804*S801+P804*S804-O804*T801-Q804*T804</f>
        <v>0</v>
      </c>
      <c r="Y804" s="58">
        <f t="shared" ref="Y804" si="3270">(N804*T801+O804*S801+P804*T804+Q804*S804)</f>
        <v>26.028106522416444</v>
      </c>
      <c r="Z804" s="56">
        <f t="shared" ref="Z804" si="3271">N804*U801+P804*U804-O804*V801-Q804*V804</f>
        <v>-94.983847025816715</v>
      </c>
      <c r="AA804" s="57">
        <f t="shared" ref="AA804" si="3272">(N804*V801+O804*U801+P804*V804+Q804*U804)</f>
        <v>0</v>
      </c>
      <c r="AB804" s="9"/>
      <c r="AC804" s="74">
        <f t="shared" ref="AC804" si="3273">(180/PI())*ATAN(-1*(($X$8*Y801+AA801+$X$8*Y804+AA804)/($X$8*X801+Z801+$X$8*X804+Z804)))</f>
        <v>-59.348206157705285</v>
      </c>
      <c r="AE804" s="102">
        <f t="shared" ref="AE804" si="3274">20*LOG(((($X$8*X801+Z801-$X$8*X804-Z804)^2+($X$8*Y801+AA801-$X$8*Y804-AA804)^2)/(($X$8*X801+Z801+$X$8*X804+Z804)^2+($X$8*Y801+AA801+$X$8*Y804+AA804)^2))^0.5)</f>
        <v>-1.2511909463545665E-4</v>
      </c>
      <c r="AF804" s="17"/>
      <c r="AG804" s="9"/>
      <c r="AH804" s="9"/>
      <c r="AI804" s="50"/>
      <c r="AJ804" s="44"/>
      <c r="AK804" s="9"/>
      <c r="AL804" s="9"/>
      <c r="AM804" s="9"/>
    </row>
    <row r="805" spans="2:39" ht="18.649999999999999" customHeight="1">
      <c r="AE805" s="66"/>
      <c r="AG805" s="9"/>
      <c r="AH805" s="9"/>
      <c r="AI805" s="50"/>
      <c r="AJ805" s="44"/>
      <c r="AK805" s="9"/>
      <c r="AL805" s="9"/>
      <c r="AM805" s="9"/>
    </row>
    <row r="806" spans="2:39" ht="18.649999999999999" customHeight="1" thickBot="1">
      <c r="E806" s="50" t="s">
        <v>8</v>
      </c>
      <c r="J806" s="50" t="s">
        <v>9</v>
      </c>
      <c r="O806" s="50" t="s">
        <v>10</v>
      </c>
      <c r="T806" s="50" t="s">
        <v>11</v>
      </c>
      <c r="Y806" s="50" t="s">
        <v>12</v>
      </c>
      <c r="AG806" s="9"/>
      <c r="AH806" s="9"/>
      <c r="AI806" s="50"/>
      <c r="AJ806" s="44"/>
      <c r="AK806" s="9"/>
      <c r="AL806" s="9"/>
      <c r="AM806" s="9"/>
    </row>
    <row r="807" spans="2:39" ht="18.649999999999999" customHeight="1" thickBot="1">
      <c r="B807" s="49"/>
      <c r="D807" s="233" t="s">
        <v>37</v>
      </c>
      <c r="E807" s="234"/>
      <c r="F807" s="235" t="s">
        <v>38</v>
      </c>
      <c r="G807" s="236"/>
      <c r="I807" s="228" t="s">
        <v>14</v>
      </c>
      <c r="J807" s="229"/>
      <c r="K807" s="230" t="s">
        <v>15</v>
      </c>
      <c r="L807" s="231"/>
      <c r="N807" s="228" t="s">
        <v>16</v>
      </c>
      <c r="O807" s="229"/>
      <c r="P807" s="230" t="s">
        <v>17</v>
      </c>
      <c r="Q807" s="231"/>
      <c r="S807" s="228" t="s">
        <v>45</v>
      </c>
      <c r="T807" s="229"/>
      <c r="U807" s="230" t="s">
        <v>46</v>
      </c>
      <c r="V807" s="231"/>
      <c r="X807" s="228" t="s">
        <v>49</v>
      </c>
      <c r="Y807" s="229"/>
      <c r="Z807" s="230" t="s">
        <v>50</v>
      </c>
      <c r="AA807" s="231"/>
      <c r="AB807" s="4"/>
      <c r="AC807" s="53" t="s">
        <v>87</v>
      </c>
      <c r="AE807" s="98" t="s">
        <v>88</v>
      </c>
      <c r="AF807" s="17"/>
      <c r="AG807" s="9"/>
      <c r="AH807" s="9"/>
      <c r="AI807" s="50"/>
      <c r="AJ807" s="44"/>
      <c r="AK807" s="9"/>
      <c r="AL807" s="9"/>
      <c r="AM807" s="9"/>
    </row>
    <row r="808" spans="2:39" ht="18.649999999999999" customHeight="1" thickTop="1" thickBot="1">
      <c r="B808" s="75">
        <v>2.2400000000000002</v>
      </c>
      <c r="D808" s="132">
        <f t="shared" ref="D808" si="3275">COS($F$8*$B808)</f>
        <v>0.62484184638713913</v>
      </c>
      <c r="E808" s="133">
        <v>0</v>
      </c>
      <c r="F808" s="134">
        <v>0</v>
      </c>
      <c r="G808" s="135">
        <f t="shared" ref="G808" si="3276">$E$8*SIN($B808*$F$8)</f>
        <v>2.3422540432309211</v>
      </c>
      <c r="I808" s="55">
        <v>1</v>
      </c>
      <c r="J808" s="58">
        <v>0</v>
      </c>
      <c r="K808" s="56">
        <v>0</v>
      </c>
      <c r="L808" s="57">
        <v>0</v>
      </c>
      <c r="N808" s="55">
        <f t="shared" ref="N808" si="3277">D808*I808+F808*I811-E808*J808-G808*J811</f>
        <v>-528.73676412369355</v>
      </c>
      <c r="O808" s="58">
        <f t="shared" ref="O808" si="3278">(D808*J808+E808*I808+F808*J811+G808*I811)</f>
        <v>0</v>
      </c>
      <c r="P808" s="56">
        <f t="shared" ref="P808" si="3279">D808*K808+F808*K811-E808*L808-G808*L811</f>
        <v>0</v>
      </c>
      <c r="Q808" s="57">
        <f t="shared" ref="Q808" si="3280">(D808*L808+E808*K808+F808*L811+G808*K811)</f>
        <v>2.3422540432309211</v>
      </c>
      <c r="S808" s="59">
        <f t="shared" ref="S808" si="3281">COS($U$8*$B808)</f>
        <v>0.62484184638713913</v>
      </c>
      <c r="T808" s="60">
        <v>0</v>
      </c>
      <c r="U808" s="22">
        <v>0</v>
      </c>
      <c r="V808" s="116">
        <f t="shared" ref="V808" si="3282">$T$8*SIN($B808*$U$8)</f>
        <v>2.3422540432309211</v>
      </c>
      <c r="X808" s="55">
        <f t="shared" ref="X808" si="3283">N808*S808+P808*S811-O808*T808-Q808*T811</f>
        <v>-330.98642861481346</v>
      </c>
      <c r="Y808" s="58">
        <f t="shared" ref="Y808" si="3284">(N808*T808+O808*S808+P808*T811+Q808*S811)</f>
        <v>0</v>
      </c>
      <c r="Z808" s="56">
        <f t="shared" ref="Z808" si="3285">N808*U808+P808*U811-O808*V808-Q808*V811</f>
        <v>0</v>
      </c>
      <c r="AA808" s="57">
        <f t="shared" ref="AA808" si="3286">(N808*V808+O808*U808+P808*V811+Q808*U811)</f>
        <v>-1236.9722852324751</v>
      </c>
      <c r="AB808" s="9"/>
      <c r="AC808" s="61">
        <f t="shared" ref="AC808" si="3287">20*LOG((2*$X$8)/(($X$8*X808+Z808+$X$8*X811+Z811)^2+($X$8*Y808+AA808+$X$8*Y811+AA811)^2)^0.5)</f>
        <v>-56.427241339366788</v>
      </c>
      <c r="AE808" s="99">
        <f t="shared" ref="AE808" si="3288">((Y808^2+X808^2)/(Y811^2+X811^2))^0.5</f>
        <v>3.73726373525112</v>
      </c>
      <c r="AF808" s="17"/>
      <c r="AG808" s="9"/>
      <c r="AH808" s="9"/>
      <c r="AI808" s="50"/>
      <c r="AJ808" s="44"/>
      <c r="AK808" s="9"/>
      <c r="AL808" s="9"/>
      <c r="AM808" s="9"/>
    </row>
    <row r="809" spans="2:39" ht="18.649999999999999" customHeight="1" thickBot="1">
      <c r="D809" s="59"/>
      <c r="E809" s="22"/>
      <c r="F809" s="22"/>
      <c r="G809" s="65"/>
      <c r="I809" s="63"/>
      <c r="L809" s="64"/>
      <c r="N809" s="63"/>
      <c r="Q809" s="64"/>
      <c r="S809" s="63"/>
      <c r="V809" s="64"/>
      <c r="X809" s="63"/>
      <c r="AA809" s="64"/>
      <c r="AE809" s="100"/>
      <c r="AF809" s="17"/>
      <c r="AG809" s="9"/>
      <c r="AH809" s="9"/>
      <c r="AI809" s="50"/>
      <c r="AJ809" s="44"/>
      <c r="AK809" s="9"/>
      <c r="AL809" s="9"/>
      <c r="AM809" s="9"/>
    </row>
    <row r="810" spans="2:39" ht="18.649999999999999" customHeight="1" thickBot="1">
      <c r="D810" s="237" t="s">
        <v>39</v>
      </c>
      <c r="E810" s="238"/>
      <c r="F810" s="239" t="s">
        <v>40</v>
      </c>
      <c r="G810" s="240"/>
      <c r="I810" s="228" t="s">
        <v>18</v>
      </c>
      <c r="J810" s="229"/>
      <c r="K810" s="230" t="s">
        <v>19</v>
      </c>
      <c r="L810" s="231"/>
      <c r="N810" s="228" t="s">
        <v>20</v>
      </c>
      <c r="O810" s="229"/>
      <c r="P810" s="230" t="s">
        <v>21</v>
      </c>
      <c r="Q810" s="231"/>
      <c r="S810" s="228" t="s">
        <v>47</v>
      </c>
      <c r="T810" s="229"/>
      <c r="U810" s="230" t="s">
        <v>48</v>
      </c>
      <c r="V810" s="231"/>
      <c r="X810" s="228" t="s">
        <v>51</v>
      </c>
      <c r="Y810" s="229"/>
      <c r="Z810" s="230" t="s">
        <v>52</v>
      </c>
      <c r="AA810" s="231"/>
      <c r="AB810" s="4"/>
      <c r="AC810" s="71" t="s">
        <v>89</v>
      </c>
      <c r="AE810" s="101" t="s">
        <v>90</v>
      </c>
      <c r="AF810" s="17"/>
      <c r="AG810" s="9"/>
      <c r="AH810" s="9"/>
      <c r="AI810" s="50"/>
      <c r="AJ810" s="44"/>
      <c r="AK810" s="9"/>
      <c r="AL810" s="9"/>
      <c r="AM810" s="9"/>
    </row>
    <row r="811" spans="2:39" ht="18.649999999999999" customHeight="1" thickTop="1" thickBot="1">
      <c r="D811" s="43">
        <v>0</v>
      </c>
      <c r="E811" s="116">
        <f t="shared" ref="E811" si="3289">(1/$E$8)*SIN($B808*$F$8)</f>
        <v>0.2602504492478801</v>
      </c>
      <c r="F811" s="59">
        <f t="shared" ref="F811" si="3290">COS($F$8*$B808)</f>
        <v>0.62484184638713913</v>
      </c>
      <c r="G811" s="73">
        <v>0</v>
      </c>
      <c r="I811" s="55">
        <v>0</v>
      </c>
      <c r="J811" s="58">
        <f t="shared" ref="J811" si="3291">(TAN($K$8*B808))/$J$8</f>
        <v>226.00520532771742</v>
      </c>
      <c r="K811" s="56">
        <v>1</v>
      </c>
      <c r="L811" s="57">
        <v>0</v>
      </c>
      <c r="N811" s="55">
        <f t="shared" ref="N811" si="3292">D811*I808+F811*I811-E811*J808-G811*J811</f>
        <v>0</v>
      </c>
      <c r="O811" s="58">
        <f t="shared" ref="O811" si="3293">(D811*J808+E811*I808+F811*J811+G811*I811)</f>
        <v>141.47776023932332</v>
      </c>
      <c r="P811" s="56">
        <f t="shared" ref="P811" si="3294">D811*K808+F811*K811-E811*L808-G811*L811</f>
        <v>0.62484184638713913</v>
      </c>
      <c r="Q811" s="57">
        <f t="shared" ref="Q811" si="3295">(D811*L808+E811*K808+F811*L811+G811*K811)</f>
        <v>0</v>
      </c>
      <c r="S811" s="43">
        <v>0</v>
      </c>
      <c r="T811" s="116">
        <f t="shared" ref="T811" si="3296">(1/$T$8)*SIN($B808*$U$8)</f>
        <v>0.2602504492478801</v>
      </c>
      <c r="U811" s="59">
        <f t="shared" ref="U811" si="3297">COS($U$8*$B808)</f>
        <v>0.62484184638713913</v>
      </c>
      <c r="V811" s="73">
        <v>0</v>
      </c>
      <c r="X811" s="55">
        <f t="shared" ref="X811" si="3298">N811*S808+P811*S811-O811*T808-Q811*T811</f>
        <v>0</v>
      </c>
      <c r="Y811" s="58">
        <f t="shared" ref="Y811" si="3299">(N811*T808+O811*S808+P811*T811+Q811*S811)</f>
        <v>88.563840301886884</v>
      </c>
      <c r="Z811" s="56">
        <f t="shared" ref="Z811" si="3300">N811*U808+P811*U811-O811*V808-Q811*V811</f>
        <v>-330.98642861481341</v>
      </c>
      <c r="AA811" s="57">
        <f t="shared" ref="AA811" si="3301">(N811*V808+O811*U808+P811*V811+Q811*U811)</f>
        <v>0</v>
      </c>
      <c r="AB811" s="9"/>
      <c r="AC811" s="74">
        <f t="shared" ref="AC811" si="3302">(180/PI())*ATAN(-1*(($X$8*Y808+AA808+$X$8*Y811+AA811)/($X$8*X808+Z808+$X$8*X811+Z811)))</f>
        <v>-60.039719546921312</v>
      </c>
      <c r="AE811" s="102">
        <f t="shared" ref="AE811" si="3303">20*LOG(((($X$8*X808+Z808-$X$8*X811-Z811)^2+($X$8*Y808+AA808-$X$8*Y811-AA811)^2)/(($X$8*X808+Z808+$X$8*X811+Z811)^2+($X$8*Y808+AA808+$X$8*Y811+AA811)^2))^0.5)</f>
        <v>-9.8869120714665208E-6</v>
      </c>
      <c r="AF811" s="17"/>
      <c r="AG811" s="9"/>
      <c r="AH811" s="9"/>
      <c r="AI811" s="50"/>
      <c r="AJ811" s="44"/>
      <c r="AK811" s="9"/>
      <c r="AL811" s="9"/>
      <c r="AM811" s="9"/>
    </row>
    <row r="812" spans="2:39" ht="18.649999999999999" customHeight="1">
      <c r="AE812" s="66"/>
      <c r="AG812" s="9"/>
      <c r="AH812" s="9"/>
      <c r="AI812" s="50"/>
      <c r="AJ812" s="44"/>
      <c r="AK812" s="9"/>
      <c r="AL812" s="9"/>
      <c r="AM812" s="9"/>
    </row>
    <row r="813" spans="2:39" ht="18.649999999999999" customHeight="1" thickBot="1">
      <c r="E813" s="50" t="s">
        <v>8</v>
      </c>
      <c r="J813" s="50" t="s">
        <v>9</v>
      </c>
      <c r="O813" s="50" t="s">
        <v>10</v>
      </c>
      <c r="T813" s="50" t="s">
        <v>11</v>
      </c>
      <c r="Y813" s="50" t="s">
        <v>12</v>
      </c>
      <c r="AG813" s="9"/>
      <c r="AH813" s="9"/>
      <c r="AI813" s="50"/>
      <c r="AJ813" s="44"/>
      <c r="AK813" s="9"/>
      <c r="AL813" s="9"/>
      <c r="AM813" s="9"/>
    </row>
    <row r="814" spans="2:39" ht="18.649999999999999" customHeight="1" thickBot="1">
      <c r="B814" s="49"/>
      <c r="D814" s="233" t="s">
        <v>37</v>
      </c>
      <c r="E814" s="234"/>
      <c r="F814" s="235" t="s">
        <v>38</v>
      </c>
      <c r="G814" s="236"/>
      <c r="I814" s="228" t="s">
        <v>14</v>
      </c>
      <c r="J814" s="229"/>
      <c r="K814" s="230" t="s">
        <v>15</v>
      </c>
      <c r="L814" s="231"/>
      <c r="N814" s="228" t="s">
        <v>16</v>
      </c>
      <c r="O814" s="229"/>
      <c r="P814" s="230" t="s">
        <v>17</v>
      </c>
      <c r="Q814" s="231"/>
      <c r="S814" s="228" t="s">
        <v>45</v>
      </c>
      <c r="T814" s="229"/>
      <c r="U814" s="230" t="s">
        <v>46</v>
      </c>
      <c r="V814" s="231"/>
      <c r="X814" s="228" t="s">
        <v>49</v>
      </c>
      <c r="Y814" s="229"/>
      <c r="Z814" s="230" t="s">
        <v>50</v>
      </c>
      <c r="AA814" s="231"/>
      <c r="AB814" s="4"/>
      <c r="AC814" s="53" t="s">
        <v>87</v>
      </c>
      <c r="AE814" s="98" t="s">
        <v>88</v>
      </c>
      <c r="AF814" s="17"/>
      <c r="AG814" s="9"/>
      <c r="AH814" s="9"/>
      <c r="AI814" s="50"/>
      <c r="AJ814" s="44"/>
      <c r="AK814" s="9"/>
      <c r="AL814" s="9"/>
      <c r="AM814" s="9"/>
    </row>
    <row r="815" spans="2:39" ht="18.649999999999999" customHeight="1" thickTop="1" thickBot="1">
      <c r="B815" s="75">
        <v>2.2599999999999998</v>
      </c>
      <c r="D815" s="132">
        <f t="shared" ref="D815" si="3304">COS($F$8*$B815)</f>
        <v>0.61857683780551997</v>
      </c>
      <c r="E815" s="133">
        <v>0</v>
      </c>
      <c r="F815" s="134">
        <v>0</v>
      </c>
      <c r="G815" s="135">
        <f t="shared" ref="G815" si="3305">$E$8*SIN($B815*$F$8)</f>
        <v>2.3571729384104829</v>
      </c>
      <c r="I815" s="55">
        <v>1</v>
      </c>
      <c r="J815" s="58">
        <v>0</v>
      </c>
      <c r="K815" s="56">
        <v>0</v>
      </c>
      <c r="L815" s="57">
        <v>0</v>
      </c>
      <c r="N815" s="55">
        <f t="shared" ref="N815" si="3306">D815*I815+F815*I818-E815*J815-G815*J818</f>
        <v>355.41180920423341</v>
      </c>
      <c r="O815" s="58">
        <f t="shared" ref="O815" si="3307">(D815*J815+E815*I815+F815*J818+G815*I818)</f>
        <v>0</v>
      </c>
      <c r="P815" s="56">
        <f t="shared" ref="P815" si="3308">D815*K815+F815*K818-E815*L815-G815*L818</f>
        <v>0</v>
      </c>
      <c r="Q815" s="57">
        <f t="shared" ref="Q815" si="3309">(D815*L815+E815*K815+F815*L818+G815*K818)</f>
        <v>2.3571729384104829</v>
      </c>
      <c r="S815" s="59">
        <f t="shared" ref="S815" si="3310">COS($U$8*$B815)</f>
        <v>0.61857683780551997</v>
      </c>
      <c r="T815" s="60">
        <v>0</v>
      </c>
      <c r="U815" s="22">
        <v>0</v>
      </c>
      <c r="V815" s="116">
        <f t="shared" ref="V815" si="3311">$T$8*SIN($B815*$U$8)</f>
        <v>2.3571729384104829</v>
      </c>
      <c r="X815" s="55">
        <f t="shared" ref="X815" si="3312">N815*S815+P815*S818-O815*T815-Q815*T818</f>
        <v>219.23215036056297</v>
      </c>
      <c r="Y815" s="58">
        <f t="shared" ref="Y815" si="3313">(N815*T815+O815*S815+P815*T818+Q815*S818)</f>
        <v>0</v>
      </c>
      <c r="Z815" s="56">
        <f t="shared" ref="Z815" si="3314">N815*U815+P815*U818-O815*V815-Q815*V818</f>
        <v>0</v>
      </c>
      <c r="AA815" s="57">
        <f t="shared" ref="AA815" si="3315">(N815*V815+O815*U815+P815*V818+Q815*U818)</f>
        <v>839.22519123013149</v>
      </c>
      <c r="AB815" s="9"/>
      <c r="AC815" s="61">
        <f t="shared" ref="AC815" si="3316">20*LOG((2*$X$8)/(($X$8*X815+Z815+$X$8*X818+Z818)^2+($X$8*Y815+AA815+$X$8*Y818+AA818)^2)^0.5)</f>
        <v>-53.030373011725835</v>
      </c>
      <c r="AE815" s="99">
        <f t="shared" ref="AE815" si="3317">((Y815^2+X815^2)/(Y818^2+X818^2))^0.5</f>
        <v>3.8281002638063377</v>
      </c>
      <c r="AF815" s="17"/>
      <c r="AG815" s="9"/>
      <c r="AH815" s="9"/>
      <c r="AI815" s="50"/>
      <c r="AJ815" s="44"/>
      <c r="AK815" s="9"/>
      <c r="AL815" s="9"/>
      <c r="AM815" s="9"/>
    </row>
    <row r="816" spans="2:39" ht="18.649999999999999" customHeight="1" thickBot="1">
      <c r="D816" s="59"/>
      <c r="E816" s="22"/>
      <c r="F816" s="22"/>
      <c r="G816" s="65"/>
      <c r="I816" s="63"/>
      <c r="L816" s="64"/>
      <c r="N816" s="63"/>
      <c r="Q816" s="64"/>
      <c r="S816" s="63"/>
      <c r="V816" s="64"/>
      <c r="X816" s="63"/>
      <c r="AA816" s="64"/>
      <c r="AE816" s="100"/>
      <c r="AF816" s="17"/>
      <c r="AG816" s="9"/>
      <c r="AH816" s="9"/>
      <c r="AI816" s="50"/>
      <c r="AJ816" s="44"/>
      <c r="AK816" s="9"/>
      <c r="AL816" s="9"/>
      <c r="AM816" s="9"/>
    </row>
    <row r="817" spans="2:39" ht="18.649999999999999" customHeight="1" thickBot="1">
      <c r="D817" s="237" t="s">
        <v>39</v>
      </c>
      <c r="E817" s="238"/>
      <c r="F817" s="239" t="s">
        <v>40</v>
      </c>
      <c r="G817" s="240"/>
      <c r="I817" s="228" t="s">
        <v>18</v>
      </c>
      <c r="J817" s="229"/>
      <c r="K817" s="230" t="s">
        <v>19</v>
      </c>
      <c r="L817" s="231"/>
      <c r="N817" s="228" t="s">
        <v>20</v>
      </c>
      <c r="O817" s="229"/>
      <c r="P817" s="230" t="s">
        <v>21</v>
      </c>
      <c r="Q817" s="231"/>
      <c r="S817" s="228" t="s">
        <v>47</v>
      </c>
      <c r="T817" s="229"/>
      <c r="U817" s="230" t="s">
        <v>48</v>
      </c>
      <c r="V817" s="231"/>
      <c r="X817" s="228" t="s">
        <v>51</v>
      </c>
      <c r="Y817" s="229"/>
      <c r="Z817" s="230" t="s">
        <v>52</v>
      </c>
      <c r="AA817" s="231"/>
      <c r="AB817" s="4"/>
      <c r="AC817" s="71" t="s">
        <v>89</v>
      </c>
      <c r="AE817" s="101" t="s">
        <v>90</v>
      </c>
      <c r="AF817" s="17"/>
      <c r="AG817" s="9"/>
      <c r="AH817" s="9"/>
      <c r="AI817" s="50"/>
      <c r="AJ817" s="44"/>
      <c r="AK817" s="9"/>
      <c r="AL817" s="9"/>
      <c r="AM817" s="9"/>
    </row>
    <row r="818" spans="2:39" ht="18.649999999999999" customHeight="1" thickTop="1" thickBot="1">
      <c r="D818" s="43">
        <v>0</v>
      </c>
      <c r="E818" s="116">
        <f t="shared" ref="E818" si="3318">(1/$E$8)*SIN($B815*$F$8)</f>
        <v>0.2619081042678314</v>
      </c>
      <c r="F818" s="59">
        <f t="shared" ref="F818" si="3319">COS($F$8*$B815)</f>
        <v>0.61857683780551997</v>
      </c>
      <c r="G818" s="73">
        <v>0</v>
      </c>
      <c r="I818" s="55">
        <v>0</v>
      </c>
      <c r="J818" s="58">
        <f t="shared" ref="J818" si="3320">(TAN($K$8*B815))/$J$8</f>
        <v>-150.51642015102902</v>
      </c>
      <c r="K818" s="56">
        <v>1</v>
      </c>
      <c r="L818" s="57">
        <v>0</v>
      </c>
      <c r="N818" s="55">
        <f t="shared" ref="N818" si="3321">D818*I815+F818*I818-E818*J815-G818*J818</f>
        <v>0</v>
      </c>
      <c r="O818" s="58">
        <f t="shared" ref="O818" si="3322">(D818*J815+E818*I815+F818*J818+G818*I818)</f>
        <v>-92.844063110562743</v>
      </c>
      <c r="P818" s="56">
        <f t="shared" ref="P818" si="3323">D818*K815+F818*K818-E818*L815-G818*L818</f>
        <v>0.61857683780551997</v>
      </c>
      <c r="Q818" s="57">
        <f t="shared" ref="Q818" si="3324">(D818*L815+E818*K815+F818*L818+G818*K818)</f>
        <v>0</v>
      </c>
      <c r="S818" s="43">
        <v>0</v>
      </c>
      <c r="T818" s="116">
        <f t="shared" ref="T818" si="3325">(1/$T$8)*SIN($B815*$U$8)</f>
        <v>0.2619081042678314</v>
      </c>
      <c r="U818" s="59">
        <f t="shared" ref="U818" si="3326">COS($U$8*$B815)</f>
        <v>0.61857683780551997</v>
      </c>
      <c r="V818" s="73">
        <v>0</v>
      </c>
      <c r="X818" s="55">
        <f t="shared" ref="X818" si="3327">N818*S815+P818*S818-O818*T815-Q818*T818</f>
        <v>0</v>
      </c>
      <c r="Y818" s="58">
        <f t="shared" ref="Y818" si="3328">(N818*T815+O818*S815+P818*T818+Q818*S818)</f>
        <v>-57.269176681014393</v>
      </c>
      <c r="Z818" s="56">
        <f t="shared" ref="Z818" si="3329">N818*U815+P818*U818-O818*V815-Q818*V818</f>
        <v>219.23215036056297</v>
      </c>
      <c r="AA818" s="57">
        <f t="shared" ref="AA818" si="3330">(N818*V815+O818*U815+P818*V818+Q818*U818)</f>
        <v>0</v>
      </c>
      <c r="AB818" s="9"/>
      <c r="AC818" s="74">
        <f t="shared" ref="AC818" si="3331">(180/PI())*ATAN(-1*(($X$8*Y815+AA815+$X$8*Y818+AA818)/($X$8*X815+Z815+$X$8*X818+Z818)))</f>
        <v>-60.719448546044873</v>
      </c>
      <c r="AE818" s="102">
        <f t="shared" ref="AE818" si="3332">20*LOG(((($X$8*X815+Z815-$X$8*X818-Z818)^2+($X$8*Y815+AA815-$X$8*Y818-AA818)^2)/(($X$8*X815+Z815+$X$8*X818+Z818)^2+($X$8*Y815+AA815+$X$8*Y818+AA818)^2))^0.5)</f>
        <v>-2.1614644193334672E-5</v>
      </c>
      <c r="AF818" s="17"/>
      <c r="AG818" s="9"/>
      <c r="AH818" s="9"/>
      <c r="AI818" s="50"/>
      <c r="AJ818" s="44"/>
      <c r="AK818" s="9"/>
      <c r="AL818" s="9"/>
      <c r="AM818" s="9"/>
    </row>
    <row r="819" spans="2:39" ht="18.649999999999999" customHeight="1">
      <c r="AE819" s="66"/>
      <c r="AG819" s="9"/>
      <c r="AH819" s="9"/>
      <c r="AI819" s="50"/>
      <c r="AJ819" s="44"/>
      <c r="AK819" s="9"/>
      <c r="AL819" s="9"/>
      <c r="AM819" s="9"/>
    </row>
    <row r="820" spans="2:39" ht="18.649999999999999" customHeight="1" thickBot="1">
      <c r="E820" s="50" t="s">
        <v>8</v>
      </c>
      <c r="J820" s="50" t="s">
        <v>9</v>
      </c>
      <c r="O820" s="50" t="s">
        <v>10</v>
      </c>
      <c r="T820" s="50" t="s">
        <v>11</v>
      </c>
      <c r="Y820" s="50" t="s">
        <v>12</v>
      </c>
      <c r="AG820" s="9"/>
      <c r="AH820" s="9"/>
      <c r="AI820" s="50"/>
      <c r="AJ820" s="44"/>
      <c r="AK820" s="9"/>
      <c r="AL820" s="9"/>
      <c r="AM820" s="9"/>
    </row>
    <row r="821" spans="2:39" ht="18.649999999999999" customHeight="1" thickBot="1">
      <c r="B821" s="49"/>
      <c r="D821" s="233" t="s">
        <v>37</v>
      </c>
      <c r="E821" s="234"/>
      <c r="F821" s="235" t="s">
        <v>38</v>
      </c>
      <c r="G821" s="236"/>
      <c r="I821" s="228" t="s">
        <v>14</v>
      </c>
      <c r="J821" s="229"/>
      <c r="K821" s="230" t="s">
        <v>15</v>
      </c>
      <c r="L821" s="231"/>
      <c r="N821" s="228" t="s">
        <v>16</v>
      </c>
      <c r="O821" s="229"/>
      <c r="P821" s="230" t="s">
        <v>17</v>
      </c>
      <c r="Q821" s="231"/>
      <c r="S821" s="228" t="s">
        <v>45</v>
      </c>
      <c r="T821" s="229"/>
      <c r="U821" s="230" t="s">
        <v>46</v>
      </c>
      <c r="V821" s="231"/>
      <c r="X821" s="228" t="s">
        <v>49</v>
      </c>
      <c r="Y821" s="229"/>
      <c r="Z821" s="230" t="s">
        <v>50</v>
      </c>
      <c r="AA821" s="231"/>
      <c r="AB821" s="4"/>
      <c r="AC821" s="53" t="s">
        <v>87</v>
      </c>
      <c r="AE821" s="98" t="s">
        <v>88</v>
      </c>
      <c r="AF821" s="17"/>
      <c r="AG821" s="9"/>
      <c r="AH821" s="9"/>
      <c r="AI821" s="50"/>
      <c r="AJ821" s="44"/>
      <c r="AK821" s="9"/>
      <c r="AL821" s="9"/>
      <c r="AM821" s="9"/>
    </row>
    <row r="822" spans="2:39" ht="18.649999999999999" customHeight="1" thickTop="1" thickBot="1">
      <c r="B822" s="75">
        <v>2.2799999999999998</v>
      </c>
      <c r="D822" s="132">
        <f t="shared" ref="D822" si="3333">COS($F$8*$B822)</f>
        <v>0.61227225223614523</v>
      </c>
      <c r="E822" s="133">
        <v>0</v>
      </c>
      <c r="F822" s="134">
        <v>0</v>
      </c>
      <c r="G822" s="135">
        <f t="shared" ref="G822" si="3334">$E$8*SIN($B822*$F$8)</f>
        <v>2.3719410199823905</v>
      </c>
      <c r="I822" s="55">
        <v>1</v>
      </c>
      <c r="J822" s="58">
        <v>0</v>
      </c>
      <c r="K822" s="56">
        <v>0</v>
      </c>
      <c r="L822" s="57">
        <v>0</v>
      </c>
      <c r="N822" s="55">
        <f t="shared" ref="N822" si="3335">D822*I822+F822*I825-E822*J822-G822*J825</f>
        <v>134.5078330794999</v>
      </c>
      <c r="O822" s="58">
        <f t="shared" ref="O822" si="3336">(D822*J822+E822*I822+F822*J825+G822*I825)</f>
        <v>0</v>
      </c>
      <c r="P822" s="56">
        <f t="shared" ref="P822" si="3337">D822*K822+F822*K825-E822*L822-G822*L825</f>
        <v>0</v>
      </c>
      <c r="Q822" s="57">
        <f t="shared" ref="Q822" si="3338">(D822*L822+E822*K822+F822*L825+G822*K825)</f>
        <v>2.3719410199823905</v>
      </c>
      <c r="S822" s="59">
        <f t="shared" ref="S822" si="3339">COS($U$8*$B822)</f>
        <v>0.61227225223614523</v>
      </c>
      <c r="T822" s="60">
        <v>0</v>
      </c>
      <c r="U822" s="22">
        <v>0</v>
      </c>
      <c r="V822" s="116">
        <f t="shared" ref="V822" si="3340">$T$8*SIN($B822*$U$8)</f>
        <v>2.3719410199823905</v>
      </c>
      <c r="X822" s="55">
        <f t="shared" ref="X822" si="3341">N822*S822+P822*S825-O822*T822-Q822*T825</f>
        <v>81.73029121384721</v>
      </c>
      <c r="Y822" s="58">
        <f t="shared" ref="Y822" si="3342">(N822*T822+O822*S822+P822*T825+Q822*S825)</f>
        <v>0</v>
      </c>
      <c r="Z822" s="56">
        <f t="shared" ref="Z822" si="3343">N822*U822+P822*U825-O822*V822-Q822*V825</f>
        <v>0</v>
      </c>
      <c r="AA822" s="57">
        <f t="shared" ref="AA822" si="3344">(N822*V822+O822*U822+P822*V825+Q822*U825)</f>
        <v>320.49692046068606</v>
      </c>
      <c r="AB822" s="9"/>
      <c r="AC822" s="61">
        <f t="shared" ref="AC822" si="3345">20*LOG((2*$X$8)/(($X$8*X822+Z822+$X$8*X825+Z825)^2+($X$8*Y822+AA822+$X$8*Y825+AA825)^2)^0.5)</f>
        <v>-44.643189468694487</v>
      </c>
      <c r="AE822" s="99">
        <f t="shared" ref="AE822" si="3346">((Y822^2+X822^2)/(Y825^2+X825^2))^0.5</f>
        <v>3.9219841580196846</v>
      </c>
      <c r="AF822" s="17"/>
      <c r="AG822" s="9"/>
      <c r="AH822" s="9"/>
      <c r="AI822" s="50"/>
      <c r="AJ822" s="44"/>
      <c r="AK822" s="9"/>
      <c r="AL822" s="9"/>
      <c r="AM822" s="9"/>
    </row>
    <row r="823" spans="2:39" ht="18.649999999999999" customHeight="1" thickBot="1">
      <c r="D823" s="59"/>
      <c r="E823" s="22"/>
      <c r="F823" s="22"/>
      <c r="G823" s="65"/>
      <c r="I823" s="63"/>
      <c r="L823" s="64"/>
      <c r="N823" s="63"/>
      <c r="Q823" s="64"/>
      <c r="S823" s="63"/>
      <c r="V823" s="64"/>
      <c r="X823" s="63"/>
      <c r="AA823" s="64"/>
      <c r="AE823" s="100"/>
      <c r="AF823" s="17"/>
      <c r="AG823" s="9"/>
      <c r="AH823" s="9"/>
      <c r="AI823" s="50"/>
      <c r="AJ823" s="44"/>
      <c r="AK823" s="9"/>
      <c r="AL823" s="9"/>
      <c r="AM823" s="9"/>
    </row>
    <row r="824" spans="2:39" ht="18.649999999999999" customHeight="1" thickBot="1">
      <c r="D824" s="237" t="s">
        <v>39</v>
      </c>
      <c r="E824" s="238"/>
      <c r="F824" s="239" t="s">
        <v>40</v>
      </c>
      <c r="G824" s="240"/>
      <c r="I824" s="228" t="s">
        <v>18</v>
      </c>
      <c r="J824" s="229"/>
      <c r="K824" s="230" t="s">
        <v>19</v>
      </c>
      <c r="L824" s="231"/>
      <c r="N824" s="228" t="s">
        <v>20</v>
      </c>
      <c r="O824" s="229"/>
      <c r="P824" s="230" t="s">
        <v>21</v>
      </c>
      <c r="Q824" s="231"/>
      <c r="S824" s="228" t="s">
        <v>47</v>
      </c>
      <c r="T824" s="229"/>
      <c r="U824" s="230" t="s">
        <v>48</v>
      </c>
      <c r="V824" s="231"/>
      <c r="X824" s="228" t="s">
        <v>51</v>
      </c>
      <c r="Y824" s="229"/>
      <c r="Z824" s="230" t="s">
        <v>52</v>
      </c>
      <c r="AA824" s="231"/>
      <c r="AB824" s="4"/>
      <c r="AC824" s="71" t="s">
        <v>89</v>
      </c>
      <c r="AE824" s="101" t="s">
        <v>90</v>
      </c>
      <c r="AF824" s="17"/>
      <c r="AG824" s="9"/>
      <c r="AH824" s="9"/>
      <c r="AI824" s="50"/>
      <c r="AJ824" s="44"/>
      <c r="AK824" s="9"/>
      <c r="AL824" s="9"/>
      <c r="AM824" s="9"/>
    </row>
    <row r="825" spans="2:39" ht="18.649999999999999" customHeight="1" thickTop="1" thickBot="1">
      <c r="D825" s="43">
        <v>0</v>
      </c>
      <c r="E825" s="116">
        <f t="shared" ref="E825" si="3347">(1/$E$8)*SIN($B822*$F$8)</f>
        <v>0.26354900222026562</v>
      </c>
      <c r="F825" s="59">
        <f t="shared" ref="F825" si="3348">COS($F$8*$B822)</f>
        <v>0.61227225223614523</v>
      </c>
      <c r="G825" s="73">
        <v>0</v>
      </c>
      <c r="I825" s="55">
        <v>0</v>
      </c>
      <c r="J825" s="58">
        <f t="shared" ref="J825" si="3349">(TAN($K$8*B822))/$J$8</f>
        <v>-56.449785091307966</v>
      </c>
      <c r="K825" s="56">
        <v>1</v>
      </c>
      <c r="L825" s="57">
        <v>0</v>
      </c>
      <c r="N825" s="55">
        <f t="shared" ref="N825" si="3350">D825*I822+F825*I825-E825*J822-G825*J825</f>
        <v>0</v>
      </c>
      <c r="O825" s="58">
        <f t="shared" ref="O825" si="3351">(D825*J822+E825*I822+F825*J825+G825*I825)</f>
        <v>-34.299088053881235</v>
      </c>
      <c r="P825" s="56">
        <f t="shared" ref="P825" si="3352">D825*K822+F825*K825-E825*L822-G825*L825</f>
        <v>0.61227225223614523</v>
      </c>
      <c r="Q825" s="57">
        <f t="shared" ref="Q825" si="3353">(D825*L822+E825*K822+F825*L825+G825*K825)</f>
        <v>0</v>
      </c>
      <c r="S825" s="43">
        <v>0</v>
      </c>
      <c r="T825" s="116">
        <f t="shared" ref="T825" si="3354">(1/$T$8)*SIN($B822*$U$8)</f>
        <v>0.26354900222026562</v>
      </c>
      <c r="U825" s="59">
        <f t="shared" ref="U825" si="3355">COS($U$8*$B822)</f>
        <v>0.61227225223614523</v>
      </c>
      <c r="V825" s="73">
        <v>0</v>
      </c>
      <c r="X825" s="55">
        <f t="shared" ref="X825" si="3356">N825*S822+P825*S825-O825*T822-Q825*T825</f>
        <v>0</v>
      </c>
      <c r="Y825" s="58">
        <f t="shared" ref="Y825" si="3357">(N825*T822+O825*S822+P825*T825+Q825*S825)</f>
        <v>-20.839016151231736</v>
      </c>
      <c r="Z825" s="56">
        <f t="shared" ref="Z825" si="3358">N825*U822+P825*U825-O825*V822-Q825*V825</f>
        <v>81.73029121384721</v>
      </c>
      <c r="AA825" s="57">
        <f t="shared" ref="AA825" si="3359">(N825*V822+O825*U822+P825*V825+Q825*U825)</f>
        <v>0</v>
      </c>
      <c r="AB825" s="9"/>
      <c r="AC825" s="74">
        <f t="shared" ref="AC825" si="3360">(180/PI())*ATAN(-1*(($X$8*Y822+AA822+$X$8*Y825+AA825)/($X$8*X822+Z822+$X$8*X825+Z825)))</f>
        <v>-61.387946436507995</v>
      </c>
      <c r="AE825" s="102">
        <f t="shared" ref="AE825" si="3361">20*LOG(((($X$8*X822+Z822-$X$8*X825-Z825)^2+($X$8*Y822+AA822-$X$8*Y825-AA825)^2)/(($X$8*X822+Z822+$X$8*X825+Z825)^2+($X$8*Y822+AA822+$X$8*Y825+AA825)^2))^0.5)</f>
        <v>-1.4909834381137758E-4</v>
      </c>
      <c r="AF825" s="17"/>
      <c r="AG825" s="9"/>
      <c r="AH825" s="9"/>
      <c r="AI825" s="50"/>
      <c r="AJ825" s="44"/>
      <c r="AK825" s="9"/>
      <c r="AL825" s="9"/>
      <c r="AM825" s="9"/>
    </row>
    <row r="826" spans="2:39" ht="18.649999999999999" customHeight="1">
      <c r="AE826" s="66"/>
      <c r="AG826" s="9"/>
      <c r="AH826" s="9"/>
      <c r="AI826" s="50"/>
      <c r="AJ826" s="44"/>
      <c r="AK826" s="9"/>
      <c r="AL826" s="9"/>
      <c r="AM826" s="9"/>
    </row>
    <row r="827" spans="2:39" ht="18.649999999999999" customHeight="1" thickBot="1">
      <c r="E827" s="50" t="s">
        <v>8</v>
      </c>
      <c r="J827" s="50" t="s">
        <v>9</v>
      </c>
      <c r="O827" s="50" t="s">
        <v>10</v>
      </c>
      <c r="T827" s="50" t="s">
        <v>11</v>
      </c>
      <c r="Y827" s="50" t="s">
        <v>12</v>
      </c>
      <c r="AG827" s="9"/>
      <c r="AH827" s="9"/>
      <c r="AI827" s="50"/>
      <c r="AJ827" s="44"/>
      <c r="AK827" s="9"/>
      <c r="AL827" s="9"/>
      <c r="AM827" s="9"/>
    </row>
    <row r="828" spans="2:39" ht="18.649999999999999" customHeight="1" thickBot="1">
      <c r="B828" s="49"/>
      <c r="D828" s="233" t="s">
        <v>37</v>
      </c>
      <c r="E828" s="234"/>
      <c r="F828" s="235" t="s">
        <v>38</v>
      </c>
      <c r="G828" s="236"/>
      <c r="I828" s="228" t="s">
        <v>14</v>
      </c>
      <c r="J828" s="229"/>
      <c r="K828" s="230" t="s">
        <v>15</v>
      </c>
      <c r="L828" s="231"/>
      <c r="N828" s="228" t="s">
        <v>16</v>
      </c>
      <c r="O828" s="229"/>
      <c r="P828" s="230" t="s">
        <v>17</v>
      </c>
      <c r="Q828" s="231"/>
      <c r="S828" s="228" t="s">
        <v>45</v>
      </c>
      <c r="T828" s="229"/>
      <c r="U828" s="230" t="s">
        <v>46</v>
      </c>
      <c r="V828" s="231"/>
      <c r="X828" s="228" t="s">
        <v>49</v>
      </c>
      <c r="Y828" s="229"/>
      <c r="Z828" s="230" t="s">
        <v>50</v>
      </c>
      <c r="AA828" s="231"/>
      <c r="AB828" s="4"/>
      <c r="AC828" s="53" t="s">
        <v>87</v>
      </c>
      <c r="AE828" s="98" t="s">
        <v>88</v>
      </c>
      <c r="AF828" s="17"/>
      <c r="AG828" s="9"/>
      <c r="AH828" s="9"/>
      <c r="AI828" s="50"/>
      <c r="AJ828" s="44"/>
      <c r="AK828" s="9"/>
      <c r="AL828" s="9"/>
      <c r="AM828" s="9"/>
    </row>
    <row r="829" spans="2:39" ht="18.649999999999999" customHeight="1" thickTop="1" thickBot="1">
      <c r="B829" s="75">
        <v>2.2999999999999998</v>
      </c>
      <c r="D829" s="132">
        <f t="shared" ref="D829" si="3362">COS($F$8*$B829)</f>
        <v>0.60592849305090124</v>
      </c>
      <c r="E829" s="133">
        <v>0</v>
      </c>
      <c r="F829" s="134">
        <v>0</v>
      </c>
      <c r="G829" s="135">
        <f t="shared" ref="G829" si="3363">$E$8*SIN($B829*$F$8)</f>
        <v>2.3865573430742399</v>
      </c>
      <c r="I829" s="55">
        <v>1</v>
      </c>
      <c r="J829" s="58">
        <v>0</v>
      </c>
      <c r="K829" s="56">
        <v>0</v>
      </c>
      <c r="L829" s="57">
        <v>0</v>
      </c>
      <c r="N829" s="55">
        <f t="shared" ref="N829" si="3364">D829*I829+F829*I832-E829*J829-G829*J832</f>
        <v>83.493083460192082</v>
      </c>
      <c r="O829" s="58">
        <f t="shared" ref="O829" si="3365">(D829*J829+E829*I829+F829*J832+G829*I832)</f>
        <v>0</v>
      </c>
      <c r="P829" s="56">
        <f t="shared" ref="P829" si="3366">D829*K829+F829*K832-E829*L829-G829*L832</f>
        <v>0</v>
      </c>
      <c r="Q829" s="57">
        <f t="shared" ref="Q829" si="3367">(D829*L829+E829*K829+F829*L832+G829*K832)</f>
        <v>2.3865573430742399</v>
      </c>
      <c r="S829" s="59">
        <f t="shared" ref="S829" si="3368">COS($U$8*$B829)</f>
        <v>0.60592849305090124</v>
      </c>
      <c r="T829" s="60">
        <v>0</v>
      </c>
      <c r="U829" s="22">
        <v>0</v>
      </c>
      <c r="V829" s="116">
        <f t="shared" ref="V829" si="3369">$T$8*SIN($B829*$U$8)</f>
        <v>2.3865573430742399</v>
      </c>
      <c r="X829" s="55">
        <f t="shared" ref="X829" si="3370">N829*S829+P829*S832-O829*T829-Q829*T832</f>
        <v>49.957987579898251</v>
      </c>
      <c r="Y829" s="58">
        <f t="shared" ref="Y829" si="3371">(N829*T829+O829*S829+P829*T832+Q829*S832)</f>
        <v>0</v>
      </c>
      <c r="Z829" s="56">
        <f t="shared" ref="Z829" si="3372">N829*U829+P829*U832-O829*V829-Q829*V832</f>
        <v>0</v>
      </c>
      <c r="AA829" s="57">
        <f t="shared" ref="AA829" si="3373">(N829*V829+O829*U829+P829*V832+Q829*U832)</f>
        <v>200.70711452230034</v>
      </c>
      <c r="AB829" s="9"/>
      <c r="AC829" s="61">
        <f t="shared" ref="AC829" si="3374">20*LOG((2*$X$8)/(($X$8*X829+Z829+$X$8*X832+Z832)^2+($X$8*Y829+AA829+$X$8*Y832+AA832)^2)^0.5)</f>
        <v>-40.552966367562448</v>
      </c>
      <c r="AE829" s="99">
        <f t="shared" ref="AE829" si="3375">((Y829^2+X829^2)/(Y832^2+X832^2))^0.5</f>
        <v>4.0191283599344452</v>
      </c>
      <c r="AF829" s="17"/>
      <c r="AG829" s="9"/>
      <c r="AH829" s="9"/>
      <c r="AI829" s="50"/>
      <c r="AJ829" s="44"/>
      <c r="AK829" s="9"/>
      <c r="AL829" s="9"/>
      <c r="AM829" s="9"/>
    </row>
    <row r="830" spans="2:39" ht="18.649999999999999" customHeight="1" thickBot="1">
      <c r="D830" s="59"/>
      <c r="E830" s="22"/>
      <c r="F830" s="22"/>
      <c r="G830" s="65"/>
      <c r="I830" s="63"/>
      <c r="L830" s="64"/>
      <c r="N830" s="63"/>
      <c r="Q830" s="64"/>
      <c r="S830" s="63"/>
      <c r="V830" s="64"/>
      <c r="X830" s="63"/>
      <c r="AA830" s="64"/>
      <c r="AE830" s="100"/>
      <c r="AF830" s="17"/>
      <c r="AG830" s="9"/>
      <c r="AH830" s="9"/>
      <c r="AI830" s="50"/>
      <c r="AJ830" s="44"/>
      <c r="AK830" s="9"/>
      <c r="AL830" s="9"/>
      <c r="AM830" s="9"/>
    </row>
    <row r="831" spans="2:39" ht="18.649999999999999" customHeight="1" thickBot="1">
      <c r="D831" s="237" t="s">
        <v>39</v>
      </c>
      <c r="E831" s="238"/>
      <c r="F831" s="239" t="s">
        <v>40</v>
      </c>
      <c r="G831" s="240"/>
      <c r="I831" s="228" t="s">
        <v>18</v>
      </c>
      <c r="J831" s="229"/>
      <c r="K831" s="230" t="s">
        <v>19</v>
      </c>
      <c r="L831" s="231"/>
      <c r="N831" s="228" t="s">
        <v>20</v>
      </c>
      <c r="O831" s="229"/>
      <c r="P831" s="230" t="s">
        <v>21</v>
      </c>
      <c r="Q831" s="231"/>
      <c r="S831" s="228" t="s">
        <v>47</v>
      </c>
      <c r="T831" s="229"/>
      <c r="U831" s="230" t="s">
        <v>48</v>
      </c>
      <c r="V831" s="231"/>
      <c r="X831" s="228" t="s">
        <v>51</v>
      </c>
      <c r="Y831" s="229"/>
      <c r="Z831" s="230" t="s">
        <v>52</v>
      </c>
      <c r="AA831" s="231"/>
      <c r="AB831" s="4"/>
      <c r="AC831" s="71" t="s">
        <v>89</v>
      </c>
      <c r="AE831" s="101" t="s">
        <v>90</v>
      </c>
      <c r="AF831" s="17"/>
      <c r="AG831" s="9"/>
      <c r="AH831" s="9"/>
      <c r="AI831" s="50"/>
      <c r="AJ831" s="44"/>
      <c r="AK831" s="9"/>
      <c r="AL831" s="9"/>
      <c r="AM831" s="9"/>
    </row>
    <row r="832" spans="2:39" ht="18.649999999999999" customHeight="1" thickTop="1" thickBot="1">
      <c r="D832" s="43">
        <v>0</v>
      </c>
      <c r="E832" s="116">
        <f t="shared" ref="E832" si="3376">(1/$E$8)*SIN($B829*$F$8)</f>
        <v>0.26517303811935999</v>
      </c>
      <c r="F832" s="59">
        <f t="shared" ref="F832" si="3377">COS($F$8*$B829)</f>
        <v>0.60592849305090124</v>
      </c>
      <c r="G832" s="73">
        <v>0</v>
      </c>
      <c r="I832" s="55">
        <v>0</v>
      </c>
      <c r="J832" s="58">
        <f t="shared" ref="J832" si="3378">(TAN($K$8*B829))/$J$8</f>
        <v>-34.730845754734823</v>
      </c>
      <c r="K832" s="56">
        <v>1</v>
      </c>
      <c r="L832" s="57">
        <v>0</v>
      </c>
      <c r="N832" s="55">
        <f t="shared" ref="N832" si="3379">D832*I829+F832*I832-E832*J829-G832*J832</f>
        <v>0</v>
      </c>
      <c r="O832" s="58">
        <f t="shared" ref="O832" si="3380">(D832*J829+E832*I829+F832*J832+G832*I832)</f>
        <v>-20.779235992430401</v>
      </c>
      <c r="P832" s="56">
        <f t="shared" ref="P832" si="3381">D832*K829+F832*K832-E832*L829-G832*L832</f>
        <v>0.60592849305090124</v>
      </c>
      <c r="Q832" s="57">
        <f t="shared" ref="Q832" si="3382">(D832*L829+E832*K829+F832*L832+G832*K832)</f>
        <v>0</v>
      </c>
      <c r="S832" s="43">
        <v>0</v>
      </c>
      <c r="T832" s="116">
        <f t="shared" ref="T832" si="3383">(1/$T$8)*SIN($B829*$U$8)</f>
        <v>0.26517303811935999</v>
      </c>
      <c r="U832" s="59">
        <f t="shared" ref="U832" si="3384">COS($U$8*$B829)</f>
        <v>0.60592849305090124</v>
      </c>
      <c r="V832" s="73">
        <v>0</v>
      </c>
      <c r="X832" s="55">
        <f t="shared" ref="X832" si="3385">N832*S829+P832*S832-O832*T829-Q832*T832</f>
        <v>0</v>
      </c>
      <c r="Y832" s="58">
        <f t="shared" ref="Y832" si="3386">(N832*T829+O832*S829+P832*T832+Q832*S832)</f>
        <v>-12.430055252257009</v>
      </c>
      <c r="Z832" s="56">
        <f t="shared" ref="Z832" si="3387">N832*U829+P832*U832-O832*V829-Q832*V832</f>
        <v>49.957987579898251</v>
      </c>
      <c r="AA832" s="57">
        <f t="shared" ref="AA832" si="3388">(N832*V829+O832*U829+P832*V832+Q832*U832)</f>
        <v>0</v>
      </c>
      <c r="AB832" s="9"/>
      <c r="AC832" s="74">
        <f t="shared" ref="AC832" si="3389">(180/PI())*ATAN(-1*(($X$8*Y829+AA829+$X$8*Y832+AA832)/($X$8*X829+Z829+$X$8*X832+Z832)))</f>
        <v>-62.045739387823588</v>
      </c>
      <c r="AE832" s="102">
        <f t="shared" ref="AE832" si="3390">20*LOG(((($X$8*X829+Z829-$X$8*X832-Z832)^2+($X$8*Y829+AA829-$X$8*Y832-AA832)^2)/(($X$8*X829+Z829+$X$8*X832+Z832)^2+($X$8*Y829+AA829+$X$8*Y832+AA832)^2))^0.5)</f>
        <v>-3.8239023555927361E-4</v>
      </c>
      <c r="AF832" s="17"/>
      <c r="AG832" s="9"/>
      <c r="AH832" s="9"/>
      <c r="AI832" s="50"/>
      <c r="AJ832" s="44"/>
      <c r="AK832" s="9"/>
      <c r="AL832" s="9"/>
      <c r="AM832" s="9"/>
    </row>
    <row r="833" spans="2:39" ht="18.649999999999999" customHeight="1">
      <c r="AE833" s="66"/>
      <c r="AG833" s="9"/>
      <c r="AH833" s="9"/>
      <c r="AI833" s="50"/>
      <c r="AJ833" s="44"/>
      <c r="AK833" s="9"/>
      <c r="AL833" s="9"/>
      <c r="AM833" s="9"/>
    </row>
    <row r="834" spans="2:39" ht="18.649999999999999" customHeight="1" thickBot="1">
      <c r="E834" s="50" t="s">
        <v>8</v>
      </c>
      <c r="J834" s="50" t="s">
        <v>9</v>
      </c>
      <c r="O834" s="50" t="s">
        <v>10</v>
      </c>
      <c r="T834" s="50" t="s">
        <v>11</v>
      </c>
      <c r="Y834" s="50" t="s">
        <v>12</v>
      </c>
      <c r="AG834" s="9"/>
      <c r="AH834" s="9"/>
      <c r="AI834" s="50"/>
      <c r="AJ834" s="44"/>
      <c r="AK834" s="9"/>
      <c r="AL834" s="9"/>
      <c r="AM834" s="9"/>
    </row>
    <row r="835" spans="2:39" ht="18.649999999999999" customHeight="1" thickBot="1">
      <c r="B835" s="49"/>
      <c r="D835" s="233" t="s">
        <v>37</v>
      </c>
      <c r="E835" s="234"/>
      <c r="F835" s="235" t="s">
        <v>38</v>
      </c>
      <c r="G835" s="236"/>
      <c r="I835" s="228" t="s">
        <v>14</v>
      </c>
      <c r="J835" s="229"/>
      <c r="K835" s="230" t="s">
        <v>15</v>
      </c>
      <c r="L835" s="231"/>
      <c r="N835" s="228" t="s">
        <v>16</v>
      </c>
      <c r="O835" s="229"/>
      <c r="P835" s="230" t="s">
        <v>17</v>
      </c>
      <c r="Q835" s="231"/>
      <c r="S835" s="228" t="s">
        <v>45</v>
      </c>
      <c r="T835" s="229"/>
      <c r="U835" s="230" t="s">
        <v>46</v>
      </c>
      <c r="V835" s="231"/>
      <c r="X835" s="228" t="s">
        <v>49</v>
      </c>
      <c r="Y835" s="229"/>
      <c r="Z835" s="230" t="s">
        <v>50</v>
      </c>
      <c r="AA835" s="231"/>
      <c r="AB835" s="4"/>
      <c r="AC835" s="53" t="s">
        <v>87</v>
      </c>
      <c r="AE835" s="98" t="s">
        <v>88</v>
      </c>
      <c r="AF835" s="17"/>
      <c r="AG835" s="9"/>
      <c r="AH835" s="9"/>
      <c r="AI835" s="50"/>
      <c r="AJ835" s="44"/>
      <c r="AK835" s="9"/>
      <c r="AL835" s="9"/>
      <c r="AM835" s="9"/>
    </row>
    <row r="836" spans="2:39" ht="18.649999999999999" customHeight="1" thickTop="1" thickBot="1">
      <c r="B836" s="75">
        <v>2.3199999999999998</v>
      </c>
      <c r="D836" s="132">
        <f t="shared" ref="D836" si="3391">COS($F$8*$B836)</f>
        <v>0.59954596612803024</v>
      </c>
      <c r="E836" s="133">
        <v>0</v>
      </c>
      <c r="F836" s="134">
        <v>0</v>
      </c>
      <c r="G836" s="135">
        <f t="shared" ref="G836" si="3392">$E$8*SIN($B836*$F$8)</f>
        <v>2.4010209725232432</v>
      </c>
      <c r="I836" s="55">
        <v>1</v>
      </c>
      <c r="J836" s="58">
        <v>0</v>
      </c>
      <c r="K836" s="56">
        <v>0</v>
      </c>
      <c r="L836" s="57">
        <v>0</v>
      </c>
      <c r="N836" s="55">
        <f t="shared" ref="N836" si="3393">D836*I836+F836*I839-E836*J836-G836*J839</f>
        <v>60.802515749776042</v>
      </c>
      <c r="O836" s="58">
        <f t="shared" ref="O836" si="3394">(D836*J836+E836*I836+F836*J839+G836*I839)</f>
        <v>0</v>
      </c>
      <c r="P836" s="56">
        <f t="shared" ref="P836" si="3395">D836*K836+F836*K839-E836*L836-G836*L839</f>
        <v>0</v>
      </c>
      <c r="Q836" s="57">
        <f t="shared" ref="Q836" si="3396">(D836*L836+E836*K836+F836*L839+G836*K839)</f>
        <v>2.4010209725232432</v>
      </c>
      <c r="S836" s="59">
        <f t="shared" ref="S836" si="3397">COS($U$8*$B836)</f>
        <v>0.59954596612803024</v>
      </c>
      <c r="T836" s="60">
        <v>0</v>
      </c>
      <c r="U836" s="22">
        <v>0</v>
      </c>
      <c r="V836" s="116">
        <f t="shared" ref="V836" si="3398">$T$8*SIN($B836*$U$8)</f>
        <v>2.4010209725232432</v>
      </c>
      <c r="X836" s="55">
        <f t="shared" ref="X836" si="3399">N836*S836+P836*S839-O836*T836-Q836*T839</f>
        <v>35.813358413714646</v>
      </c>
      <c r="Y836" s="58">
        <f t="shared" ref="Y836" si="3400">(N836*T836+O836*S836+P836*T839+Q836*S839)</f>
        <v>0</v>
      </c>
      <c r="Z836" s="56">
        <f t="shared" ref="Z836" si="3401">N836*U836+P836*U839-O836*V836-Q836*V839</f>
        <v>0</v>
      </c>
      <c r="AA836" s="57">
        <f t="shared" ref="AA836" si="3402">(N836*V836+O836*U836+P836*V839+Q836*U839)</f>
        <v>147.42763793605218</v>
      </c>
      <c r="AB836" s="9"/>
      <c r="AC836" s="61">
        <f t="shared" ref="AC836" si="3403">20*LOG((2*$X$8)/(($X$8*X836+Z836+$X$8*X839+Z839)^2+($X$8*Y836+AA836+$X$8*Y839+AA839)^2)^0.5)</f>
        <v>-37.849322188357441</v>
      </c>
      <c r="AE836" s="99">
        <f t="shared" ref="AE836" si="3404">((Y836^2+X836^2)/(Y839^2+X839^2))^0.5</f>
        <v>4.1197664453227265</v>
      </c>
      <c r="AF836" s="17"/>
      <c r="AG836" s="9"/>
      <c r="AH836" s="9"/>
      <c r="AI836" s="50"/>
      <c r="AJ836" s="44"/>
      <c r="AK836" s="9"/>
      <c r="AL836" s="9"/>
      <c r="AM836" s="9"/>
    </row>
    <row r="837" spans="2:39" ht="18.649999999999999" customHeight="1" thickBot="1">
      <c r="D837" s="59"/>
      <c r="E837" s="22"/>
      <c r="F837" s="22"/>
      <c r="G837" s="65"/>
      <c r="I837" s="63"/>
      <c r="L837" s="64"/>
      <c r="N837" s="63"/>
      <c r="Q837" s="64"/>
      <c r="S837" s="63"/>
      <c r="V837" s="64"/>
      <c r="X837" s="63"/>
      <c r="AA837" s="64"/>
      <c r="AE837" s="100"/>
      <c r="AF837" s="17"/>
      <c r="AG837" s="9"/>
      <c r="AH837" s="9"/>
      <c r="AI837" s="50"/>
      <c r="AJ837" s="44"/>
      <c r="AK837" s="9"/>
      <c r="AL837" s="9"/>
      <c r="AM837" s="9"/>
    </row>
    <row r="838" spans="2:39" ht="18.649999999999999" customHeight="1" thickBot="1">
      <c r="D838" s="237" t="s">
        <v>39</v>
      </c>
      <c r="E838" s="238"/>
      <c r="F838" s="239" t="s">
        <v>40</v>
      </c>
      <c r="G838" s="240"/>
      <c r="I838" s="228" t="s">
        <v>18</v>
      </c>
      <c r="J838" s="229"/>
      <c r="K838" s="230" t="s">
        <v>19</v>
      </c>
      <c r="L838" s="231"/>
      <c r="N838" s="228" t="s">
        <v>20</v>
      </c>
      <c r="O838" s="229"/>
      <c r="P838" s="230" t="s">
        <v>21</v>
      </c>
      <c r="Q838" s="231"/>
      <c r="S838" s="228" t="s">
        <v>47</v>
      </c>
      <c r="T838" s="229"/>
      <c r="U838" s="230" t="s">
        <v>48</v>
      </c>
      <c r="V838" s="231"/>
      <c r="X838" s="228" t="s">
        <v>51</v>
      </c>
      <c r="Y838" s="229"/>
      <c r="Z838" s="230" t="s">
        <v>52</v>
      </c>
      <c r="AA838" s="231"/>
      <c r="AB838" s="4"/>
      <c r="AC838" s="71" t="s">
        <v>89</v>
      </c>
      <c r="AE838" s="101" t="s">
        <v>90</v>
      </c>
      <c r="AF838" s="17"/>
      <c r="AG838" s="9"/>
      <c r="AH838" s="9"/>
      <c r="AI838" s="50"/>
      <c r="AJ838" s="44"/>
      <c r="AK838" s="9"/>
      <c r="AL838" s="9"/>
      <c r="AM838" s="9"/>
    </row>
    <row r="839" spans="2:39" ht="18.649999999999999" customHeight="1" thickTop="1" thickBot="1">
      <c r="D839" s="43">
        <v>0</v>
      </c>
      <c r="E839" s="116">
        <f t="shared" ref="E839" si="3405">(1/$E$8)*SIN($B836*$F$8)</f>
        <v>0.26678010805813812</v>
      </c>
      <c r="F839" s="59">
        <f t="shared" ref="F839" si="3406">COS($F$8*$B836)</f>
        <v>0.59954596612803024</v>
      </c>
      <c r="G839" s="73">
        <v>0</v>
      </c>
      <c r="I839" s="55">
        <v>0</v>
      </c>
      <c r="J839" s="58">
        <f t="shared" ref="J839" si="3407">(TAN($K$8*B836))/$J$8</f>
        <v>-25.073904173515174</v>
      </c>
      <c r="K839" s="56">
        <v>1</v>
      </c>
      <c r="L839" s="57">
        <v>0</v>
      </c>
      <c r="N839" s="55">
        <f t="shared" ref="N839" si="3408">D839*I836+F839*I839-E839*J836-G839*J839</f>
        <v>0</v>
      </c>
      <c r="O839" s="58">
        <f t="shared" ref="O839" si="3409">(D839*J836+E839*I836+F839*J839+G839*I839)</f>
        <v>-14.766177994253667</v>
      </c>
      <c r="P839" s="56">
        <f t="shared" ref="P839" si="3410">D839*K836+F839*K839-E839*L836-G839*L839</f>
        <v>0.59954596612803024</v>
      </c>
      <c r="Q839" s="57">
        <f t="shared" ref="Q839" si="3411">(D839*L836+E839*K836+F839*L839+G839*K839)</f>
        <v>0</v>
      </c>
      <c r="S839" s="43">
        <v>0</v>
      </c>
      <c r="T839" s="116">
        <f t="shared" ref="T839" si="3412">(1/$T$8)*SIN($B836*$U$8)</f>
        <v>0.26678010805813812</v>
      </c>
      <c r="U839" s="59">
        <f t="shared" ref="U839" si="3413">COS($U$8*$B836)</f>
        <v>0.59954596612803024</v>
      </c>
      <c r="V839" s="73">
        <v>0</v>
      </c>
      <c r="X839" s="55">
        <f t="shared" ref="X839" si="3414">N839*S836+P839*S839-O839*T836-Q839*T839</f>
        <v>0</v>
      </c>
      <c r="Y839" s="58">
        <f t="shared" ref="Y839" si="3415">(N839*T836+O839*S836+P839*T839+Q839*S839)</f>
        <v>-8.6930555139538175</v>
      </c>
      <c r="Z839" s="56">
        <f t="shared" ref="Z839" si="3416">N839*U836+P839*U839-O839*V836-Q839*V839</f>
        <v>35.813358413714646</v>
      </c>
      <c r="AA839" s="57">
        <f t="shared" ref="AA839" si="3417">(N839*V836+O839*U836+P839*V839+Q839*U839)</f>
        <v>0</v>
      </c>
      <c r="AB839" s="9"/>
      <c r="AC839" s="74">
        <f t="shared" ref="AC839" si="3418">(180/PI())*ATAN(-1*(($X$8*Y836+AA836+$X$8*Y839+AA839)/($X$8*X836+Z836+$X$8*X839+Z839)))</f>
        <v>-62.693328374195744</v>
      </c>
      <c r="AE839" s="102">
        <f t="shared" ref="AE839" si="3419">20*LOG(((($X$8*X836+Z836-$X$8*X839-Z839)^2+($X$8*Y836+AA836-$X$8*Y839-AA839)^2)/(($X$8*X836+Z836+$X$8*X839+Z839)^2+($X$8*Y836+AA836+$X$8*Y839+AA839)^2))^0.5)</f>
        <v>-7.1266876590824445E-4</v>
      </c>
      <c r="AF839" s="17"/>
      <c r="AG839" s="9"/>
      <c r="AH839" s="9"/>
      <c r="AI839" s="50"/>
      <c r="AJ839" s="44"/>
      <c r="AK839" s="9"/>
      <c r="AL839" s="9"/>
      <c r="AM839" s="9"/>
    </row>
    <row r="840" spans="2:39" ht="18.649999999999999" customHeight="1">
      <c r="AE840" s="66"/>
      <c r="AG840" s="9"/>
      <c r="AH840" s="9"/>
      <c r="AI840" s="50"/>
      <c r="AJ840" s="44"/>
      <c r="AK840" s="9"/>
      <c r="AL840" s="9"/>
      <c r="AM840" s="9"/>
    </row>
    <row r="841" spans="2:39" ht="18.649999999999999" customHeight="1" thickBot="1">
      <c r="E841" s="50" t="s">
        <v>8</v>
      </c>
      <c r="J841" s="50" t="s">
        <v>9</v>
      </c>
      <c r="O841" s="50" t="s">
        <v>10</v>
      </c>
      <c r="T841" s="50" t="s">
        <v>11</v>
      </c>
      <c r="Y841" s="50" t="s">
        <v>12</v>
      </c>
      <c r="AG841" s="9"/>
      <c r="AH841" s="9"/>
      <c r="AI841" s="50"/>
      <c r="AJ841" s="44"/>
      <c r="AK841" s="9"/>
      <c r="AL841" s="9"/>
      <c r="AM841" s="9"/>
    </row>
    <row r="842" spans="2:39" ht="18.649999999999999" customHeight="1" thickBot="1">
      <c r="B842" s="49"/>
      <c r="D842" s="233" t="s">
        <v>37</v>
      </c>
      <c r="E842" s="234"/>
      <c r="F842" s="235" t="s">
        <v>38</v>
      </c>
      <c r="G842" s="236"/>
      <c r="I842" s="228" t="s">
        <v>14</v>
      </c>
      <c r="J842" s="229"/>
      <c r="K842" s="230" t="s">
        <v>15</v>
      </c>
      <c r="L842" s="231"/>
      <c r="N842" s="228" t="s">
        <v>16</v>
      </c>
      <c r="O842" s="229"/>
      <c r="P842" s="230" t="s">
        <v>17</v>
      </c>
      <c r="Q842" s="231"/>
      <c r="S842" s="228" t="s">
        <v>45</v>
      </c>
      <c r="T842" s="229"/>
      <c r="U842" s="230" t="s">
        <v>46</v>
      </c>
      <c r="V842" s="231"/>
      <c r="X842" s="228" t="s">
        <v>49</v>
      </c>
      <c r="Y842" s="229"/>
      <c r="Z842" s="230" t="s">
        <v>50</v>
      </c>
      <c r="AA842" s="231"/>
      <c r="AB842" s="4"/>
      <c r="AC842" s="53" t="s">
        <v>87</v>
      </c>
      <c r="AE842" s="98" t="s">
        <v>88</v>
      </c>
      <c r="AF842" s="17"/>
      <c r="AG842" s="9"/>
      <c r="AH842" s="9"/>
      <c r="AI842" s="50"/>
      <c r="AJ842" s="44"/>
      <c r="AK842" s="9"/>
      <c r="AL842" s="9"/>
      <c r="AM842" s="9"/>
    </row>
    <row r="843" spans="2:39" ht="18.649999999999999" customHeight="1" thickTop="1" thickBot="1">
      <c r="B843" s="75">
        <v>2.34</v>
      </c>
      <c r="D843" s="132">
        <f t="shared" ref="D843" si="3420">COS($F$8*$B843)</f>
        <v>0.59312507982616192</v>
      </c>
      <c r="E843" s="133">
        <v>0</v>
      </c>
      <c r="F843" s="134">
        <v>0</v>
      </c>
      <c r="G843" s="135">
        <f t="shared" ref="G843" si="3421">$E$8*SIN($B843*$F$8)</f>
        <v>2.4153309829360614</v>
      </c>
      <c r="I843" s="55">
        <v>1</v>
      </c>
      <c r="J843" s="58">
        <v>0</v>
      </c>
      <c r="K843" s="56">
        <v>0</v>
      </c>
      <c r="L843" s="57">
        <v>0</v>
      </c>
      <c r="N843" s="55">
        <f t="shared" ref="N843" si="3422">D843*I843+F843*I846-E843*J843-G843*J846</f>
        <v>47.964655029546968</v>
      </c>
      <c r="O843" s="58">
        <f t="shared" ref="O843" si="3423">(D843*J843+E843*I843+F843*J846+G843*I846)</f>
        <v>0</v>
      </c>
      <c r="P843" s="56">
        <f t="shared" ref="P843" si="3424">D843*K843+F843*K846-E843*L843-G843*L846</f>
        <v>0</v>
      </c>
      <c r="Q843" s="57">
        <f t="shared" ref="Q843" si="3425">(D843*L843+E843*K843+F843*L846+G843*K846)</f>
        <v>2.4153309829360614</v>
      </c>
      <c r="S843" s="59">
        <f t="shared" ref="S843" si="3426">COS($U$8*$B843)</f>
        <v>0.59312507982616192</v>
      </c>
      <c r="T843" s="60">
        <v>0</v>
      </c>
      <c r="U843" s="22">
        <v>0</v>
      </c>
      <c r="V843" s="116">
        <f t="shared" ref="V843" si="3427">$T$8*SIN($B843*$U$8)</f>
        <v>2.4153309829360614</v>
      </c>
      <c r="X843" s="55">
        <f t="shared" ref="X843" si="3428">N843*S843+P843*S846-O843*T843-Q843*T846</f>
        <v>27.800837203553154</v>
      </c>
      <c r="Y843" s="58">
        <f t="shared" ref="Y843" si="3429">(N843*T843+O843*S843+P843*T846+Q843*S846)</f>
        <v>0</v>
      </c>
      <c r="Z843" s="56">
        <f t="shared" ref="Z843" si="3430">N843*U843+P843*U846-O843*V843-Q843*V846</f>
        <v>0</v>
      </c>
      <c r="AA843" s="57">
        <f t="shared" ref="AA843" si="3431">(N843*V843+O843*U843+P843*V846+Q843*U846)</f>
        <v>117.28311076076534</v>
      </c>
      <c r="AB843" s="9"/>
      <c r="AC843" s="61">
        <f t="shared" ref="AC843" si="3432">20*LOG((2*$X$8)/(($X$8*X843+Z843+$X$8*X846+Z846)^2+($X$8*Y843+AA843+$X$8*Y846+AA846)^2)^0.5)</f>
        <v>-35.839469734447846</v>
      </c>
      <c r="AE843" s="99">
        <f t="shared" ref="AE843" si="3433">((Y843^2+X843^2)/(Y846^2+X846^2))^0.5</f>
        <v>4.2241553143886934</v>
      </c>
      <c r="AF843" s="17"/>
      <c r="AG843" s="9"/>
      <c r="AH843" s="9"/>
      <c r="AI843" s="50"/>
      <c r="AJ843" s="44"/>
      <c r="AK843" s="9"/>
      <c r="AL843" s="9"/>
      <c r="AM843" s="9"/>
    </row>
    <row r="844" spans="2:39" ht="18.649999999999999" customHeight="1" thickBot="1">
      <c r="D844" s="59"/>
      <c r="E844" s="22"/>
      <c r="F844" s="22"/>
      <c r="G844" s="65"/>
      <c r="I844" s="63"/>
      <c r="L844" s="64"/>
      <c r="N844" s="63"/>
      <c r="Q844" s="64"/>
      <c r="S844" s="63"/>
      <c r="V844" s="64"/>
      <c r="X844" s="63"/>
      <c r="AA844" s="64"/>
      <c r="AE844" s="100"/>
      <c r="AF844" s="17"/>
      <c r="AG844" s="9"/>
      <c r="AH844" s="9"/>
      <c r="AI844" s="50"/>
      <c r="AJ844" s="44"/>
      <c r="AK844" s="9"/>
      <c r="AL844" s="9"/>
      <c r="AM844" s="9"/>
    </row>
    <row r="845" spans="2:39" ht="18.649999999999999" customHeight="1" thickBot="1">
      <c r="D845" s="237" t="s">
        <v>39</v>
      </c>
      <c r="E845" s="238"/>
      <c r="F845" s="239" t="s">
        <v>40</v>
      </c>
      <c r="G845" s="240"/>
      <c r="I845" s="228" t="s">
        <v>18</v>
      </c>
      <c r="J845" s="229"/>
      <c r="K845" s="230" t="s">
        <v>19</v>
      </c>
      <c r="L845" s="231"/>
      <c r="N845" s="228" t="s">
        <v>20</v>
      </c>
      <c r="O845" s="229"/>
      <c r="P845" s="230" t="s">
        <v>21</v>
      </c>
      <c r="Q845" s="231"/>
      <c r="S845" s="228" t="s">
        <v>47</v>
      </c>
      <c r="T845" s="229"/>
      <c r="U845" s="230" t="s">
        <v>48</v>
      </c>
      <c r="V845" s="231"/>
      <c r="X845" s="228" t="s">
        <v>51</v>
      </c>
      <c r="Y845" s="229"/>
      <c r="Z845" s="230" t="s">
        <v>52</v>
      </c>
      <c r="AA845" s="231"/>
      <c r="AB845" s="4"/>
      <c r="AC845" s="71" t="s">
        <v>89</v>
      </c>
      <c r="AE845" s="101" t="s">
        <v>90</v>
      </c>
      <c r="AF845" s="17"/>
      <c r="AG845" s="9"/>
      <c r="AH845" s="9"/>
      <c r="AI845" s="50"/>
      <c r="AJ845" s="44"/>
      <c r="AK845" s="9"/>
      <c r="AL845" s="9"/>
      <c r="AM845" s="9"/>
    </row>
    <row r="846" spans="2:39" ht="18.649999999999999" customHeight="1" thickTop="1" thickBot="1">
      <c r="D846" s="43">
        <v>0</v>
      </c>
      <c r="E846" s="116">
        <f t="shared" ref="E846" si="3434">(1/$E$8)*SIN($B843*$F$8)</f>
        <v>0.26837010921511795</v>
      </c>
      <c r="F846" s="59">
        <f t="shared" ref="F846" si="3435">COS($F$8*$B843)</f>
        <v>0.59312507982616192</v>
      </c>
      <c r="G846" s="73">
        <v>0</v>
      </c>
      <c r="I846" s="55">
        <v>0</v>
      </c>
      <c r="J846" s="58">
        <f t="shared" ref="J846" si="3436">(TAN($K$8*B843))/$J$8</f>
        <v>-19.612852352076512</v>
      </c>
      <c r="K846" s="56">
        <v>1</v>
      </c>
      <c r="L846" s="57">
        <v>0</v>
      </c>
      <c r="N846" s="55">
        <f t="shared" ref="N846" si="3437">D846*I843+F846*I846-E846*J843-G846*J846</f>
        <v>0</v>
      </c>
      <c r="O846" s="58">
        <f t="shared" ref="O846" si="3438">(D846*J843+E846*I843+F846*J846+G846*I846)</f>
        <v>-11.364504507728991</v>
      </c>
      <c r="P846" s="56">
        <f t="shared" ref="P846" si="3439">D846*K843+F846*K846-E846*L843-G846*L846</f>
        <v>0.59312507982616192</v>
      </c>
      <c r="Q846" s="57">
        <f t="shared" ref="Q846" si="3440">(D846*L843+E846*K843+F846*L846+G846*K846)</f>
        <v>0</v>
      </c>
      <c r="S846" s="43">
        <v>0</v>
      </c>
      <c r="T846" s="116">
        <f t="shared" ref="T846" si="3441">(1/$T$8)*SIN($B843*$U$8)</f>
        <v>0.26837010921511795</v>
      </c>
      <c r="U846" s="59">
        <f t="shared" ref="U846" si="3442">COS($U$8*$B843)</f>
        <v>0.59312507982616192</v>
      </c>
      <c r="V846" s="73">
        <v>0</v>
      </c>
      <c r="X846" s="55">
        <f t="shared" ref="X846" si="3443">N846*S843+P846*S846-O846*T843-Q846*T846</f>
        <v>0</v>
      </c>
      <c r="Y846" s="58">
        <f t="shared" ref="Y846" si="3444">(N846*T843+O846*S843+P846*T846+Q846*S846)</f>
        <v>-6.581395600880362</v>
      </c>
      <c r="Z846" s="56">
        <f t="shared" ref="Z846" si="3445">N846*U843+P846*U846-O846*V843-Q846*V846</f>
        <v>27.800837203553158</v>
      </c>
      <c r="AA846" s="57">
        <f t="shared" ref="AA846" si="3446">(N846*V843+O846*U843+P846*V846+Q846*U846)</f>
        <v>0</v>
      </c>
      <c r="AB846" s="9"/>
      <c r="AC846" s="74">
        <f t="shared" ref="AC846" si="3447">(180/PI())*ATAN(-1*(($X$8*Y843+AA843+$X$8*Y846+AA846)/($X$8*X843+Z843+$X$8*X846+Z846)))</f>
        <v>-63.331190952233776</v>
      </c>
      <c r="AE846" s="102">
        <f t="shared" ref="AE846" si="3448">20*LOG(((($X$8*X843+Z843-$X$8*X846-Z846)^2+($X$8*Y843+AA843-$X$8*Y846-AA846)^2)/(($X$8*X843+Z843+$X$8*X846+Z846)^2+($X$8*Y843+AA843+$X$8*Y846+AA846)^2))^0.5)</f>
        <v>-1.1321238583946525E-3</v>
      </c>
      <c r="AF846" s="17"/>
      <c r="AG846" s="9"/>
      <c r="AH846" s="9"/>
      <c r="AI846" s="50"/>
      <c r="AJ846" s="44"/>
      <c r="AK846" s="9"/>
      <c r="AL846" s="9"/>
      <c r="AM846" s="9"/>
    </row>
    <row r="847" spans="2:39" ht="18.649999999999999" customHeight="1">
      <c r="AE847" s="66"/>
      <c r="AG847" s="9"/>
      <c r="AH847" s="9"/>
      <c r="AI847" s="50"/>
      <c r="AJ847" s="44"/>
      <c r="AK847" s="9"/>
      <c r="AL847" s="9"/>
      <c r="AM847" s="9"/>
    </row>
    <row r="848" spans="2:39" ht="18.649999999999999" customHeight="1" thickBot="1">
      <c r="E848" s="50" t="s">
        <v>8</v>
      </c>
      <c r="J848" s="50" t="s">
        <v>9</v>
      </c>
      <c r="O848" s="50" t="s">
        <v>10</v>
      </c>
      <c r="T848" s="50" t="s">
        <v>11</v>
      </c>
      <c r="Y848" s="50" t="s">
        <v>12</v>
      </c>
      <c r="AG848" s="9"/>
      <c r="AH848" s="9"/>
      <c r="AI848" s="50"/>
      <c r="AJ848" s="44"/>
      <c r="AK848" s="9"/>
      <c r="AL848" s="9"/>
      <c r="AM848" s="9"/>
    </row>
    <row r="849" spans="2:39" ht="18.649999999999999" customHeight="1" thickBot="1">
      <c r="B849" s="49"/>
      <c r="D849" s="233" t="s">
        <v>37</v>
      </c>
      <c r="E849" s="234"/>
      <c r="F849" s="235" t="s">
        <v>38</v>
      </c>
      <c r="G849" s="236"/>
      <c r="I849" s="228" t="s">
        <v>14</v>
      </c>
      <c r="J849" s="229"/>
      <c r="K849" s="230" t="s">
        <v>15</v>
      </c>
      <c r="L849" s="231"/>
      <c r="N849" s="228" t="s">
        <v>16</v>
      </c>
      <c r="O849" s="229"/>
      <c r="P849" s="230" t="s">
        <v>17</v>
      </c>
      <c r="Q849" s="231"/>
      <c r="S849" s="228" t="s">
        <v>45</v>
      </c>
      <c r="T849" s="229"/>
      <c r="U849" s="230" t="s">
        <v>46</v>
      </c>
      <c r="V849" s="231"/>
      <c r="X849" s="228" t="s">
        <v>49</v>
      </c>
      <c r="Y849" s="229"/>
      <c r="Z849" s="230" t="s">
        <v>50</v>
      </c>
      <c r="AA849" s="231"/>
      <c r="AB849" s="4"/>
      <c r="AC849" s="53" t="s">
        <v>87</v>
      </c>
      <c r="AE849" s="98" t="s">
        <v>88</v>
      </c>
      <c r="AF849" s="17"/>
      <c r="AG849" s="9"/>
      <c r="AH849" s="9"/>
      <c r="AI849" s="50"/>
      <c r="AJ849" s="44"/>
      <c r="AK849" s="9"/>
      <c r="AL849" s="9"/>
      <c r="AM849" s="9"/>
    </row>
    <row r="850" spans="2:39" ht="18.649999999999999" customHeight="1" thickTop="1" thickBot="1">
      <c r="B850" s="75">
        <v>2.36</v>
      </c>
      <c r="D850" s="132">
        <f t="shared" ref="D850" si="3449">COS($F$8*$B850)</f>
        <v>0.58666624495818664</v>
      </c>
      <c r="E850" s="133">
        <v>0</v>
      </c>
      <c r="F850" s="134">
        <v>0</v>
      </c>
      <c r="G850" s="135">
        <f t="shared" ref="G850" si="3450">$E$8*SIN($B850*$F$8)</f>
        <v>2.4294864587480105</v>
      </c>
      <c r="I850" s="55">
        <v>1</v>
      </c>
      <c r="J850" s="58">
        <v>0</v>
      </c>
      <c r="K850" s="56">
        <v>0</v>
      </c>
      <c r="L850" s="57">
        <v>0</v>
      </c>
      <c r="N850" s="55">
        <f t="shared" ref="N850" si="3451">D850*I850+F850*I853-E850*J850-G850*J853</f>
        <v>39.701368877487624</v>
      </c>
      <c r="O850" s="58">
        <f t="shared" ref="O850" si="3452">(D850*J850+E850*I850+F850*J853+G850*I853)</f>
        <v>0</v>
      </c>
      <c r="P850" s="56">
        <f t="shared" ref="P850" si="3453">D850*K850+F850*K853-E850*L850-G850*L853</f>
        <v>0</v>
      </c>
      <c r="Q850" s="57">
        <f t="shared" ref="Q850" si="3454">(D850*L850+E850*K850+F850*L853+G850*K853)</f>
        <v>2.4294864587480105</v>
      </c>
      <c r="S850" s="59">
        <f t="shared" ref="S850" si="3455">COS($U$8*$B850)</f>
        <v>0.58666624495818664</v>
      </c>
      <c r="T850" s="60">
        <v>0</v>
      </c>
      <c r="U850" s="22">
        <v>0</v>
      </c>
      <c r="V850" s="116">
        <f t="shared" ref="V850" si="3456">$T$8*SIN($B850*$U$8)</f>
        <v>2.4294864587480105</v>
      </c>
      <c r="X850" s="55">
        <f t="shared" ref="X850" si="3457">N850*S850+P850*S853-O850*T850-Q850*T853</f>
        <v>22.635630282028821</v>
      </c>
      <c r="Y850" s="58">
        <f t="shared" ref="Y850" si="3458">(N850*T850+O850*S850+P850*T853+Q850*S853)</f>
        <v>0</v>
      </c>
      <c r="Z850" s="56">
        <f t="shared" ref="Z850" si="3459">N850*U850+P850*U853-O850*V850-Q850*V853</f>
        <v>0</v>
      </c>
      <c r="AA850" s="57">
        <f t="shared" ref="AA850" si="3460">(N850*V850+O850*U850+P850*V853+Q850*U853)</f>
        <v>97.879235779546349</v>
      </c>
      <c r="AB850" s="9"/>
      <c r="AC850" s="61">
        <f t="shared" ref="AC850" si="3461">20*LOG((2*$X$8)/(($X$8*X850+Z850+$X$8*X853+Z853)^2+($X$8*Y850+AA850+$X$8*Y853+AA853)^2)^0.5)</f>
        <v>-34.246523426708862</v>
      </c>
      <c r="AE850" s="99">
        <f t="shared" ref="AE850" si="3462">((Y850^2+X850^2)/(Y853^2+X853^2))^0.5</f>
        <v>4.3325783201474799</v>
      </c>
      <c r="AF850" s="17"/>
      <c r="AG850" s="9"/>
      <c r="AH850" s="9"/>
      <c r="AI850" s="50"/>
      <c r="AJ850" s="44"/>
      <c r="AK850" s="9"/>
      <c r="AL850" s="9"/>
      <c r="AM850" s="9"/>
    </row>
    <row r="851" spans="2:39" ht="18.649999999999999" customHeight="1" thickBot="1">
      <c r="D851" s="59"/>
      <c r="E851" s="22"/>
      <c r="F851" s="22"/>
      <c r="G851" s="65"/>
      <c r="I851" s="63"/>
      <c r="L851" s="64"/>
      <c r="N851" s="63"/>
      <c r="Q851" s="64"/>
      <c r="S851" s="63"/>
      <c r="V851" s="64"/>
      <c r="X851" s="63"/>
      <c r="AA851" s="64"/>
      <c r="AE851" s="100"/>
      <c r="AF851" s="17"/>
      <c r="AG851" s="9"/>
      <c r="AH851" s="9"/>
      <c r="AI851" s="50"/>
      <c r="AJ851" s="44"/>
      <c r="AK851" s="9"/>
      <c r="AL851" s="9"/>
      <c r="AM851" s="9"/>
    </row>
    <row r="852" spans="2:39" ht="18.649999999999999" customHeight="1" thickBot="1">
      <c r="D852" s="237" t="s">
        <v>39</v>
      </c>
      <c r="E852" s="238"/>
      <c r="F852" s="239" t="s">
        <v>40</v>
      </c>
      <c r="G852" s="240"/>
      <c r="I852" s="228" t="s">
        <v>18</v>
      </c>
      <c r="J852" s="229"/>
      <c r="K852" s="230" t="s">
        <v>19</v>
      </c>
      <c r="L852" s="231"/>
      <c r="N852" s="228" t="s">
        <v>20</v>
      </c>
      <c r="O852" s="229"/>
      <c r="P852" s="230" t="s">
        <v>21</v>
      </c>
      <c r="Q852" s="231"/>
      <c r="S852" s="228" t="s">
        <v>47</v>
      </c>
      <c r="T852" s="229"/>
      <c r="U852" s="230" t="s">
        <v>48</v>
      </c>
      <c r="V852" s="231"/>
      <c r="X852" s="228" t="s">
        <v>51</v>
      </c>
      <c r="Y852" s="229"/>
      <c r="Z852" s="230" t="s">
        <v>52</v>
      </c>
      <c r="AA852" s="231"/>
      <c r="AB852" s="4"/>
      <c r="AC852" s="71" t="s">
        <v>89</v>
      </c>
      <c r="AE852" s="101" t="s">
        <v>90</v>
      </c>
      <c r="AF852" s="17"/>
      <c r="AG852" s="9"/>
      <c r="AH852" s="9"/>
      <c r="AI852" s="50"/>
      <c r="AJ852" s="44"/>
      <c r="AK852" s="9"/>
      <c r="AL852" s="9"/>
      <c r="AM852" s="9"/>
    </row>
    <row r="853" spans="2:39" ht="18.649999999999999" customHeight="1" thickTop="1" thickBot="1">
      <c r="D853" s="43">
        <v>0</v>
      </c>
      <c r="E853" s="116">
        <f t="shared" ref="E853" si="3463">(1/$E$8)*SIN($B850*$F$8)</f>
        <v>0.26994293986089002</v>
      </c>
      <c r="F853" s="59">
        <f t="shared" ref="F853" si="3464">COS($F$8*$B850)</f>
        <v>0.58666624495818664</v>
      </c>
      <c r="G853" s="73">
        <v>0</v>
      </c>
      <c r="I853" s="55">
        <v>0</v>
      </c>
      <c r="J853" s="58">
        <f t="shared" ref="J853" si="3465">(TAN($K$8*B850))/$J$8</f>
        <v>-16.099987917893749</v>
      </c>
      <c r="K853" s="56">
        <v>1</v>
      </c>
      <c r="L853" s="57">
        <v>0</v>
      </c>
      <c r="N853" s="55">
        <f t="shared" ref="N853" si="3466">D853*I850+F853*I853-E853*J850-G853*J853</f>
        <v>0</v>
      </c>
      <c r="O853" s="58">
        <f t="shared" ref="O853" si="3467">(D853*J850+E853*I850+F853*J853+G853*I853)</f>
        <v>-9.1753765158020091</v>
      </c>
      <c r="P853" s="56">
        <f t="shared" ref="P853" si="3468">D853*K850+F853*K853-E853*L850-G853*L853</f>
        <v>0.58666624495818664</v>
      </c>
      <c r="Q853" s="57">
        <f t="shared" ref="Q853" si="3469">(D853*L850+E853*K850+F853*L853+G853*K853)</f>
        <v>0</v>
      </c>
      <c r="S853" s="43">
        <v>0</v>
      </c>
      <c r="T853" s="116">
        <f t="shared" ref="T853" si="3470">(1/$T$8)*SIN($B850*$U$8)</f>
        <v>0.26994293986089002</v>
      </c>
      <c r="U853" s="59">
        <f t="shared" ref="U853" si="3471">COS($U$8*$B850)</f>
        <v>0.58666624495818664</v>
      </c>
      <c r="V853" s="73">
        <v>0</v>
      </c>
      <c r="X853" s="55">
        <f t="shared" ref="X853" si="3472">N853*S850+P853*S853-O853*T850-Q853*T853</f>
        <v>0</v>
      </c>
      <c r="Y853" s="58">
        <f t="shared" ref="Y853" si="3473">(N853*T850+O853*S850+P853*T853+Q853*S853)</f>
        <v>-5.2245172757219329</v>
      </c>
      <c r="Z853" s="56">
        <f t="shared" ref="Z853" si="3474">N853*U850+P853*U853-O853*V850-Q853*V853</f>
        <v>22.635630282028821</v>
      </c>
      <c r="AA853" s="57">
        <f t="shared" ref="AA853" si="3475">(N853*V850+O853*U850+P853*V853+Q853*U853)</f>
        <v>0</v>
      </c>
      <c r="AB853" s="9"/>
      <c r="AC853" s="74">
        <f t="shared" ref="AC853" si="3476">(180/PI())*ATAN(-1*(($X$8*Y850+AA850+$X$8*Y853+AA853)/($X$8*X850+Z850+$X$8*X853+Z853)))</f>
        <v>-63.959782911678104</v>
      </c>
      <c r="AE853" s="102">
        <f t="shared" ref="AE853" si="3477">20*LOG(((($X$8*X850+Z850-$X$8*X853-Z853)^2+($X$8*Y850+AA850-$X$8*Y853-AA853)^2)/(($X$8*X850+Z850+$X$8*X853+Z853)^2+($X$8*Y850+AA850+$X$8*Y853+AA853)^2))^0.5)</f>
        <v>-1.6338555543206738E-3</v>
      </c>
      <c r="AF853" s="17"/>
      <c r="AG853" s="9"/>
      <c r="AH853" s="9"/>
      <c r="AI853" s="50"/>
      <c r="AJ853" s="44"/>
      <c r="AK853" s="9"/>
      <c r="AL853" s="9"/>
      <c r="AM853" s="9"/>
    </row>
    <row r="854" spans="2:39" ht="18.649999999999999" customHeight="1">
      <c r="AE854" s="66"/>
      <c r="AG854" s="9"/>
      <c r="AH854" s="9"/>
      <c r="AI854" s="50"/>
      <c r="AJ854" s="44"/>
      <c r="AK854" s="9"/>
      <c r="AL854" s="9"/>
      <c r="AM854" s="9"/>
    </row>
    <row r="855" spans="2:39" ht="18.649999999999999" customHeight="1" thickBot="1">
      <c r="E855" s="50" t="s">
        <v>8</v>
      </c>
      <c r="J855" s="50" t="s">
        <v>9</v>
      </c>
      <c r="O855" s="50" t="s">
        <v>10</v>
      </c>
      <c r="T855" s="50" t="s">
        <v>11</v>
      </c>
      <c r="Y855" s="50" t="s">
        <v>12</v>
      </c>
      <c r="AG855" s="9"/>
      <c r="AH855" s="9"/>
      <c r="AI855" s="50"/>
      <c r="AJ855" s="44"/>
      <c r="AK855" s="9"/>
      <c r="AL855" s="9"/>
      <c r="AM855" s="9"/>
    </row>
    <row r="856" spans="2:39" ht="18.649999999999999" customHeight="1" thickBot="1">
      <c r="B856" s="49"/>
      <c r="D856" s="233" t="s">
        <v>37</v>
      </c>
      <c r="E856" s="234"/>
      <c r="F856" s="235" t="s">
        <v>38</v>
      </c>
      <c r="G856" s="236"/>
      <c r="I856" s="228" t="s">
        <v>14</v>
      </c>
      <c r="J856" s="229"/>
      <c r="K856" s="230" t="s">
        <v>15</v>
      </c>
      <c r="L856" s="231"/>
      <c r="N856" s="228" t="s">
        <v>16</v>
      </c>
      <c r="O856" s="229"/>
      <c r="P856" s="230" t="s">
        <v>17</v>
      </c>
      <c r="Q856" s="231"/>
      <c r="S856" s="228" t="s">
        <v>45</v>
      </c>
      <c r="T856" s="229"/>
      <c r="U856" s="230" t="s">
        <v>46</v>
      </c>
      <c r="V856" s="231"/>
      <c r="X856" s="228" t="s">
        <v>49</v>
      </c>
      <c r="Y856" s="229"/>
      <c r="Z856" s="230" t="s">
        <v>50</v>
      </c>
      <c r="AA856" s="231"/>
      <c r="AB856" s="4"/>
      <c r="AC856" s="53" t="s">
        <v>87</v>
      </c>
      <c r="AE856" s="98" t="s">
        <v>88</v>
      </c>
      <c r="AF856" s="17"/>
      <c r="AG856" s="9"/>
      <c r="AH856" s="9"/>
      <c r="AI856" s="50"/>
      <c r="AJ856" s="44"/>
      <c r="AK856" s="9"/>
      <c r="AL856" s="9"/>
      <c r="AM856" s="9"/>
    </row>
    <row r="857" spans="2:39" ht="18.649999999999999" customHeight="1" thickTop="1" thickBot="1">
      <c r="B857" s="75">
        <v>2.38</v>
      </c>
      <c r="D857" s="132">
        <f t="shared" ref="D857" si="3478">COS($F$8*$B857)</f>
        <v>0.58016987476497084</v>
      </c>
      <c r="E857" s="133">
        <v>0</v>
      </c>
      <c r="F857" s="134">
        <v>0</v>
      </c>
      <c r="G857" s="135">
        <f t="shared" ref="G857" si="3479">$E$8*SIN($B857*$F$8)</f>
        <v>2.4434864942816406</v>
      </c>
      <c r="I857" s="55">
        <v>1</v>
      </c>
      <c r="J857" s="58">
        <v>0</v>
      </c>
      <c r="K857" s="56">
        <v>0</v>
      </c>
      <c r="L857" s="57">
        <v>0</v>
      </c>
      <c r="N857" s="55">
        <f t="shared" ref="N857" si="3480">D857*I857+F857*I860-E857*J857-G857*J860</f>
        <v>33.933277127435012</v>
      </c>
      <c r="O857" s="58">
        <f t="shared" ref="O857" si="3481">(D857*J857+E857*I857+F857*J860+G857*I860)</f>
        <v>0</v>
      </c>
      <c r="P857" s="56">
        <f t="shared" ref="P857" si="3482">D857*K857+F857*K860-E857*L857-G857*L860</f>
        <v>0</v>
      </c>
      <c r="Q857" s="57">
        <f t="shared" ref="Q857" si="3483">(D857*L857+E857*K857+F857*L860+G857*K860)</f>
        <v>2.4434864942816406</v>
      </c>
      <c r="S857" s="59">
        <f t="shared" ref="S857" si="3484">COS($U$8*$B857)</f>
        <v>0.58016987476497084</v>
      </c>
      <c r="T857" s="60">
        <v>0</v>
      </c>
      <c r="U857" s="22">
        <v>0</v>
      </c>
      <c r="V857" s="116">
        <f t="shared" ref="V857" si="3485">$T$8*SIN($B857*$U$8)</f>
        <v>2.4434864942816406</v>
      </c>
      <c r="X857" s="55">
        <f t="shared" ref="X857" si="3486">N857*S857+P857*S860-O857*T857-Q857*T860</f>
        <v>19.023662224973823</v>
      </c>
      <c r="Y857" s="58">
        <f t="shared" ref="Y857" si="3487">(N857*T857+O857*S857+P857*T860+Q857*S860)</f>
        <v>0</v>
      </c>
      <c r="Z857" s="56">
        <f t="shared" ref="Z857" si="3488">N857*U857+P857*U860-O857*V857-Q857*V860</f>
        <v>0</v>
      </c>
      <c r="AA857" s="57">
        <f t="shared" ref="AA857" si="3489">(N857*V857+O857*U857+P857*V860+Q857*U860)</f>
        <v>84.33314162098084</v>
      </c>
      <c r="AB857" s="9"/>
      <c r="AC857" s="61">
        <f t="shared" ref="AC857" si="3490">20*LOG((2*$X$8)/(($X$8*X857+Z857+$X$8*X860+Z860)^2+($X$8*Y857+AA857+$X$8*Y860+AA860)^2)^0.5)</f>
        <v>-32.931520943146715</v>
      </c>
      <c r="AE857" s="99">
        <f t="shared" ref="AE857" si="3491">((Y857^2+X857^2)/(Y860^2+X860^2))^0.5</f>
        <v>4.4453489207114938</v>
      </c>
      <c r="AF857" s="17"/>
      <c r="AG857" s="9"/>
      <c r="AH857" s="9"/>
      <c r="AI857" s="50"/>
      <c r="AJ857" s="44"/>
      <c r="AK857" s="9"/>
      <c r="AL857" s="9"/>
      <c r="AM857" s="9"/>
    </row>
    <row r="858" spans="2:39" ht="18.649999999999999" customHeight="1" thickBot="1">
      <c r="D858" s="59"/>
      <c r="E858" s="22"/>
      <c r="F858" s="22"/>
      <c r="G858" s="65"/>
      <c r="I858" s="63"/>
      <c r="L858" s="64"/>
      <c r="N858" s="63"/>
      <c r="Q858" s="64"/>
      <c r="S858" s="63"/>
      <c r="V858" s="64"/>
      <c r="X858" s="63"/>
      <c r="AA858" s="64"/>
      <c r="AE858" s="100"/>
      <c r="AF858" s="17"/>
      <c r="AG858" s="9"/>
      <c r="AH858" s="9"/>
      <c r="AI858" s="50"/>
      <c r="AJ858" s="44"/>
      <c r="AK858" s="9"/>
      <c r="AL858" s="9"/>
      <c r="AM858" s="9"/>
    </row>
    <row r="859" spans="2:39" ht="18.649999999999999" customHeight="1" thickBot="1">
      <c r="D859" s="237" t="s">
        <v>39</v>
      </c>
      <c r="E859" s="238"/>
      <c r="F859" s="239" t="s">
        <v>40</v>
      </c>
      <c r="G859" s="240"/>
      <c r="I859" s="228" t="s">
        <v>18</v>
      </c>
      <c r="J859" s="229"/>
      <c r="K859" s="230" t="s">
        <v>19</v>
      </c>
      <c r="L859" s="231"/>
      <c r="N859" s="228" t="s">
        <v>20</v>
      </c>
      <c r="O859" s="229"/>
      <c r="P859" s="230" t="s">
        <v>21</v>
      </c>
      <c r="Q859" s="231"/>
      <c r="S859" s="228" t="s">
        <v>47</v>
      </c>
      <c r="T859" s="229"/>
      <c r="U859" s="230" t="s">
        <v>48</v>
      </c>
      <c r="V859" s="231"/>
      <c r="X859" s="228" t="s">
        <v>51</v>
      </c>
      <c r="Y859" s="229"/>
      <c r="Z859" s="230" t="s">
        <v>52</v>
      </c>
      <c r="AA859" s="231"/>
      <c r="AB859" s="4"/>
      <c r="AC859" s="71" t="s">
        <v>89</v>
      </c>
      <c r="AE859" s="101" t="s">
        <v>90</v>
      </c>
      <c r="AF859" s="17"/>
      <c r="AG859" s="9"/>
      <c r="AH859" s="9"/>
      <c r="AI859" s="50"/>
      <c r="AJ859" s="44"/>
      <c r="AK859" s="9"/>
      <c r="AL859" s="9"/>
      <c r="AM859" s="9"/>
    </row>
    <row r="860" spans="2:39" ht="18.649999999999999" customHeight="1" thickTop="1" thickBot="1">
      <c r="D860" s="43">
        <v>0</v>
      </c>
      <c r="E860" s="116">
        <f t="shared" ref="E860" si="3492">(1/$E$8)*SIN($B857*$F$8)</f>
        <v>0.27149849936462672</v>
      </c>
      <c r="F860" s="59">
        <f t="shared" ref="F860" si="3493">COS($F$8*$B857)</f>
        <v>0.58016987476497084</v>
      </c>
      <c r="G860" s="73">
        <v>0</v>
      </c>
      <c r="I860" s="55">
        <v>0</v>
      </c>
      <c r="J860" s="58">
        <f t="shared" ref="J860" si="3494">(TAN($K$8*B857))/$J$8</f>
        <v>-13.64980217026962</v>
      </c>
      <c r="K860" s="56">
        <v>1</v>
      </c>
      <c r="L860" s="57">
        <v>0</v>
      </c>
      <c r="N860" s="55">
        <f t="shared" ref="N860" si="3495">D860*I857+F860*I860-E860*J857-G860*J860</f>
        <v>0</v>
      </c>
      <c r="O860" s="58">
        <f t="shared" ref="O860" si="3496">(D860*J857+E860*I857+F860*J860+G860*I860)</f>
        <v>-7.647705516327326</v>
      </c>
      <c r="P860" s="56">
        <f t="shared" ref="P860" si="3497">D860*K857+F860*K860-E860*L857-G860*L860</f>
        <v>0.58016987476497084</v>
      </c>
      <c r="Q860" s="57">
        <f t="shared" ref="Q860" si="3498">(D860*L857+E860*K857+F860*L860+G860*K860)</f>
        <v>0</v>
      </c>
      <c r="S860" s="43">
        <v>0</v>
      </c>
      <c r="T860" s="116">
        <f t="shared" ref="T860" si="3499">(1/$T$8)*SIN($B857*$U$8)</f>
        <v>0.27149849936462672</v>
      </c>
      <c r="U860" s="59">
        <f t="shared" ref="U860" si="3500">COS($U$8*$B857)</f>
        <v>0.58016987476497084</v>
      </c>
      <c r="V860" s="73">
        <v>0</v>
      </c>
      <c r="X860" s="55">
        <f t="shared" ref="X860" si="3501">N860*S857+P860*S860-O860*T857-Q860*T860</f>
        <v>0</v>
      </c>
      <c r="Y860" s="58">
        <f t="shared" ref="Y860" si="3502">(N860*T857+O860*S857+P860*T860+Q860*S860)</f>
        <v>-4.2794531012717485</v>
      </c>
      <c r="Z860" s="56">
        <f t="shared" ref="Z860" si="3503">N860*U857+P860*U860-O860*V857-Q860*V860</f>
        <v>19.023662224973823</v>
      </c>
      <c r="AA860" s="57">
        <f t="shared" ref="AA860" si="3504">(N860*V857+O860*U857+P860*V860+Q860*U860)</f>
        <v>0</v>
      </c>
      <c r="AB860" s="9"/>
      <c r="AC860" s="74">
        <f t="shared" ref="AC860" si="3505">(180/PI())*ATAN(-1*(($X$8*Y857+AA857+$X$8*Y860+AA860)/($X$8*X857+Z857+$X$8*X860+Z860)))</f>
        <v>-64.579539810063409</v>
      </c>
      <c r="AE860" s="102">
        <f t="shared" ref="AE860" si="3506">20*LOG(((($X$8*X857+Z857-$X$8*X860-Z860)^2+($X$8*Y857+AA857-$X$8*Y860-AA860)^2)/(($X$8*X857+Z857+$X$8*X860+Z860)^2+($X$8*Y857+AA857+$X$8*Y860+AA860)^2))^0.5)</f>
        <v>-2.2117844555816081E-3</v>
      </c>
      <c r="AF860" s="17"/>
      <c r="AG860" s="9"/>
      <c r="AH860" s="9"/>
      <c r="AI860" s="50"/>
      <c r="AJ860" s="44"/>
      <c r="AK860" s="9"/>
      <c r="AL860" s="9"/>
      <c r="AM860" s="9"/>
    </row>
    <row r="861" spans="2:39" ht="18.649999999999999" customHeight="1">
      <c r="AE861" s="66"/>
      <c r="AG861" s="9"/>
      <c r="AH861" s="9"/>
      <c r="AI861" s="50"/>
      <c r="AJ861" s="44"/>
      <c r="AK861" s="9"/>
      <c r="AL861" s="9"/>
      <c r="AM861" s="9"/>
    </row>
    <row r="862" spans="2:39" ht="18.649999999999999" customHeight="1" thickBot="1">
      <c r="E862" s="50" t="s">
        <v>8</v>
      </c>
      <c r="J862" s="50" t="s">
        <v>9</v>
      </c>
      <c r="O862" s="50" t="s">
        <v>10</v>
      </c>
      <c r="T862" s="50" t="s">
        <v>11</v>
      </c>
      <c r="Y862" s="50" t="s">
        <v>12</v>
      </c>
      <c r="AG862" s="9"/>
      <c r="AH862" s="9"/>
      <c r="AI862" s="50"/>
      <c r="AJ862" s="44"/>
      <c r="AK862" s="9"/>
      <c r="AL862" s="9"/>
      <c r="AM862" s="9"/>
    </row>
    <row r="863" spans="2:39" ht="18.649999999999999" customHeight="1" thickBot="1">
      <c r="B863" s="49"/>
      <c r="D863" s="233" t="s">
        <v>37</v>
      </c>
      <c r="E863" s="234"/>
      <c r="F863" s="235" t="s">
        <v>38</v>
      </c>
      <c r="G863" s="236"/>
      <c r="I863" s="228" t="s">
        <v>14</v>
      </c>
      <c r="J863" s="229"/>
      <c r="K863" s="230" t="s">
        <v>15</v>
      </c>
      <c r="L863" s="231"/>
      <c r="N863" s="228" t="s">
        <v>16</v>
      </c>
      <c r="O863" s="229"/>
      <c r="P863" s="230" t="s">
        <v>17</v>
      </c>
      <c r="Q863" s="231"/>
      <c r="S863" s="228" t="s">
        <v>45</v>
      </c>
      <c r="T863" s="229"/>
      <c r="U863" s="230" t="s">
        <v>46</v>
      </c>
      <c r="V863" s="231"/>
      <c r="X863" s="228" t="s">
        <v>49</v>
      </c>
      <c r="Y863" s="229"/>
      <c r="Z863" s="230" t="s">
        <v>50</v>
      </c>
      <c r="AA863" s="231"/>
      <c r="AB863" s="4"/>
      <c r="AC863" s="53" t="s">
        <v>87</v>
      </c>
      <c r="AE863" s="98" t="s">
        <v>88</v>
      </c>
      <c r="AF863" s="17"/>
      <c r="AG863" s="9"/>
      <c r="AH863" s="9"/>
      <c r="AI863" s="50"/>
      <c r="AJ863" s="44"/>
      <c r="AK863" s="9"/>
      <c r="AL863" s="9"/>
      <c r="AM863" s="9"/>
    </row>
    <row r="864" spans="2:39" ht="18.649999999999999" customHeight="1" thickTop="1" thickBot="1">
      <c r="B864" s="75">
        <v>2.4</v>
      </c>
      <c r="D864" s="132">
        <f t="shared" ref="D864" si="3507">COS($F$8*$B864)</f>
        <v>0.57363638488891788</v>
      </c>
      <c r="E864" s="133">
        <v>0</v>
      </c>
      <c r="F864" s="134">
        <v>0</v>
      </c>
      <c r="G864" s="135">
        <f t="shared" ref="G864" si="3508">$E$8*SIN($B864*$F$8)</f>
        <v>2.4573301938046828</v>
      </c>
      <c r="I864" s="55">
        <v>1</v>
      </c>
      <c r="J864" s="58">
        <v>0</v>
      </c>
      <c r="K864" s="56">
        <v>0</v>
      </c>
      <c r="L864" s="57">
        <v>0</v>
      </c>
      <c r="N864" s="55">
        <f t="shared" ref="N864" si="3509">D864*I864+F864*I867-E864*J864-G864*J867</f>
        <v>29.675376552578967</v>
      </c>
      <c r="O864" s="58">
        <f t="shared" ref="O864" si="3510">(D864*J864+E864*I864+F864*J867+G864*I867)</f>
        <v>0</v>
      </c>
      <c r="P864" s="56">
        <f t="shared" ref="P864" si="3511">D864*K864+F864*K867-E864*L864-G864*L867</f>
        <v>0</v>
      </c>
      <c r="Q864" s="57">
        <f t="shared" ref="Q864" si="3512">(D864*L864+E864*K864+F864*L867+G864*K867)</f>
        <v>2.4573301938046828</v>
      </c>
      <c r="S864" s="59">
        <f t="shared" ref="S864" si="3513">COS($U$8*$B864)</f>
        <v>0.57363638488891788</v>
      </c>
      <c r="T864" s="60">
        <v>0</v>
      </c>
      <c r="U864" s="22">
        <v>0</v>
      </c>
      <c r="V864" s="116">
        <f t="shared" ref="V864" si="3514">$T$8*SIN($B864*$U$8)</f>
        <v>2.4573301938046828</v>
      </c>
      <c r="X864" s="55">
        <f t="shared" ref="X864" si="3515">N864*S864+P864*S867-O864*T864-Q864*T867</f>
        <v>16.351934427907185</v>
      </c>
      <c r="Y864" s="58">
        <f t="shared" ref="Y864" si="3516">(N864*T864+O864*S864+P864*T867+Q864*S867)</f>
        <v>0</v>
      </c>
      <c r="Z864" s="56">
        <f t="shared" ref="Z864" si="3517">N864*U864+P864*U867-O864*V864-Q864*V867</f>
        <v>0</v>
      </c>
      <c r="AA864" s="57">
        <f t="shared" ref="AA864" si="3518">(N864*V864+O864*U864+P864*V867+Q864*U867)</f>
        <v>74.331812824028319</v>
      </c>
      <c r="AB864" s="9"/>
      <c r="AC864" s="61">
        <f t="shared" ref="AC864" si="3519">20*LOG((2*$X$8)/(($X$8*X864+Z864+$X$8*X867+Z867)^2+($X$8*Y864+AA864+$X$8*Y867+AA867)^2)^0.5)</f>
        <v>-31.814743590467415</v>
      </c>
      <c r="AE864" s="99">
        <f t="shared" ref="AE864" si="3520">((Y864^2+X864^2)/(Y867^2+X867^2))^0.5</f>
        <v>4.5628149617668141</v>
      </c>
      <c r="AF864" s="17"/>
      <c r="AG864" s="9"/>
      <c r="AH864" s="9"/>
      <c r="AI864" s="50"/>
      <c r="AJ864" s="44"/>
      <c r="AK864" s="9"/>
      <c r="AL864" s="9"/>
      <c r="AM864" s="9"/>
    </row>
    <row r="865" spans="2:39" ht="18.649999999999999" customHeight="1" thickBot="1">
      <c r="D865" s="59"/>
      <c r="E865" s="22"/>
      <c r="F865" s="22"/>
      <c r="G865" s="65"/>
      <c r="I865" s="63"/>
      <c r="L865" s="64"/>
      <c r="N865" s="63"/>
      <c r="Q865" s="64"/>
      <c r="S865" s="63"/>
      <c r="V865" s="64"/>
      <c r="X865" s="63"/>
      <c r="AA865" s="64"/>
      <c r="AE865" s="100"/>
      <c r="AF865" s="17"/>
      <c r="AG865" s="9"/>
      <c r="AH865" s="9"/>
      <c r="AI865" s="50"/>
      <c r="AJ865" s="44"/>
      <c r="AK865" s="9"/>
      <c r="AL865" s="9"/>
      <c r="AM865" s="9"/>
    </row>
    <row r="866" spans="2:39" ht="18.649999999999999" customHeight="1" thickBot="1">
      <c r="D866" s="237" t="s">
        <v>39</v>
      </c>
      <c r="E866" s="238"/>
      <c r="F866" s="239" t="s">
        <v>40</v>
      </c>
      <c r="G866" s="240"/>
      <c r="I866" s="228" t="s">
        <v>18</v>
      </c>
      <c r="J866" s="229"/>
      <c r="K866" s="230" t="s">
        <v>19</v>
      </c>
      <c r="L866" s="231"/>
      <c r="N866" s="228" t="s">
        <v>20</v>
      </c>
      <c r="O866" s="229"/>
      <c r="P866" s="230" t="s">
        <v>21</v>
      </c>
      <c r="Q866" s="231"/>
      <c r="S866" s="228" t="s">
        <v>47</v>
      </c>
      <c r="T866" s="229"/>
      <c r="U866" s="230" t="s">
        <v>48</v>
      </c>
      <c r="V866" s="231"/>
      <c r="X866" s="228" t="s">
        <v>51</v>
      </c>
      <c r="Y866" s="229"/>
      <c r="Z866" s="230" t="s">
        <v>52</v>
      </c>
      <c r="AA866" s="231"/>
      <c r="AB866" s="4"/>
      <c r="AC866" s="71" t="s">
        <v>89</v>
      </c>
      <c r="AE866" s="101" t="s">
        <v>90</v>
      </c>
      <c r="AF866" s="17"/>
      <c r="AG866" s="9"/>
      <c r="AH866" s="9"/>
      <c r="AI866" s="50"/>
      <c r="AJ866" s="44"/>
      <c r="AK866" s="9"/>
      <c r="AL866" s="9"/>
      <c r="AM866" s="9"/>
    </row>
    <row r="867" spans="2:39" ht="18.649999999999999" customHeight="1" thickTop="1" thickBot="1">
      <c r="D867" s="43">
        <v>0</v>
      </c>
      <c r="E867" s="116">
        <f t="shared" ref="E867" si="3521">(1/$E$8)*SIN($B864*$F$8)</f>
        <v>0.27303668820052029</v>
      </c>
      <c r="F867" s="59">
        <f t="shared" ref="F867" si="3522">COS($F$8*$B864)</f>
        <v>0.57363638488891788</v>
      </c>
      <c r="G867" s="73">
        <v>0</v>
      </c>
      <c r="I867" s="55">
        <v>0</v>
      </c>
      <c r="J867" s="58">
        <f t="shared" ref="J867" si="3523">(TAN($K$8*B864))/$J$8</f>
        <v>-11.842828546631678</v>
      </c>
      <c r="K867" s="56">
        <v>1</v>
      </c>
      <c r="L867" s="57">
        <v>0</v>
      </c>
      <c r="N867" s="55">
        <f t="shared" ref="N867" si="3524">D867*I864+F867*I867-E867*J864-G867*J867</f>
        <v>0</v>
      </c>
      <c r="O867" s="58">
        <f t="shared" ref="O867" si="3525">(D867*J864+E867*I864+F867*J867+G867*I867)</f>
        <v>-6.520440666148553</v>
      </c>
      <c r="P867" s="56">
        <f t="shared" ref="P867" si="3526">D867*K864+F867*K867-E867*L864-G867*L867</f>
        <v>0.57363638488891788</v>
      </c>
      <c r="Q867" s="57">
        <f t="shared" ref="Q867" si="3527">(D867*L864+E867*K864+F867*L867+G867*K867)</f>
        <v>0</v>
      </c>
      <c r="S867" s="43">
        <v>0</v>
      </c>
      <c r="T867" s="116">
        <f t="shared" ref="T867" si="3528">(1/$T$8)*SIN($B864*$U$8)</f>
        <v>0.27303668820052029</v>
      </c>
      <c r="U867" s="59">
        <f t="shared" ref="U867" si="3529">COS($U$8*$B864)</f>
        <v>0.57363638488891788</v>
      </c>
      <c r="V867" s="73">
        <v>0</v>
      </c>
      <c r="X867" s="55">
        <f t="shared" ref="X867" si="3530">N867*S864+P867*S867-O867*T864-Q867*T867</f>
        <v>0</v>
      </c>
      <c r="Y867" s="58">
        <f t="shared" ref="Y867" si="3531">(N867*T864+O867*S864+P867*T867+Q867*S867)</f>
        <v>-3.5837382328507541</v>
      </c>
      <c r="Z867" s="56">
        <f t="shared" ref="Z867" si="3532">N867*U864+P867*U867-O867*V864-Q867*V867</f>
        <v>16.351934427907185</v>
      </c>
      <c r="AA867" s="57">
        <f t="shared" ref="AA867" si="3533">(N867*V864+O867*U864+P867*V867+Q867*U867)</f>
        <v>0</v>
      </c>
      <c r="AB867" s="9"/>
      <c r="AC867" s="74">
        <f t="shared" ref="AC867" si="3534">(180/PI())*ATAN(-1*(($X$8*Y864+AA864+$X$8*Y867+AA867)/($X$8*X864+Z864+$X$8*X867+Z867)))</f>
        <v>-65.190878401342644</v>
      </c>
      <c r="AE867" s="102">
        <f t="shared" ref="AE867" si="3535">20*LOG(((($X$8*X864+Z864-$X$8*X867-Z867)^2+($X$8*Y864+AA864-$X$8*Y867-AA867)^2)/(($X$8*X864+Z864+$X$8*X867+Z867)^2+($X$8*Y864+AA864+$X$8*Y867+AA867)^2))^0.5)</f>
        <v>-2.8605725907749398E-3</v>
      </c>
      <c r="AF867" s="17"/>
      <c r="AG867" s="9"/>
      <c r="AH867" s="9"/>
      <c r="AI867" s="50"/>
      <c r="AJ867" s="44"/>
      <c r="AK867" s="9"/>
      <c r="AL867" s="9"/>
      <c r="AM867" s="9"/>
    </row>
    <row r="868" spans="2:39" ht="18.649999999999999" customHeight="1">
      <c r="AE868" s="66"/>
      <c r="AG868" s="9"/>
      <c r="AH868" s="9"/>
      <c r="AI868" s="50"/>
      <c r="AJ868" s="44"/>
      <c r="AK868" s="9"/>
      <c r="AL868" s="9"/>
      <c r="AM868" s="9"/>
    </row>
    <row r="869" spans="2:39" ht="18.649999999999999" customHeight="1" thickBot="1">
      <c r="E869" s="50" t="s">
        <v>8</v>
      </c>
      <c r="J869" s="50" t="s">
        <v>9</v>
      </c>
      <c r="O869" s="50" t="s">
        <v>10</v>
      </c>
      <c r="T869" s="50" t="s">
        <v>11</v>
      </c>
      <c r="Y869" s="50" t="s">
        <v>12</v>
      </c>
      <c r="AG869" s="9"/>
      <c r="AH869" s="9"/>
      <c r="AI869" s="50"/>
      <c r="AJ869" s="44"/>
      <c r="AK869" s="9"/>
      <c r="AL869" s="9"/>
      <c r="AM869" s="9"/>
    </row>
    <row r="870" spans="2:39" ht="18.649999999999999" customHeight="1" thickBot="1">
      <c r="B870" s="49"/>
      <c r="D870" s="233" t="s">
        <v>37</v>
      </c>
      <c r="E870" s="234"/>
      <c r="F870" s="235" t="s">
        <v>38</v>
      </c>
      <c r="G870" s="236"/>
      <c r="I870" s="228" t="s">
        <v>14</v>
      </c>
      <c r="J870" s="229"/>
      <c r="K870" s="230" t="s">
        <v>15</v>
      </c>
      <c r="L870" s="231"/>
      <c r="N870" s="228" t="s">
        <v>16</v>
      </c>
      <c r="O870" s="229"/>
      <c r="P870" s="230" t="s">
        <v>17</v>
      </c>
      <c r="Q870" s="231"/>
      <c r="S870" s="228" t="s">
        <v>45</v>
      </c>
      <c r="T870" s="229"/>
      <c r="U870" s="230" t="s">
        <v>46</v>
      </c>
      <c r="V870" s="231"/>
      <c r="X870" s="228" t="s">
        <v>49</v>
      </c>
      <c r="Y870" s="229"/>
      <c r="Z870" s="230" t="s">
        <v>50</v>
      </c>
      <c r="AA870" s="231"/>
      <c r="AB870" s="4"/>
      <c r="AC870" s="53" t="s">
        <v>87</v>
      </c>
      <c r="AE870" s="98" t="s">
        <v>88</v>
      </c>
      <c r="AF870" s="17"/>
      <c r="AG870" s="9"/>
      <c r="AH870" s="9"/>
      <c r="AI870" s="50"/>
      <c r="AJ870" s="44"/>
      <c r="AK870" s="9"/>
      <c r="AL870" s="9"/>
      <c r="AM870" s="9"/>
    </row>
    <row r="871" spans="2:39" ht="18.649999999999999" customHeight="1" thickTop="1" thickBot="1">
      <c r="B871" s="75">
        <v>2.42</v>
      </c>
      <c r="D871" s="132">
        <f t="shared" ref="D871" si="3536">COS($F$8*$B871)</f>
        <v>0.56706619334737529</v>
      </c>
      <c r="E871" s="133">
        <v>0</v>
      </c>
      <c r="F871" s="134">
        <v>0</v>
      </c>
      <c r="G871" s="135">
        <f t="shared" ref="G871" si="3537">$E$8*SIN($B871*$F$8)</f>
        <v>2.4710166715873561</v>
      </c>
      <c r="I871" s="55">
        <v>1</v>
      </c>
      <c r="J871" s="58">
        <v>0</v>
      </c>
      <c r="K871" s="56">
        <v>0</v>
      </c>
      <c r="L871" s="57">
        <v>0</v>
      </c>
      <c r="N871" s="55">
        <f t="shared" ref="N871" si="3538">D871*I871+F871*I874-E871*J871-G871*J874</f>
        <v>26.400793092500063</v>
      </c>
      <c r="O871" s="58">
        <f t="shared" ref="O871" si="3539">(D871*J871+E871*I871+F871*J874+G871*I874)</f>
        <v>0</v>
      </c>
      <c r="P871" s="56">
        <f t="shared" ref="P871" si="3540">D871*K871+F871*K874-E871*L871-G871*L874</f>
        <v>0</v>
      </c>
      <c r="Q871" s="57">
        <f t="shared" ref="Q871" si="3541">(D871*L871+E871*K871+F871*L874+G871*K874)</f>
        <v>2.4710166715873561</v>
      </c>
      <c r="S871" s="59">
        <f t="shared" ref="S871" si="3542">COS($U$8*$B871)</f>
        <v>0.56706619334737529</v>
      </c>
      <c r="T871" s="60">
        <v>0</v>
      </c>
      <c r="U871" s="22">
        <v>0</v>
      </c>
      <c r="V871" s="116">
        <f t="shared" ref="V871" si="3543">$T$8*SIN($B871*$U$8)</f>
        <v>2.4710166715873561</v>
      </c>
      <c r="X871" s="55">
        <f t="shared" ref="X871" si="3544">N871*S871+P871*S874-O871*T871-Q871*T874</f>
        <v>14.292561307953175</v>
      </c>
      <c r="Y871" s="58">
        <f t="shared" ref="Y871" si="3545">(N871*T871+O871*S871+P871*T874+Q871*S874)</f>
        <v>0</v>
      </c>
      <c r="Z871" s="56">
        <f t="shared" ref="Z871" si="3546">N871*U871+P871*U874-O871*V871-Q871*V874</f>
        <v>0</v>
      </c>
      <c r="AA871" s="57">
        <f t="shared" ref="AA871" si="3547">(N871*V871+O871*U871+P871*V874+Q871*U874)</f>
        <v>66.6380298923509</v>
      </c>
      <c r="AB871" s="9"/>
      <c r="AC871" s="61">
        <f t="shared" ref="AC871" si="3548">20*LOG((2*$X$8)/(($X$8*X871+Z871+$X$8*X874+Z874)^2+($X$8*Y871+AA871+$X$8*Y874+AA874)^2)^0.5)</f>
        <v>-30.846197956736319</v>
      </c>
      <c r="AE871" s="99">
        <f t="shared" ref="AE871" si="3549">((Y871^2+X871^2)/(Y874^2+X874^2))^0.5</f>
        <v>4.685363720986385</v>
      </c>
      <c r="AF871" s="17"/>
      <c r="AG871" s="9"/>
      <c r="AH871" s="9"/>
      <c r="AI871" s="50"/>
      <c r="AJ871" s="44"/>
      <c r="AK871" s="9"/>
      <c r="AL871" s="9"/>
      <c r="AM871" s="9"/>
    </row>
    <row r="872" spans="2:39" ht="18.649999999999999" customHeight="1" thickBot="1">
      <c r="D872" s="59"/>
      <c r="E872" s="22"/>
      <c r="F872" s="22"/>
      <c r="G872" s="65"/>
      <c r="I872" s="63"/>
      <c r="L872" s="64"/>
      <c r="N872" s="63"/>
      <c r="Q872" s="64"/>
      <c r="S872" s="63"/>
      <c r="V872" s="64"/>
      <c r="X872" s="63"/>
      <c r="AA872" s="64"/>
      <c r="AE872" s="100"/>
      <c r="AF872" s="17"/>
      <c r="AG872" s="9"/>
      <c r="AH872" s="9"/>
      <c r="AI872" s="50"/>
      <c r="AJ872" s="44"/>
      <c r="AK872" s="9"/>
      <c r="AL872" s="9"/>
      <c r="AM872" s="9"/>
    </row>
    <row r="873" spans="2:39" ht="18.649999999999999" customHeight="1" thickBot="1">
      <c r="D873" s="237" t="s">
        <v>39</v>
      </c>
      <c r="E873" s="238"/>
      <c r="F873" s="239" t="s">
        <v>40</v>
      </c>
      <c r="G873" s="240"/>
      <c r="I873" s="228" t="s">
        <v>18</v>
      </c>
      <c r="J873" s="229"/>
      <c r="K873" s="230" t="s">
        <v>19</v>
      </c>
      <c r="L873" s="231"/>
      <c r="N873" s="228" t="s">
        <v>20</v>
      </c>
      <c r="O873" s="229"/>
      <c r="P873" s="230" t="s">
        <v>21</v>
      </c>
      <c r="Q873" s="231"/>
      <c r="S873" s="228" t="s">
        <v>47</v>
      </c>
      <c r="T873" s="229"/>
      <c r="U873" s="230" t="s">
        <v>48</v>
      </c>
      <c r="V873" s="231"/>
      <c r="X873" s="228" t="s">
        <v>51</v>
      </c>
      <c r="Y873" s="229"/>
      <c r="Z873" s="230" t="s">
        <v>52</v>
      </c>
      <c r="AA873" s="231"/>
      <c r="AB873" s="4"/>
      <c r="AC873" s="71" t="s">
        <v>89</v>
      </c>
      <c r="AE873" s="101" t="s">
        <v>90</v>
      </c>
      <c r="AF873" s="17"/>
      <c r="AG873" s="9"/>
      <c r="AH873" s="9"/>
      <c r="AI873" s="50"/>
      <c r="AJ873" s="44"/>
      <c r="AK873" s="9"/>
      <c r="AL873" s="9"/>
      <c r="AM873" s="9"/>
    </row>
    <row r="874" spans="2:39" ht="18.649999999999999" customHeight="1" thickTop="1" thickBot="1">
      <c r="D874" s="43">
        <v>0</v>
      </c>
      <c r="E874" s="116">
        <f t="shared" ref="E874" si="3550">(1/$E$8)*SIN($B871*$F$8)</f>
        <v>0.27455740795415062</v>
      </c>
      <c r="F874" s="59">
        <f t="shared" ref="F874" si="3551">COS($F$8*$B871)</f>
        <v>0.56706619334737529</v>
      </c>
      <c r="G874" s="73">
        <v>0</v>
      </c>
      <c r="I874" s="55">
        <v>0</v>
      </c>
      <c r="J874" s="58">
        <f t="shared" ref="J874" si="3552">(TAN($K$8*B871))/$J$8</f>
        <v>-10.454695509017899</v>
      </c>
      <c r="K874" s="56">
        <v>1</v>
      </c>
      <c r="L874" s="57">
        <v>0</v>
      </c>
      <c r="N874" s="55">
        <f t="shared" ref="N874" si="3553">D874*I871+F874*I874-E874*J871-G874*J874</f>
        <v>0</v>
      </c>
      <c r="O874" s="58">
        <f t="shared" ref="O874" si="3554">(D874*J871+E874*I871+F874*J874+G874*I874)</f>
        <v>-5.6539469769505288</v>
      </c>
      <c r="P874" s="56">
        <f t="shared" ref="P874" si="3555">D874*K871+F874*K874-E874*L871-G874*L874</f>
        <v>0.56706619334737529</v>
      </c>
      <c r="Q874" s="57">
        <f t="shared" ref="Q874" si="3556">(D874*L871+E874*K871+F874*L874+G874*K874)</f>
        <v>0</v>
      </c>
      <c r="S874" s="43">
        <v>0</v>
      </c>
      <c r="T874" s="116">
        <f t="shared" ref="T874" si="3557">(1/$T$8)*SIN($B871*$U$8)</f>
        <v>0.27455740795415062</v>
      </c>
      <c r="U874" s="59">
        <f t="shared" ref="U874" si="3558">COS($U$8*$B871)</f>
        <v>0.56706619334737529</v>
      </c>
      <c r="V874" s="73">
        <v>0</v>
      </c>
      <c r="X874" s="55">
        <f t="shared" ref="X874" si="3559">N874*S871+P874*S874-O874*T871-Q874*T874</f>
        <v>0</v>
      </c>
      <c r="Y874" s="58">
        <f t="shared" ref="Y874" si="3560">(N874*T871+O874*S871+P874*T874+Q874*S874)</f>
        <v>-3.0504699654233538</v>
      </c>
      <c r="Z874" s="56">
        <f t="shared" ref="Z874" si="3561">N874*U871+P874*U874-O874*V871-Q874*V874</f>
        <v>14.292561307953173</v>
      </c>
      <c r="AA874" s="57">
        <f t="shared" ref="AA874" si="3562">(N874*V871+O874*U871+P874*V874+Q874*U874)</f>
        <v>0</v>
      </c>
      <c r="AB874" s="9"/>
      <c r="AC874" s="74">
        <f t="shared" ref="AC874" si="3563">(180/PI())*ATAN(-1*(($X$8*Y871+AA871+$X$8*Y874+AA874)/($X$8*X871+Z871+$X$8*X874+Z874)))</f>
        <v>-65.794197967670797</v>
      </c>
      <c r="AE874" s="102">
        <f t="shared" ref="AE874" si="3564">20*LOG(((($X$8*X871+Z871-$X$8*X874-Z874)^2+($X$8*Y871+AA871-$X$8*Y874-AA874)^2)/(($X$8*X871+Z871+$X$8*X874+Z874)^2+($X$8*Y871+AA871+$X$8*Y874+AA874)^2))^0.5)</f>
        <v>-3.5755535031692489E-3</v>
      </c>
      <c r="AF874" s="17"/>
      <c r="AG874" s="9"/>
      <c r="AH874" s="9"/>
      <c r="AI874" s="50"/>
      <c r="AJ874" s="44"/>
      <c r="AK874" s="9"/>
      <c r="AL874" s="9"/>
      <c r="AM874" s="9"/>
    </row>
    <row r="875" spans="2:39" ht="18.649999999999999" customHeight="1">
      <c r="AE875" s="66"/>
      <c r="AG875" s="9"/>
      <c r="AH875" s="9"/>
      <c r="AI875" s="50"/>
      <c r="AJ875" s="44"/>
      <c r="AK875" s="9"/>
      <c r="AL875" s="9"/>
      <c r="AM875" s="9"/>
    </row>
    <row r="876" spans="2:39" ht="18.649999999999999" customHeight="1" thickBot="1">
      <c r="E876" s="50" t="s">
        <v>8</v>
      </c>
      <c r="J876" s="50" t="s">
        <v>9</v>
      </c>
      <c r="O876" s="50" t="s">
        <v>10</v>
      </c>
      <c r="T876" s="50" t="s">
        <v>11</v>
      </c>
      <c r="Y876" s="50" t="s">
        <v>12</v>
      </c>
      <c r="AG876" s="9"/>
      <c r="AH876" s="9"/>
      <c r="AI876" s="50"/>
      <c r="AJ876" s="44"/>
      <c r="AK876" s="9"/>
      <c r="AL876" s="9"/>
      <c r="AM876" s="9"/>
    </row>
    <row r="877" spans="2:39" ht="18.649999999999999" customHeight="1" thickBot="1">
      <c r="B877" s="49"/>
      <c r="D877" s="233" t="s">
        <v>37</v>
      </c>
      <c r="E877" s="234"/>
      <c r="F877" s="235" t="s">
        <v>38</v>
      </c>
      <c r="G877" s="236"/>
      <c r="I877" s="228" t="s">
        <v>14</v>
      </c>
      <c r="J877" s="229"/>
      <c r="K877" s="230" t="s">
        <v>15</v>
      </c>
      <c r="L877" s="231"/>
      <c r="N877" s="228" t="s">
        <v>16</v>
      </c>
      <c r="O877" s="229"/>
      <c r="P877" s="230" t="s">
        <v>17</v>
      </c>
      <c r="Q877" s="231"/>
      <c r="S877" s="228" t="s">
        <v>45</v>
      </c>
      <c r="T877" s="229"/>
      <c r="U877" s="230" t="s">
        <v>46</v>
      </c>
      <c r="V877" s="231"/>
      <c r="X877" s="228" t="s">
        <v>49</v>
      </c>
      <c r="Y877" s="229"/>
      <c r="Z877" s="230" t="s">
        <v>50</v>
      </c>
      <c r="AA877" s="231"/>
      <c r="AB877" s="4"/>
      <c r="AC877" s="53" t="s">
        <v>87</v>
      </c>
      <c r="AE877" s="98" t="s">
        <v>88</v>
      </c>
      <c r="AF877" s="17"/>
      <c r="AG877" s="9"/>
      <c r="AH877" s="9"/>
      <c r="AI877" s="50"/>
      <c r="AJ877" s="44"/>
      <c r="AK877" s="9"/>
      <c r="AL877" s="9"/>
      <c r="AM877" s="9"/>
    </row>
    <row r="878" spans="2:39" ht="18.649999999999999" customHeight="1" thickTop="1" thickBot="1">
      <c r="B878" s="75">
        <v>2.44</v>
      </c>
      <c r="D878" s="132">
        <f t="shared" ref="D878" si="3565">COS($F$8*$B878)</f>
        <v>0.56045972050588888</v>
      </c>
      <c r="E878" s="133">
        <v>0</v>
      </c>
      <c r="F878" s="134">
        <v>0</v>
      </c>
      <c r="G878" s="135">
        <f t="shared" ref="G878" si="3566">$E$8*SIN($B878*$F$8)</f>
        <v>2.48454505195904</v>
      </c>
      <c r="I878" s="55">
        <v>1</v>
      </c>
      <c r="J878" s="58">
        <v>0</v>
      </c>
      <c r="K878" s="56">
        <v>0</v>
      </c>
      <c r="L878" s="57">
        <v>0</v>
      </c>
      <c r="N878" s="55">
        <f t="shared" ref="N878" si="3567">D878*I878+F878*I881-E878*J878-G878*J881</f>
        <v>23.802178921700094</v>
      </c>
      <c r="O878" s="58">
        <f t="shared" ref="O878" si="3568">(D878*J878+E878*I878+F878*J881+G878*I881)</f>
        <v>0</v>
      </c>
      <c r="P878" s="56">
        <f t="shared" ref="P878" si="3569">D878*K878+F878*K881-E878*L878-G878*L881</f>
        <v>0</v>
      </c>
      <c r="Q878" s="57">
        <f t="shared" ref="Q878" si="3570">(D878*L878+E878*K878+F878*L881+G878*K881)</f>
        <v>2.48454505195904</v>
      </c>
      <c r="S878" s="59">
        <f t="shared" ref="S878" si="3571">COS($U$8*$B878)</f>
        <v>0.56045972050588888</v>
      </c>
      <c r="T878" s="60">
        <v>0</v>
      </c>
      <c r="U878" s="22">
        <v>0</v>
      </c>
      <c r="V878" s="116">
        <f t="shared" ref="V878" si="3572">$T$8*SIN($B878*$U$8)</f>
        <v>2.48454505195904</v>
      </c>
      <c r="X878" s="55">
        <f t="shared" ref="X878" si="3573">N878*S878+P878*S881-O878*T878-Q878*T881</f>
        <v>12.654277644196734</v>
      </c>
      <c r="Y878" s="58">
        <f t="shared" ref="Y878" si="3574">(N878*T878+O878*S878+P878*T881+Q878*S881)</f>
        <v>0</v>
      </c>
      <c r="Z878" s="56">
        <f t="shared" ref="Z878" si="3575">N878*U878+P878*U881-O878*V878-Q878*V881</f>
        <v>0</v>
      </c>
      <c r="AA878" s="57">
        <f t="shared" ref="AA878" si="3576">(N878*V878+O878*U878+P878*V881+Q878*U881)</f>
        <v>60.530073291158978</v>
      </c>
      <c r="AB878" s="9"/>
      <c r="AC878" s="61">
        <f t="shared" ref="AC878" si="3577">20*LOG((2*$X$8)/(($X$8*X878+Z878+$X$8*X881+Z881)^2+($X$8*Y878+AA878+$X$8*Y881+AA881)^2)^0.5)</f>
        <v>-29.992461333172329</v>
      </c>
      <c r="AE878" s="99">
        <f t="shared" ref="AE878" si="3578">((Y878^2+X878^2)/(Y881^2+X881^2))^0.5</f>
        <v>4.8134278786794624</v>
      </c>
      <c r="AF878" s="17"/>
      <c r="AG878" s="9"/>
      <c r="AH878" s="9"/>
      <c r="AI878" s="50"/>
      <c r="AJ878" s="44"/>
      <c r="AK878" s="9"/>
      <c r="AL878" s="9"/>
      <c r="AM878" s="9"/>
    </row>
    <row r="879" spans="2:39" ht="18.649999999999999" customHeight="1" thickBot="1">
      <c r="D879" s="59"/>
      <c r="E879" s="22"/>
      <c r="F879" s="22"/>
      <c r="G879" s="65"/>
      <c r="I879" s="63"/>
      <c r="L879" s="64"/>
      <c r="N879" s="63"/>
      <c r="Q879" s="64"/>
      <c r="S879" s="63"/>
      <c r="V879" s="64"/>
      <c r="X879" s="63"/>
      <c r="AA879" s="64"/>
      <c r="AE879" s="100"/>
      <c r="AF879" s="17"/>
      <c r="AG879" s="9"/>
      <c r="AH879" s="9"/>
      <c r="AI879" s="50"/>
      <c r="AJ879" s="44"/>
      <c r="AK879" s="9"/>
      <c r="AL879" s="9"/>
      <c r="AM879" s="9"/>
    </row>
    <row r="880" spans="2:39" ht="18.649999999999999" customHeight="1" thickBot="1">
      <c r="D880" s="237" t="s">
        <v>39</v>
      </c>
      <c r="E880" s="238"/>
      <c r="F880" s="239" t="s">
        <v>40</v>
      </c>
      <c r="G880" s="240"/>
      <c r="I880" s="228" t="s">
        <v>18</v>
      </c>
      <c r="J880" s="229"/>
      <c r="K880" s="230" t="s">
        <v>19</v>
      </c>
      <c r="L880" s="231"/>
      <c r="N880" s="228" t="s">
        <v>20</v>
      </c>
      <c r="O880" s="229"/>
      <c r="P880" s="230" t="s">
        <v>21</v>
      </c>
      <c r="Q880" s="231"/>
      <c r="S880" s="228" t="s">
        <v>47</v>
      </c>
      <c r="T880" s="229"/>
      <c r="U880" s="230" t="s">
        <v>48</v>
      </c>
      <c r="V880" s="231"/>
      <c r="X880" s="228" t="s">
        <v>51</v>
      </c>
      <c r="Y880" s="229"/>
      <c r="Z880" s="230" t="s">
        <v>52</v>
      </c>
      <c r="AA880" s="231"/>
      <c r="AB880" s="4"/>
      <c r="AC880" s="71" t="s">
        <v>89</v>
      </c>
      <c r="AE880" s="101" t="s">
        <v>90</v>
      </c>
      <c r="AF880" s="17"/>
      <c r="AG880" s="9"/>
      <c r="AH880" s="9"/>
      <c r="AI880" s="50"/>
      <c r="AJ880" s="44"/>
      <c r="AK880" s="9"/>
      <c r="AL880" s="9"/>
      <c r="AM880" s="9"/>
    </row>
    <row r="881" spans="2:39" ht="18.649999999999999" customHeight="1" thickTop="1" thickBot="1">
      <c r="D881" s="43">
        <v>0</v>
      </c>
      <c r="E881" s="116">
        <f t="shared" ref="E881" si="3579">(1/$E$8)*SIN($B878*$F$8)</f>
        <v>0.27606056132878221</v>
      </c>
      <c r="F881" s="59">
        <f t="shared" ref="F881" si="3580">COS($F$8*$B878)</f>
        <v>0.56045972050588888</v>
      </c>
      <c r="G881" s="73">
        <v>0</v>
      </c>
      <c r="I881" s="55">
        <v>0</v>
      </c>
      <c r="J881" s="58">
        <f t="shared" ref="J881" si="3581">(TAN($K$8*B878))/$J$8</f>
        <v>-9.3545171108361789</v>
      </c>
      <c r="K881" s="56">
        <v>1</v>
      </c>
      <c r="L881" s="57">
        <v>0</v>
      </c>
      <c r="N881" s="55">
        <f t="shared" ref="N881" si="3582">D881*I878+F881*I881-E881*J878-G881*J881</f>
        <v>0</v>
      </c>
      <c r="O881" s="58">
        <f t="shared" ref="O881" si="3583">(D881*J878+E881*I878+F881*J881+G881*I881)</f>
        <v>-4.9667694840780179</v>
      </c>
      <c r="P881" s="56">
        <f t="shared" ref="P881" si="3584">D881*K878+F881*K881-E881*L878-G881*L881</f>
        <v>0.56045972050588888</v>
      </c>
      <c r="Q881" s="57">
        <f t="shared" ref="Q881" si="3585">(D881*L878+E881*K878+F881*L881+G881*K881)</f>
        <v>0</v>
      </c>
      <c r="S881" s="43">
        <v>0</v>
      </c>
      <c r="T881" s="116">
        <f t="shared" ref="T881" si="3586">(1/$T$8)*SIN($B878*$U$8)</f>
        <v>0.27606056132878221</v>
      </c>
      <c r="U881" s="59">
        <f t="shared" ref="U881" si="3587">COS($U$8*$B878)</f>
        <v>0.56045972050588888</v>
      </c>
      <c r="V881" s="73">
        <v>0</v>
      </c>
      <c r="X881" s="55">
        <f t="shared" ref="X881" si="3588">N881*S878+P881*S881-O881*T878-Q881*T881</f>
        <v>0</v>
      </c>
      <c r="Y881" s="58">
        <f t="shared" ref="Y881" si="3589">(N881*T878+O881*S878+P881*T881+Q881*S881)</f>
        <v>-2.6289534118185158</v>
      </c>
      <c r="Z881" s="56">
        <f t="shared" ref="Z881" si="3590">N881*U878+P881*U881-O881*V878-Q881*V881</f>
        <v>12.654277644196732</v>
      </c>
      <c r="AA881" s="57">
        <f t="shared" ref="AA881" si="3591">(N881*V878+O881*U878+P881*V881+Q881*U881)</f>
        <v>0</v>
      </c>
      <c r="AB881" s="9"/>
      <c r="AC881" s="74">
        <f t="shared" ref="AC881" si="3592">(180/PI())*ATAN(-1*(($X$8*Y878+AA878+$X$8*Y881+AA881)/($X$8*X878+Z878+$X$8*X881+Z881)))</f>
        <v>-66.389881562794955</v>
      </c>
      <c r="AE881" s="102">
        <f t="shared" ref="AE881" si="3593">20*LOG(((($X$8*X878+Z878-$X$8*X881-Z881)^2+($X$8*Y878+AA878-$X$8*Y881-AA881)^2)/(($X$8*X878+Z878+$X$8*X881+Z881)^2+($X$8*Y878+AA878+$X$8*Y881+AA881)^2))^0.5)</f>
        <v>-4.3526705130945316E-3</v>
      </c>
      <c r="AF881" s="17"/>
      <c r="AG881" s="9"/>
      <c r="AH881" s="9"/>
      <c r="AI881" s="50"/>
      <c r="AJ881" s="44"/>
      <c r="AK881" s="9"/>
      <c r="AL881" s="9"/>
      <c r="AM881" s="9"/>
    </row>
    <row r="882" spans="2:39" ht="18.649999999999999" customHeight="1">
      <c r="AE882" s="66"/>
      <c r="AG882" s="9"/>
      <c r="AH882" s="9"/>
      <c r="AI882" s="50"/>
      <c r="AJ882" s="44"/>
      <c r="AK882" s="9"/>
      <c r="AL882" s="9"/>
      <c r="AM882" s="9"/>
    </row>
    <row r="883" spans="2:39" ht="18.649999999999999" customHeight="1" thickBot="1">
      <c r="E883" s="50" t="s">
        <v>8</v>
      </c>
      <c r="J883" s="50" t="s">
        <v>9</v>
      </c>
      <c r="O883" s="50" t="s">
        <v>10</v>
      </c>
      <c r="T883" s="50" t="s">
        <v>11</v>
      </c>
      <c r="Y883" s="50" t="s">
        <v>12</v>
      </c>
      <c r="AG883" s="9"/>
      <c r="AH883" s="9"/>
      <c r="AI883" s="50"/>
      <c r="AJ883" s="44"/>
      <c r="AK883" s="9"/>
      <c r="AL883" s="9"/>
      <c r="AM883" s="9"/>
    </row>
    <row r="884" spans="2:39" ht="18.649999999999999" customHeight="1" thickBot="1">
      <c r="B884" s="49"/>
      <c r="D884" s="233" t="s">
        <v>37</v>
      </c>
      <c r="E884" s="234"/>
      <c r="F884" s="235" t="s">
        <v>38</v>
      </c>
      <c r="G884" s="236"/>
      <c r="I884" s="228" t="s">
        <v>14</v>
      </c>
      <c r="J884" s="229"/>
      <c r="K884" s="230" t="s">
        <v>15</v>
      </c>
      <c r="L884" s="231"/>
      <c r="N884" s="228" t="s">
        <v>16</v>
      </c>
      <c r="O884" s="229"/>
      <c r="P884" s="230" t="s">
        <v>17</v>
      </c>
      <c r="Q884" s="231"/>
      <c r="S884" s="228" t="s">
        <v>45</v>
      </c>
      <c r="T884" s="229"/>
      <c r="U884" s="230" t="s">
        <v>46</v>
      </c>
      <c r="V884" s="231"/>
      <c r="X884" s="228" t="s">
        <v>49</v>
      </c>
      <c r="Y884" s="229"/>
      <c r="Z884" s="230" t="s">
        <v>50</v>
      </c>
      <c r="AA884" s="231"/>
      <c r="AB884" s="4"/>
      <c r="AC884" s="53" t="s">
        <v>87</v>
      </c>
      <c r="AE884" s="98" t="s">
        <v>88</v>
      </c>
      <c r="AF884" s="17"/>
      <c r="AG884" s="9"/>
      <c r="AH884" s="9"/>
      <c r="AI884" s="50"/>
      <c r="AJ884" s="44"/>
      <c r="AK884" s="9"/>
      <c r="AL884" s="9"/>
      <c r="AM884" s="9"/>
    </row>
    <row r="885" spans="2:39" ht="18.649999999999999" customHeight="1" thickTop="1" thickBot="1">
      <c r="B885" s="75">
        <v>2.46</v>
      </c>
      <c r="D885" s="132">
        <f t="shared" ref="D885" si="3594">COS($F$8*$B885)</f>
        <v>0.55381738905130828</v>
      </c>
      <c r="E885" s="133">
        <v>0</v>
      </c>
      <c r="F885" s="134">
        <v>0</v>
      </c>
      <c r="G885" s="135">
        <f t="shared" ref="G885" si="3595">$E$8*SIN($B885*$F$8)</f>
        <v>2.4979144693642987</v>
      </c>
      <c r="I885" s="55">
        <v>1</v>
      </c>
      <c r="J885" s="58">
        <v>0</v>
      </c>
      <c r="K885" s="56">
        <v>0</v>
      </c>
      <c r="L885" s="57">
        <v>0</v>
      </c>
      <c r="N885" s="55">
        <f t="shared" ref="N885" si="3596">D885*I885+F885*I888-E885*J885-G885*J888</f>
        <v>21.688164700114257</v>
      </c>
      <c r="O885" s="58">
        <f t="shared" ref="O885" si="3597">(D885*J885+E885*I885+F885*J888+G885*I888)</f>
        <v>0</v>
      </c>
      <c r="P885" s="56">
        <f t="shared" ref="P885" si="3598">D885*K885+F885*K888-E885*L885-G885*L888</f>
        <v>0</v>
      </c>
      <c r="Q885" s="57">
        <f t="shared" ref="Q885" si="3599">(D885*L885+E885*K885+F885*L888+G885*K888)</f>
        <v>2.4979144693642987</v>
      </c>
      <c r="S885" s="59">
        <f t="shared" ref="S885" si="3600">COS($U$8*$B885)</f>
        <v>0.55381738905130828</v>
      </c>
      <c r="T885" s="60">
        <v>0</v>
      </c>
      <c r="U885" s="22">
        <v>0</v>
      </c>
      <c r="V885" s="116">
        <f t="shared" ref="V885" si="3601">$T$8*SIN($B885*$U$8)</f>
        <v>2.4979144693642987</v>
      </c>
      <c r="X885" s="55">
        <f t="shared" ref="X885" si="3602">N885*S885+P885*S888-O885*T885-Q885*T888</f>
        <v>11.317996447947637</v>
      </c>
      <c r="Y885" s="58">
        <f t="shared" ref="Y885" si="3603">(N885*T885+O885*S885+P885*T888+Q885*S888)</f>
        <v>0</v>
      </c>
      <c r="Z885" s="56">
        <f t="shared" ref="Z885" si="3604">N885*U885+P885*U888-O885*V885-Q885*V888</f>
        <v>0</v>
      </c>
      <c r="AA885" s="57">
        <f t="shared" ref="AA885" si="3605">(N885*V885+O885*U885+P885*V888+Q885*U888)</f>
        <v>55.55856888786824</v>
      </c>
      <c r="AB885" s="9"/>
      <c r="AC885" s="61">
        <f t="shared" ref="AC885" si="3606">20*LOG((2*$X$8)/(($X$8*X885+Z885+$X$8*X888+Z888)^2+($X$8*Y885+AA885+$X$8*Y888+AA888)^2)^0.5)</f>
        <v>-29.2300839423803</v>
      </c>
      <c r="AE885" s="99">
        <f t="shared" ref="AE885" si="3607">((Y885^2+X885^2)/(Y888^2+X888^2))^0.5</f>
        <v>4.9474926208822323</v>
      </c>
      <c r="AF885" s="17"/>
      <c r="AG885" s="9"/>
      <c r="AH885" s="9"/>
      <c r="AI885" s="50"/>
      <c r="AJ885" s="44"/>
      <c r="AK885" s="9"/>
      <c r="AL885" s="9"/>
      <c r="AM885" s="9"/>
    </row>
    <row r="886" spans="2:39" ht="18.649999999999999" customHeight="1" thickBot="1">
      <c r="D886" s="59"/>
      <c r="E886" s="22"/>
      <c r="F886" s="22"/>
      <c r="G886" s="65"/>
      <c r="I886" s="63"/>
      <c r="L886" s="64"/>
      <c r="N886" s="63"/>
      <c r="Q886" s="64"/>
      <c r="S886" s="63"/>
      <c r="V886" s="64"/>
      <c r="X886" s="63"/>
      <c r="AA886" s="64"/>
      <c r="AE886" s="100"/>
      <c r="AF886" s="17"/>
      <c r="AG886" s="9"/>
      <c r="AH886" s="9"/>
      <c r="AI886" s="50"/>
      <c r="AJ886" s="44"/>
      <c r="AK886" s="9"/>
      <c r="AL886" s="9"/>
      <c r="AM886" s="9"/>
    </row>
    <row r="887" spans="2:39" ht="18.649999999999999" customHeight="1" thickBot="1">
      <c r="D887" s="237" t="s">
        <v>39</v>
      </c>
      <c r="E887" s="238"/>
      <c r="F887" s="239" t="s">
        <v>40</v>
      </c>
      <c r="G887" s="240"/>
      <c r="I887" s="228" t="s">
        <v>18</v>
      </c>
      <c r="J887" s="229"/>
      <c r="K887" s="230" t="s">
        <v>19</v>
      </c>
      <c r="L887" s="231"/>
      <c r="N887" s="228" t="s">
        <v>20</v>
      </c>
      <c r="O887" s="229"/>
      <c r="P887" s="230" t="s">
        <v>21</v>
      </c>
      <c r="Q887" s="231"/>
      <c r="S887" s="228" t="s">
        <v>47</v>
      </c>
      <c r="T887" s="229"/>
      <c r="U887" s="230" t="s">
        <v>48</v>
      </c>
      <c r="V887" s="231"/>
      <c r="X887" s="228" t="s">
        <v>51</v>
      </c>
      <c r="Y887" s="229"/>
      <c r="Z887" s="230" t="s">
        <v>52</v>
      </c>
      <c r="AA887" s="231"/>
      <c r="AB887" s="4"/>
      <c r="AC887" s="71" t="s">
        <v>89</v>
      </c>
      <c r="AE887" s="101" t="s">
        <v>90</v>
      </c>
      <c r="AF887" s="17"/>
      <c r="AG887" s="9"/>
      <c r="AH887" s="9"/>
      <c r="AI887" s="50"/>
      <c r="AJ887" s="44"/>
      <c r="AK887" s="9"/>
      <c r="AL887" s="9"/>
      <c r="AM887" s="9"/>
    </row>
    <row r="888" spans="2:39" ht="18.649999999999999" customHeight="1" thickTop="1" thickBot="1">
      <c r="D888" s="43">
        <v>0</v>
      </c>
      <c r="E888" s="116">
        <f t="shared" ref="E888" si="3608">(1/$E$8)*SIN($B885*$F$8)</f>
        <v>0.27754605215158873</v>
      </c>
      <c r="F888" s="59">
        <f t="shared" ref="F888" si="3609">COS($F$8*$B885)</f>
        <v>0.55381738905130828</v>
      </c>
      <c r="G888" s="73">
        <v>0</v>
      </c>
      <c r="I888" s="55">
        <v>0</v>
      </c>
      <c r="J888" s="58">
        <f t="shared" ref="J888" si="3610">(TAN($K$8*B885))/$J$8</f>
        <v>-8.4607970249844016</v>
      </c>
      <c r="K888" s="56">
        <v>1</v>
      </c>
      <c r="L888" s="57">
        <v>0</v>
      </c>
      <c r="N888" s="55">
        <f t="shared" ref="N888" si="3611">D888*I885+F888*I888-E888*J885-G888*J888</f>
        <v>0</v>
      </c>
      <c r="O888" s="58">
        <f t="shared" ref="O888" si="3612">(D888*J885+E888*I885+F888*J888+G888*I888)</f>
        <v>-4.4081904655183495</v>
      </c>
      <c r="P888" s="56">
        <f t="shared" ref="P888" si="3613">D888*K885+F888*K888-E888*L885-G888*L888</f>
        <v>0.55381738905130828</v>
      </c>
      <c r="Q888" s="57">
        <f t="shared" ref="Q888" si="3614">(D888*L885+E888*K885+F888*L888+G888*K888)</f>
        <v>0</v>
      </c>
      <c r="S888" s="43">
        <v>0</v>
      </c>
      <c r="T888" s="116">
        <f t="shared" ref="T888" si="3615">(1/$T$8)*SIN($B885*$U$8)</f>
        <v>0.27754605215158873</v>
      </c>
      <c r="U888" s="59">
        <f t="shared" ref="U888" si="3616">COS($U$8*$B885)</f>
        <v>0.55381738905130828</v>
      </c>
      <c r="V888" s="73">
        <v>0</v>
      </c>
      <c r="X888" s="55">
        <f t="shared" ref="X888" si="3617">N888*S885+P888*S888-O888*T885-Q888*T888</f>
        <v>0</v>
      </c>
      <c r="Y888" s="58">
        <f t="shared" ref="Y888" si="3618">(N888*T885+O888*S885+P888*T888+Q888*S888)</f>
        <v>-2.2876227041101522</v>
      </c>
      <c r="Z888" s="56">
        <f t="shared" ref="Z888" si="3619">N888*U885+P888*U888-O888*V885-Q888*V888</f>
        <v>11.317996447947637</v>
      </c>
      <c r="AA888" s="57">
        <f t="shared" ref="AA888" si="3620">(N888*V885+O888*U885+P888*V888+Q888*U888)</f>
        <v>0</v>
      </c>
      <c r="AB888" s="9"/>
      <c r="AC888" s="74">
        <f t="shared" ref="AC888" si="3621">(180/PI())*ATAN(-1*(($X$8*Y885+AA885+$X$8*Y888+AA888)/($X$8*X885+Z885+$X$8*X888+Z888)))</f>
        <v>-66.97829717481207</v>
      </c>
      <c r="AE888" s="102">
        <f t="shared" ref="AE888" si="3622">20*LOG(((($X$8*X885+Z885-$X$8*X888-Z888)^2+($X$8*Y885+AA885-$X$8*Y888-AA888)^2)/(($X$8*X885+Z885+$X$8*X888+Z888)^2+($X$8*Y885+AA885+$X$8*Y888+AA888)^2))^0.5)</f>
        <v>-5.1884222411160124E-3</v>
      </c>
      <c r="AF888" s="17"/>
      <c r="AG888" s="9"/>
      <c r="AH888" s="9"/>
      <c r="AI888" s="50"/>
      <c r="AJ888" s="44"/>
      <c r="AK888" s="9"/>
      <c r="AL888" s="9"/>
      <c r="AM888" s="9"/>
    </row>
    <row r="889" spans="2:39" ht="18.649999999999999" customHeight="1">
      <c r="AE889" s="66"/>
      <c r="AG889" s="9"/>
      <c r="AH889" s="9"/>
      <c r="AI889" s="50"/>
      <c r="AJ889" s="44"/>
      <c r="AK889" s="9"/>
      <c r="AL889" s="9"/>
      <c r="AM889" s="9"/>
    </row>
    <row r="890" spans="2:39" ht="18.649999999999999" customHeight="1" thickBot="1">
      <c r="E890" s="50" t="s">
        <v>8</v>
      </c>
      <c r="J890" s="50" t="s">
        <v>9</v>
      </c>
      <c r="O890" s="50" t="s">
        <v>10</v>
      </c>
      <c r="T890" s="50" t="s">
        <v>11</v>
      </c>
      <c r="Y890" s="50" t="s">
        <v>12</v>
      </c>
      <c r="AG890" s="9"/>
      <c r="AH890" s="9"/>
      <c r="AI890" s="50"/>
      <c r="AJ890" s="44"/>
      <c r="AK890" s="9"/>
      <c r="AL890" s="9"/>
      <c r="AM890" s="9"/>
    </row>
    <row r="891" spans="2:39" ht="18.649999999999999" customHeight="1" thickBot="1">
      <c r="B891" s="49"/>
      <c r="D891" s="233" t="s">
        <v>37</v>
      </c>
      <c r="E891" s="234"/>
      <c r="F891" s="235" t="s">
        <v>38</v>
      </c>
      <c r="G891" s="236"/>
      <c r="I891" s="228" t="s">
        <v>14</v>
      </c>
      <c r="J891" s="229"/>
      <c r="K891" s="230" t="s">
        <v>15</v>
      </c>
      <c r="L891" s="231"/>
      <c r="N891" s="228" t="s">
        <v>16</v>
      </c>
      <c r="O891" s="229"/>
      <c r="P891" s="230" t="s">
        <v>17</v>
      </c>
      <c r="Q891" s="231"/>
      <c r="S891" s="228" t="s">
        <v>45</v>
      </c>
      <c r="T891" s="229"/>
      <c r="U891" s="230" t="s">
        <v>46</v>
      </c>
      <c r="V891" s="231"/>
      <c r="X891" s="228" t="s">
        <v>49</v>
      </c>
      <c r="Y891" s="229"/>
      <c r="Z891" s="230" t="s">
        <v>50</v>
      </c>
      <c r="AA891" s="231"/>
      <c r="AB891" s="4"/>
      <c r="AC891" s="53" t="s">
        <v>87</v>
      </c>
      <c r="AE891" s="98" t="s">
        <v>88</v>
      </c>
      <c r="AF891" s="17"/>
      <c r="AG891" s="9"/>
      <c r="AH891" s="9"/>
      <c r="AI891" s="50"/>
      <c r="AJ891" s="44"/>
      <c r="AK891" s="9"/>
      <c r="AL891" s="9"/>
      <c r="AM891" s="9"/>
    </row>
    <row r="892" spans="2:39" ht="18.649999999999999" customHeight="1" thickTop="1" thickBot="1">
      <c r="B892" s="75">
        <v>2.48</v>
      </c>
      <c r="D892" s="132">
        <f t="shared" ref="D892" si="3623">COS($F$8*$B892)</f>
        <v>0.54713962396474269</v>
      </c>
      <c r="E892" s="133">
        <v>0</v>
      </c>
      <c r="F892" s="134">
        <v>0</v>
      </c>
      <c r="G892" s="135">
        <f t="shared" ref="G892" si="3624">$E$8*SIN($B892*$F$8)</f>
        <v>2.5111240684182614</v>
      </c>
      <c r="I892" s="55">
        <v>1</v>
      </c>
      <c r="J892" s="58">
        <v>0</v>
      </c>
      <c r="K892" s="56">
        <v>0</v>
      </c>
      <c r="L892" s="57">
        <v>0</v>
      </c>
      <c r="N892" s="55">
        <f t="shared" ref="N892" si="3625">D892*I892+F892*I895-E892*J892-G892*J895</f>
        <v>19.933369887827638</v>
      </c>
      <c r="O892" s="58">
        <f t="shared" ref="O892" si="3626">(D892*J892+E892*I892+F892*J895+G892*I895)</f>
        <v>0</v>
      </c>
      <c r="P892" s="56">
        <f t="shared" ref="P892" si="3627">D892*K892+F892*K895-E892*L892-G892*L895</f>
        <v>0</v>
      </c>
      <c r="Q892" s="57">
        <f t="shared" ref="Q892" si="3628">(D892*L892+E892*K892+F892*L895+G892*K895)</f>
        <v>2.5111240684182614</v>
      </c>
      <c r="S892" s="59">
        <f t="shared" ref="S892" si="3629">COS($U$8*$B892)</f>
        <v>0.54713962396474269</v>
      </c>
      <c r="T892" s="60">
        <v>0</v>
      </c>
      <c r="U892" s="22">
        <v>0</v>
      </c>
      <c r="V892" s="116">
        <f t="shared" ref="V892" si="3630">$T$8*SIN($B892*$U$8)</f>
        <v>2.5111240684182614</v>
      </c>
      <c r="X892" s="55">
        <f t="shared" ref="X892" si="3631">N892*S892+P892*S895-O892*T892-Q892*T895</f>
        <v>10.205698272888419</v>
      </c>
      <c r="Y892" s="58">
        <f t="shared" ref="Y892" si="3632">(N892*T892+O892*S892+P892*T895+Q892*S895)</f>
        <v>0</v>
      </c>
      <c r="Z892" s="56">
        <f t="shared" ref="Z892" si="3633">N892*U892+P892*U895-O892*V892-Q892*V895</f>
        <v>0</v>
      </c>
      <c r="AA892" s="57">
        <f t="shared" ref="AA892" si="3634">(N892*V892+O892*U892+P892*V895+Q892*U895)</f>
        <v>51.429100368530982</v>
      </c>
      <c r="AB892" s="9"/>
      <c r="AC892" s="61">
        <f t="shared" ref="AC892" si="3635">20*LOG((2*$X$8)/(($X$8*X892+Z892+$X$8*X895+Z895)^2+($X$8*Y892+AA892+$X$8*Y895+AA895)^2)^0.5)</f>
        <v>-28.541979309722514</v>
      </c>
      <c r="AE892" s="99">
        <f t="shared" ref="AE892" si="3636">((Y892^2+X892^2)/(Y895^2+X895^2))^0.5</f>
        <v>5.088104135439397</v>
      </c>
      <c r="AF892" s="17"/>
      <c r="AG892" s="9"/>
      <c r="AH892" s="9"/>
      <c r="AI892" s="50"/>
      <c r="AJ892" s="44"/>
      <c r="AK892" s="9"/>
      <c r="AL892" s="9"/>
      <c r="AM892" s="9"/>
    </row>
    <row r="893" spans="2:39" ht="18.649999999999999" customHeight="1" thickBot="1">
      <c r="D893" s="59"/>
      <c r="E893" s="22"/>
      <c r="F893" s="22"/>
      <c r="G893" s="65"/>
      <c r="I893" s="63"/>
      <c r="L893" s="64"/>
      <c r="N893" s="63"/>
      <c r="Q893" s="64"/>
      <c r="S893" s="63"/>
      <c r="V893" s="64"/>
      <c r="X893" s="63"/>
      <c r="AA893" s="64"/>
      <c r="AE893" s="100"/>
      <c r="AF893" s="17"/>
      <c r="AG893" s="9"/>
      <c r="AH893" s="9"/>
      <c r="AI893" s="50"/>
      <c r="AJ893" s="44"/>
      <c r="AK893" s="9"/>
      <c r="AL893" s="9"/>
      <c r="AM893" s="9"/>
    </row>
    <row r="894" spans="2:39" ht="18.649999999999999" customHeight="1" thickBot="1">
      <c r="D894" s="237" t="s">
        <v>39</v>
      </c>
      <c r="E894" s="238"/>
      <c r="F894" s="239" t="s">
        <v>40</v>
      </c>
      <c r="G894" s="240"/>
      <c r="I894" s="228" t="s">
        <v>18</v>
      </c>
      <c r="J894" s="229"/>
      <c r="K894" s="230" t="s">
        <v>19</v>
      </c>
      <c r="L894" s="231"/>
      <c r="N894" s="228" t="s">
        <v>20</v>
      </c>
      <c r="O894" s="229"/>
      <c r="P894" s="230" t="s">
        <v>21</v>
      </c>
      <c r="Q894" s="231"/>
      <c r="S894" s="228" t="s">
        <v>47</v>
      </c>
      <c r="T894" s="229"/>
      <c r="U894" s="230" t="s">
        <v>48</v>
      </c>
      <c r="V894" s="231"/>
      <c r="X894" s="228" t="s">
        <v>51</v>
      </c>
      <c r="Y894" s="229"/>
      <c r="Z894" s="230" t="s">
        <v>52</v>
      </c>
      <c r="AA894" s="231"/>
      <c r="AB894" s="4"/>
      <c r="AC894" s="71" t="s">
        <v>89</v>
      </c>
      <c r="AE894" s="101" t="s">
        <v>90</v>
      </c>
      <c r="AF894" s="17"/>
      <c r="AG894" s="9"/>
      <c r="AH894" s="9"/>
      <c r="AI894" s="50"/>
      <c r="AJ894" s="44"/>
      <c r="AK894" s="9"/>
      <c r="AL894" s="9"/>
      <c r="AM894" s="9"/>
    </row>
    <row r="895" spans="2:39" ht="18.649999999999999" customHeight="1" thickTop="1" thickBot="1">
      <c r="D895" s="43">
        <v>0</v>
      </c>
      <c r="E895" s="116">
        <f t="shared" ref="E895" si="3637">(1/$E$8)*SIN($B892*$F$8)</f>
        <v>0.27901378537980681</v>
      </c>
      <c r="F895" s="59">
        <f t="shared" ref="F895" si="3638">COS($F$8*$B892)</f>
        <v>0.54713962396474269</v>
      </c>
      <c r="G895" s="73">
        <v>0</v>
      </c>
      <c r="I895" s="55">
        <v>0</v>
      </c>
      <c r="J895" s="58">
        <f t="shared" ref="J895" si="3639">(TAN($K$8*B892))/$J$8</f>
        <v>-7.7201403577299699</v>
      </c>
      <c r="K895" s="56">
        <v>1</v>
      </c>
      <c r="L895" s="57">
        <v>0</v>
      </c>
      <c r="N895" s="55">
        <f t="shared" ref="N895" si="3640">D895*I892+F895*I895-E895*J892-G895*J895</f>
        <v>0</v>
      </c>
      <c r="O895" s="58">
        <f t="shared" ref="O895" si="3641">(D895*J892+E895*I892+F895*J895+G895*I895)</f>
        <v>-3.9449809069036026</v>
      </c>
      <c r="P895" s="56">
        <f t="shared" ref="P895" si="3642">D895*K892+F895*K895-E895*L892-G895*L895</f>
        <v>0.54713962396474269</v>
      </c>
      <c r="Q895" s="57">
        <f t="shared" ref="Q895" si="3643">(D895*L892+E895*K892+F895*L895+G895*K895)</f>
        <v>0</v>
      </c>
      <c r="S895" s="43">
        <v>0</v>
      </c>
      <c r="T895" s="116">
        <f t="shared" ref="T895" si="3644">(1/$T$8)*SIN($B892*$U$8)</f>
        <v>0.27901378537980681</v>
      </c>
      <c r="U895" s="59">
        <f t="shared" ref="U895" si="3645">COS($U$8*$B892)</f>
        <v>0.54713962396474269</v>
      </c>
      <c r="V895" s="73">
        <v>0</v>
      </c>
      <c r="X895" s="55">
        <f t="shared" ref="X895" si="3646">N895*S892+P895*S895-O895*T892-Q895*T895</f>
        <v>0</v>
      </c>
      <c r="Y895" s="58">
        <f t="shared" ref="Y895" si="3647">(N895*T892+O895*S892+P895*T895+Q895*S895)</f>
        <v>-2.0057958723376399</v>
      </c>
      <c r="Z895" s="56">
        <f t="shared" ref="Z895" si="3648">N895*U892+P895*U895-O895*V892-Q895*V895</f>
        <v>10.205698272888418</v>
      </c>
      <c r="AA895" s="57">
        <f t="shared" ref="AA895" si="3649">(N895*V892+O895*U892+P895*V895+Q895*U895)</f>
        <v>0</v>
      </c>
      <c r="AB895" s="9"/>
      <c r="AC895" s="74">
        <f t="shared" ref="AC895" si="3650">(180/PI())*ATAN(-1*(($X$8*Y892+AA892+$X$8*Y895+AA895)/($X$8*X892+Z892+$X$8*X895+Z895)))</f>
        <v>-67.559798815434164</v>
      </c>
      <c r="AE895" s="102">
        <f t="shared" ref="AE895" si="3651">20*LOG(((($X$8*X892+Z892-$X$8*X895-Z895)^2+($X$8*Y892+AA892-$X$8*Y895-AA895)^2)/(($X$8*X892+Z892+$X$8*X895+Z895)^2+($X$8*Y892+AA892+$X$8*Y895+AA895)^2))^0.5)</f>
        <v>-6.0798145950703717E-3</v>
      </c>
      <c r="AF895" s="17"/>
      <c r="AG895" s="9"/>
      <c r="AH895" s="9"/>
      <c r="AI895" s="50"/>
      <c r="AJ895" s="44"/>
      <c r="AK895" s="9"/>
      <c r="AL895" s="9"/>
      <c r="AM895" s="9"/>
    </row>
    <row r="896" spans="2:39" ht="18.649999999999999" customHeight="1">
      <c r="AE896" s="66"/>
      <c r="AG896" s="9"/>
      <c r="AH896" s="9"/>
      <c r="AI896" s="50"/>
      <c r="AJ896" s="44"/>
      <c r="AK896" s="9"/>
      <c r="AL896" s="9"/>
      <c r="AM896" s="9"/>
    </row>
    <row r="897" spans="2:39" ht="18.649999999999999" customHeight="1" thickBot="1">
      <c r="E897" s="50" t="s">
        <v>8</v>
      </c>
      <c r="J897" s="50" t="s">
        <v>9</v>
      </c>
      <c r="O897" s="50" t="s">
        <v>10</v>
      </c>
      <c r="T897" s="50" t="s">
        <v>11</v>
      </c>
      <c r="Y897" s="50" t="s">
        <v>12</v>
      </c>
      <c r="AG897" s="9"/>
      <c r="AH897" s="9"/>
      <c r="AI897" s="50"/>
      <c r="AJ897" s="44"/>
      <c r="AK897" s="9"/>
      <c r="AL897" s="9"/>
      <c r="AM897" s="9"/>
    </row>
    <row r="898" spans="2:39" ht="18.649999999999999" customHeight="1" thickBot="1">
      <c r="B898" s="49"/>
      <c r="D898" s="233" t="s">
        <v>37</v>
      </c>
      <c r="E898" s="234"/>
      <c r="F898" s="235" t="s">
        <v>38</v>
      </c>
      <c r="G898" s="236"/>
      <c r="I898" s="228" t="s">
        <v>14</v>
      </c>
      <c r="J898" s="229"/>
      <c r="K898" s="230" t="s">
        <v>15</v>
      </c>
      <c r="L898" s="231"/>
      <c r="N898" s="228" t="s">
        <v>16</v>
      </c>
      <c r="O898" s="229"/>
      <c r="P898" s="230" t="s">
        <v>17</v>
      </c>
      <c r="Q898" s="231"/>
      <c r="S898" s="228" t="s">
        <v>45</v>
      </c>
      <c r="T898" s="229"/>
      <c r="U898" s="230" t="s">
        <v>46</v>
      </c>
      <c r="V898" s="231"/>
      <c r="X898" s="228" t="s">
        <v>49</v>
      </c>
      <c r="Y898" s="229"/>
      <c r="Z898" s="230" t="s">
        <v>50</v>
      </c>
      <c r="AA898" s="231"/>
      <c r="AB898" s="4"/>
      <c r="AC898" s="53" t="s">
        <v>87</v>
      </c>
      <c r="AE898" s="98" t="s">
        <v>88</v>
      </c>
      <c r="AF898" s="17"/>
      <c r="AG898" s="9"/>
      <c r="AH898" s="9"/>
      <c r="AI898" s="50"/>
      <c r="AJ898" s="44"/>
      <c r="AK898" s="9"/>
      <c r="AL898" s="9"/>
      <c r="AM898" s="9"/>
    </row>
    <row r="899" spans="2:39" ht="18.649999999999999" customHeight="1" thickTop="1" thickBot="1">
      <c r="B899" s="75">
        <v>2.5</v>
      </c>
      <c r="D899" s="132">
        <f t="shared" ref="D899" si="3652">COS($F$8*$B899)</f>
        <v>0.54042685249437039</v>
      </c>
      <c r="E899" s="133">
        <v>0</v>
      </c>
      <c r="F899" s="134">
        <v>0</v>
      </c>
      <c r="G899" s="135">
        <f t="shared" ref="G899" si="3653">$E$8*SIN($B899*$F$8)</f>
        <v>2.5241730039613475</v>
      </c>
      <c r="I899" s="55">
        <v>1</v>
      </c>
      <c r="J899" s="58">
        <v>0</v>
      </c>
      <c r="K899" s="56">
        <v>0</v>
      </c>
      <c r="L899" s="57">
        <v>0</v>
      </c>
      <c r="N899" s="55">
        <f t="shared" ref="N899" si="3654">D899*I899+F899*I902-E899*J899-G899*J902</f>
        <v>18.45221721491929</v>
      </c>
      <c r="O899" s="58">
        <f t="shared" ref="O899" si="3655">(D899*J899+E899*I899+F899*J902+G899*I902)</f>
        <v>0</v>
      </c>
      <c r="P899" s="56">
        <f t="shared" ref="P899" si="3656">D899*K899+F899*K902-E899*L899-G899*L902</f>
        <v>0</v>
      </c>
      <c r="Q899" s="57">
        <f t="shared" ref="Q899" si="3657">(D899*L899+E899*K899+F899*L902+G899*K902)</f>
        <v>2.5241730039613475</v>
      </c>
      <c r="S899" s="59">
        <f t="shared" ref="S899" si="3658">COS($U$8*$B899)</f>
        <v>0.54042685249437039</v>
      </c>
      <c r="T899" s="60">
        <v>0</v>
      </c>
      <c r="U899" s="22">
        <v>0</v>
      </c>
      <c r="V899" s="116">
        <f t="shared" ref="V899" si="3659">$T$8*SIN($B899*$U$8)</f>
        <v>2.5241730039613475</v>
      </c>
      <c r="X899" s="55">
        <f t="shared" ref="X899" si="3660">N899*S899+P899*S902-O899*T899-Q899*T902</f>
        <v>9.2641348538982413</v>
      </c>
      <c r="Y899" s="58">
        <f t="shared" ref="Y899" si="3661">(N899*T899+O899*S899+P899*T902+Q899*S902)</f>
        <v>0</v>
      </c>
      <c r="Z899" s="56">
        <f t="shared" ref="Z899" si="3662">N899*U899+P899*U902-O899*V899-Q899*V902</f>
        <v>0</v>
      </c>
      <c r="AA899" s="57">
        <f t="shared" ref="AA899" si="3663">(N899*V899+O899*U899+P899*V902+Q899*U902)</f>
        <v>47.940719428812208</v>
      </c>
      <c r="AB899" s="9"/>
      <c r="AC899" s="61">
        <f t="shared" ref="AC899" si="3664">20*LOG((2*$X$8)/(($X$8*X899+Z899+$X$8*X902+Z902)^2+($X$8*Y899+AA899+$X$8*Y902+AA902)^2)^0.5)</f>
        <v>-27.915312829654908</v>
      </c>
      <c r="AE899" s="99">
        <f t="shared" ref="AE899" si="3665">((Y899^2+X899^2)/(Y902^2+X902^2))^0.5</f>
        <v>5.2358798326559963</v>
      </c>
      <c r="AF899" s="17"/>
      <c r="AG899" s="9"/>
      <c r="AH899" s="9"/>
      <c r="AI899" s="50"/>
      <c r="AJ899" s="44"/>
      <c r="AK899" s="9"/>
      <c r="AL899" s="9"/>
      <c r="AM899" s="9"/>
    </row>
    <row r="900" spans="2:39" ht="18.649999999999999" customHeight="1" thickBot="1">
      <c r="D900" s="59"/>
      <c r="E900" s="22"/>
      <c r="F900" s="22"/>
      <c r="G900" s="65"/>
      <c r="I900" s="63"/>
      <c r="L900" s="64"/>
      <c r="N900" s="63"/>
      <c r="Q900" s="64"/>
      <c r="S900" s="63"/>
      <c r="V900" s="64"/>
      <c r="X900" s="63"/>
      <c r="AA900" s="64"/>
      <c r="AE900" s="100"/>
      <c r="AF900" s="17"/>
      <c r="AG900" s="9"/>
      <c r="AH900" s="9"/>
      <c r="AI900" s="50"/>
      <c r="AJ900" s="44"/>
      <c r="AK900" s="9"/>
      <c r="AL900" s="9"/>
      <c r="AM900" s="9"/>
    </row>
    <row r="901" spans="2:39" ht="18.649999999999999" customHeight="1" thickBot="1">
      <c r="D901" s="237" t="s">
        <v>39</v>
      </c>
      <c r="E901" s="238"/>
      <c r="F901" s="239" t="s">
        <v>40</v>
      </c>
      <c r="G901" s="240"/>
      <c r="I901" s="228" t="s">
        <v>18</v>
      </c>
      <c r="J901" s="229"/>
      <c r="K901" s="230" t="s">
        <v>19</v>
      </c>
      <c r="L901" s="231"/>
      <c r="N901" s="228" t="s">
        <v>20</v>
      </c>
      <c r="O901" s="229"/>
      <c r="P901" s="230" t="s">
        <v>21</v>
      </c>
      <c r="Q901" s="231"/>
      <c r="S901" s="228" t="s">
        <v>47</v>
      </c>
      <c r="T901" s="229"/>
      <c r="U901" s="230" t="s">
        <v>48</v>
      </c>
      <c r="V901" s="231"/>
      <c r="X901" s="228" t="s">
        <v>51</v>
      </c>
      <c r="Y901" s="229"/>
      <c r="Z901" s="230" t="s">
        <v>52</v>
      </c>
      <c r="AA901" s="231"/>
      <c r="AB901" s="4"/>
      <c r="AC901" s="71" t="s">
        <v>89</v>
      </c>
      <c r="AE901" s="101" t="s">
        <v>90</v>
      </c>
      <c r="AF901" s="17"/>
      <c r="AG901" s="9"/>
      <c r="AH901" s="9"/>
      <c r="AI901" s="50"/>
      <c r="AJ901" s="44"/>
      <c r="AK901" s="9"/>
      <c r="AL901" s="9"/>
      <c r="AM901" s="9"/>
    </row>
    <row r="902" spans="2:39" ht="18.649999999999999" customHeight="1" thickTop="1" thickBot="1">
      <c r="D902" s="43">
        <v>0</v>
      </c>
      <c r="E902" s="116">
        <f t="shared" ref="E902" si="3666">(1/$E$8)*SIN($B899*$F$8)</f>
        <v>0.28046366710681636</v>
      </c>
      <c r="F902" s="59">
        <f t="shared" ref="F902" si="3667">COS($F$8*$B899)</f>
        <v>0.54042685249437039</v>
      </c>
      <c r="G902" s="73">
        <v>0</v>
      </c>
      <c r="I902" s="55">
        <v>0</v>
      </c>
      <c r="J902" s="58">
        <f t="shared" ref="J902" si="3668">(TAN($K$8*B899))/$J$8</f>
        <v>-7.0961024994383477</v>
      </c>
      <c r="K902" s="56">
        <v>1</v>
      </c>
      <c r="L902" s="57">
        <v>0</v>
      </c>
      <c r="N902" s="55">
        <f t="shared" ref="N902" si="3669">D902*I899+F902*I902-E902*J899-G902*J902</f>
        <v>0</v>
      </c>
      <c r="O902" s="58">
        <f t="shared" ref="O902" si="3670">(D902*J899+E902*I899+F902*J902+G902*I902)</f>
        <v>-3.5544606716420848</v>
      </c>
      <c r="P902" s="56">
        <f t="shared" ref="P902" si="3671">D902*K899+F902*K902-E902*L899-G902*L902</f>
        <v>0.54042685249437039</v>
      </c>
      <c r="Q902" s="57">
        <f t="shared" ref="Q902" si="3672">(D902*L899+E902*K899+F902*L902+G902*K902)</f>
        <v>0</v>
      </c>
      <c r="S902" s="43">
        <v>0</v>
      </c>
      <c r="T902" s="116">
        <f t="shared" ref="T902" si="3673">(1/$T$8)*SIN($B899*$U$8)</f>
        <v>0.28046366710681636</v>
      </c>
      <c r="U902" s="59">
        <f t="shared" ref="U902" si="3674">COS($U$8*$B899)</f>
        <v>0.54042685249437039</v>
      </c>
      <c r="V902" s="73">
        <v>0</v>
      </c>
      <c r="X902" s="55">
        <f t="shared" ref="X902" si="3675">N902*S899+P902*S902-O902*T899-Q902*T902</f>
        <v>0</v>
      </c>
      <c r="Y902" s="58">
        <f t="shared" ref="Y902" si="3676">(N902*T899+O902*S899+P902*T902+Q902*S902)</f>
        <v>-1.769355896236992</v>
      </c>
      <c r="Z902" s="56">
        <f t="shared" ref="Z902" si="3677">N902*U899+P902*U902-O902*V899-Q902*V902</f>
        <v>9.2641348538982431</v>
      </c>
      <c r="AA902" s="57">
        <f t="shared" ref="AA902" si="3678">(N902*V899+O902*U899+P902*V902+Q902*U902)</f>
        <v>0</v>
      </c>
      <c r="AB902" s="9"/>
      <c r="AC902" s="74">
        <f t="shared" ref="AC902" si="3679">(180/PI())*ATAN(-1*(($X$8*Y899+AA899+$X$8*Y902+AA902)/($X$8*X899+Z899+$X$8*X902+Z902)))</f>
        <v>-68.13472754233706</v>
      </c>
      <c r="AE902" s="102">
        <f t="shared" ref="AE902" si="3680">20*LOG(((($X$8*X899+Z899-$X$8*X902-Z902)^2+($X$8*Y899+AA899-$X$8*Y902-AA902)^2)/(($X$8*X899+Z899+$X$8*X902+Z902)^2+($X$8*Y899+AA899+$X$8*Y902+AA902)^2))^0.5)</f>
        <v>-7.0243185257319422E-3</v>
      </c>
      <c r="AF902" s="17"/>
      <c r="AG902" s="9"/>
      <c r="AH902" s="9"/>
      <c r="AI902" s="50"/>
      <c r="AJ902" s="44"/>
      <c r="AK902" s="9"/>
      <c r="AL902" s="9"/>
      <c r="AM902" s="9"/>
    </row>
    <row r="903" spans="2:39" ht="18.649999999999999" customHeight="1">
      <c r="AE903" s="66"/>
      <c r="AG903" s="9"/>
      <c r="AH903" s="9"/>
      <c r="AI903" s="50"/>
      <c r="AJ903" s="44"/>
      <c r="AK903" s="9"/>
      <c r="AL903" s="9"/>
      <c r="AM903" s="9"/>
    </row>
    <row r="904" spans="2:39" ht="18.649999999999999" customHeight="1" thickBot="1">
      <c r="E904" s="50" t="s">
        <v>8</v>
      </c>
      <c r="J904" s="50" t="s">
        <v>9</v>
      </c>
      <c r="O904" s="50" t="s">
        <v>10</v>
      </c>
      <c r="T904" s="50" t="s">
        <v>11</v>
      </c>
      <c r="Y904" s="50" t="s">
        <v>12</v>
      </c>
      <c r="AG904" s="9"/>
      <c r="AH904" s="9"/>
      <c r="AI904" s="50"/>
      <c r="AJ904" s="44"/>
      <c r="AK904" s="9"/>
      <c r="AL904" s="9"/>
      <c r="AM904" s="9"/>
    </row>
    <row r="905" spans="2:39" ht="18.649999999999999" customHeight="1" thickBot="1">
      <c r="B905" s="49"/>
      <c r="D905" s="233" t="s">
        <v>37</v>
      </c>
      <c r="E905" s="234"/>
      <c r="F905" s="235" t="s">
        <v>38</v>
      </c>
      <c r="G905" s="236"/>
      <c r="I905" s="228" t="s">
        <v>14</v>
      </c>
      <c r="J905" s="229"/>
      <c r="K905" s="230" t="s">
        <v>15</v>
      </c>
      <c r="L905" s="231"/>
      <c r="N905" s="228" t="s">
        <v>16</v>
      </c>
      <c r="O905" s="229"/>
      <c r="P905" s="230" t="s">
        <v>17</v>
      </c>
      <c r="Q905" s="231"/>
      <c r="S905" s="228" t="s">
        <v>45</v>
      </c>
      <c r="T905" s="229"/>
      <c r="U905" s="230" t="s">
        <v>46</v>
      </c>
      <c r="V905" s="231"/>
      <c r="X905" s="228" t="s">
        <v>49</v>
      </c>
      <c r="Y905" s="229"/>
      <c r="Z905" s="230" t="s">
        <v>50</v>
      </c>
      <c r="AA905" s="231"/>
      <c r="AB905" s="4"/>
      <c r="AC905" s="53" t="s">
        <v>87</v>
      </c>
      <c r="AE905" s="98" t="s">
        <v>88</v>
      </c>
      <c r="AF905" s="17"/>
      <c r="AG905" s="9"/>
      <c r="AH905" s="9"/>
      <c r="AI905" s="50"/>
      <c r="AJ905" s="44"/>
      <c r="AK905" s="9"/>
      <c r="AL905" s="9"/>
      <c r="AM905" s="9"/>
    </row>
    <row r="906" spans="2:39" ht="18.649999999999999" customHeight="1" thickTop="1" thickBot="1">
      <c r="B906" s="75">
        <v>2.52</v>
      </c>
      <c r="D906" s="132">
        <f t="shared" ref="D906" si="3681">COS($F$8*$B906)</f>
        <v>0.53367950412810272</v>
      </c>
      <c r="E906" s="133">
        <v>0</v>
      </c>
      <c r="F906" s="134">
        <v>0</v>
      </c>
      <c r="G906" s="135">
        <f t="shared" ref="G906" si="3682">$E$8*SIN($B906*$F$8)</f>
        <v>2.5370604411133448</v>
      </c>
      <c r="I906" s="55">
        <v>1</v>
      </c>
      <c r="J906" s="58">
        <v>0</v>
      </c>
      <c r="K906" s="56">
        <v>0</v>
      </c>
      <c r="L906" s="57">
        <v>0</v>
      </c>
      <c r="N906" s="55">
        <f t="shared" ref="N906" si="3683">D906*I906+F906*I909-E906*J906-G906*J909</f>
        <v>17.184299385611407</v>
      </c>
      <c r="O906" s="58">
        <f t="shared" ref="O906" si="3684">(D906*J906+E906*I906+F906*J909+G906*I909)</f>
        <v>0</v>
      </c>
      <c r="P906" s="56">
        <f t="shared" ref="P906" si="3685">D906*K906+F906*K909-E906*L906-G906*L909</f>
        <v>0</v>
      </c>
      <c r="Q906" s="57">
        <f t="shared" ref="Q906" si="3686">(D906*L906+E906*K906+F906*L909+G906*K909)</f>
        <v>2.5370604411133448</v>
      </c>
      <c r="S906" s="59">
        <f t="shared" ref="S906" si="3687">COS($U$8*$B906)</f>
        <v>0.53367950412810272</v>
      </c>
      <c r="T906" s="60">
        <v>0</v>
      </c>
      <c r="U906" s="22">
        <v>0</v>
      </c>
      <c r="V906" s="116">
        <f t="shared" ref="V906" si="3688">$T$8*SIN($B906*$U$8)</f>
        <v>2.5370604411133448</v>
      </c>
      <c r="X906" s="55">
        <f t="shared" ref="X906" si="3689">N906*S906+P906*S909-O906*T906-Q906*T909</f>
        <v>8.4557221880283731</v>
      </c>
      <c r="Y906" s="58">
        <f t="shared" ref="Y906" si="3690">(N906*T906+O906*S906+P906*T909+Q906*S909)</f>
        <v>0</v>
      </c>
      <c r="Z906" s="56">
        <f t="shared" ref="Z906" si="3691">N906*U906+P906*U909-O906*V906-Q906*V909</f>
        <v>0</v>
      </c>
      <c r="AA906" s="57">
        <f t="shared" ref="AA906" si="3692">(N906*V906+O906*U906+P906*V909+Q906*U909)</f>
        <v>44.951583337639455</v>
      </c>
      <c r="AB906" s="9"/>
      <c r="AC906" s="61">
        <f t="shared" ref="AC906" si="3693">20*LOG((2*$X$8)/(($X$8*X906+Z906+$X$8*X909+Z909)^2+($X$8*Y906+AA906+$X$8*Y909+AA909)^2)^0.5)</f>
        <v>-27.340199193215287</v>
      </c>
      <c r="AE906" s="99">
        <f t="shared" ref="AE906" si="3694">((Y906^2+X906^2)/(Y909^2+X909^2))^0.5</f>
        <v>5.3915207157089666</v>
      </c>
      <c r="AF906" s="17"/>
      <c r="AG906" s="9"/>
      <c r="AH906" s="9"/>
      <c r="AI906" s="50"/>
      <c r="AJ906" s="44"/>
      <c r="AK906" s="9"/>
      <c r="AL906" s="9"/>
      <c r="AM906" s="9"/>
    </row>
    <row r="907" spans="2:39" ht="18.649999999999999" customHeight="1" thickBot="1">
      <c r="D907" s="59"/>
      <c r="E907" s="22"/>
      <c r="F907" s="22"/>
      <c r="G907" s="65"/>
      <c r="I907" s="63"/>
      <c r="L907" s="64"/>
      <c r="N907" s="63"/>
      <c r="Q907" s="64"/>
      <c r="S907" s="63"/>
      <c r="V907" s="64"/>
      <c r="X907" s="63"/>
      <c r="AA907" s="64"/>
      <c r="AE907" s="100"/>
      <c r="AF907" s="17"/>
      <c r="AG907" s="9"/>
      <c r="AH907" s="9"/>
      <c r="AI907" s="50"/>
      <c r="AJ907" s="44"/>
      <c r="AK907" s="9"/>
      <c r="AL907" s="9"/>
      <c r="AM907" s="9"/>
    </row>
    <row r="908" spans="2:39" ht="18.649999999999999" customHeight="1" thickBot="1">
      <c r="D908" s="237" t="s">
        <v>39</v>
      </c>
      <c r="E908" s="238"/>
      <c r="F908" s="239" t="s">
        <v>40</v>
      </c>
      <c r="G908" s="240"/>
      <c r="I908" s="228" t="s">
        <v>18</v>
      </c>
      <c r="J908" s="229"/>
      <c r="K908" s="230" t="s">
        <v>19</v>
      </c>
      <c r="L908" s="231"/>
      <c r="N908" s="228" t="s">
        <v>20</v>
      </c>
      <c r="O908" s="229"/>
      <c r="P908" s="230" t="s">
        <v>21</v>
      </c>
      <c r="Q908" s="231"/>
      <c r="S908" s="228" t="s">
        <v>47</v>
      </c>
      <c r="T908" s="229"/>
      <c r="U908" s="230" t="s">
        <v>48</v>
      </c>
      <c r="V908" s="231"/>
      <c r="X908" s="228" t="s">
        <v>51</v>
      </c>
      <c r="Y908" s="229"/>
      <c r="Z908" s="230" t="s">
        <v>52</v>
      </c>
      <c r="AA908" s="231"/>
      <c r="AB908" s="4"/>
      <c r="AC908" s="71" t="s">
        <v>89</v>
      </c>
      <c r="AE908" s="101" t="s">
        <v>90</v>
      </c>
      <c r="AF908" s="17"/>
      <c r="AG908" s="9"/>
      <c r="AH908" s="9"/>
      <c r="AI908" s="50"/>
      <c r="AJ908" s="44"/>
      <c r="AK908" s="9"/>
      <c r="AL908" s="9"/>
      <c r="AM908" s="9"/>
    </row>
    <row r="909" spans="2:39" ht="18.649999999999999" customHeight="1" thickTop="1" thickBot="1">
      <c r="D909" s="43">
        <v>0</v>
      </c>
      <c r="E909" s="116">
        <f t="shared" ref="E909" si="3695">(1/$E$8)*SIN($B906*$F$8)</f>
        <v>0.28189560456814944</v>
      </c>
      <c r="F909" s="59">
        <f t="shared" ref="F909" si="3696">COS($F$8*$B906)</f>
        <v>0.53367950412810272</v>
      </c>
      <c r="G909" s="73">
        <v>0</v>
      </c>
      <c r="I909" s="55">
        <v>0</v>
      </c>
      <c r="J909" s="58">
        <f t="shared" ref="J909" si="3697">(TAN($K$8*B906))/$J$8</f>
        <v>-6.5629575124258643</v>
      </c>
      <c r="K909" s="56">
        <v>1</v>
      </c>
      <c r="L909" s="57">
        <v>0</v>
      </c>
      <c r="N909" s="55">
        <f t="shared" ref="N909" si="3698">D909*I906+F909*I909-E909*J906-G909*J909</f>
        <v>0</v>
      </c>
      <c r="O909" s="58">
        <f t="shared" ref="O909" si="3699">(D909*J906+E909*I906+F909*J909+G909*I909)</f>
        <v>-3.2206203062770924</v>
      </c>
      <c r="P909" s="56">
        <f t="shared" ref="P909" si="3700">D909*K906+F909*K909-E909*L906-G909*L909</f>
        <v>0.53367950412810272</v>
      </c>
      <c r="Q909" s="57">
        <f t="shared" ref="Q909" si="3701">(D909*L906+E909*K906+F909*L909+G909*K909)</f>
        <v>0</v>
      </c>
      <c r="S909" s="43">
        <v>0</v>
      </c>
      <c r="T909" s="116">
        <f t="shared" ref="T909" si="3702">(1/$T$8)*SIN($B906*$U$8)</f>
        <v>0.28189560456814944</v>
      </c>
      <c r="U909" s="59">
        <f t="shared" ref="U909" si="3703">COS($U$8*$B906)</f>
        <v>0.53367950412810272</v>
      </c>
      <c r="V909" s="73">
        <v>0</v>
      </c>
      <c r="X909" s="55">
        <f t="shared" ref="X909" si="3704">N909*S906+P909*S909-O909*T906-Q909*T909</f>
        <v>0</v>
      </c>
      <c r="Y909" s="58">
        <f t="shared" ref="Y909" si="3705">(N909*T906+O909*S906+P909*T909+Q909*S909)</f>
        <v>-1.5683371415770353</v>
      </c>
      <c r="Z909" s="56">
        <f t="shared" ref="Z909" si="3706">N909*U906+P909*U909-O909*V906-Q909*V909</f>
        <v>8.4557221880283731</v>
      </c>
      <c r="AA909" s="57">
        <f t="shared" ref="AA909" si="3707">(N909*V906+O909*U906+P909*V909+Q909*U909)</f>
        <v>0</v>
      </c>
      <c r="AB909" s="9"/>
      <c r="AC909" s="74">
        <f t="shared" ref="AC909" si="3708">(180/PI())*ATAN(-1*(($X$8*Y906+AA906+$X$8*Y909+AA909)/($X$8*X906+Z906+$X$8*X909+Z909)))</f>
        <v>-68.70341242065949</v>
      </c>
      <c r="AE909" s="102">
        <f t="shared" ref="AE909" si="3709">20*LOG(((($X$8*X906+Z906-$X$8*X909-Z909)^2+($X$8*Y906+AA906-$X$8*Y909-AA909)^2)/(($X$8*X906+Z906+$X$8*X909+Z909)^2+($X$8*Y906+AA906+$X$8*Y909+AA909)^2))^0.5)</f>
        <v>-8.0198329449390378E-3</v>
      </c>
      <c r="AF909" s="17"/>
      <c r="AG909" s="9"/>
      <c r="AH909" s="9"/>
      <c r="AI909" s="50"/>
      <c r="AJ909" s="44"/>
      <c r="AK909" s="9"/>
      <c r="AL909" s="9"/>
      <c r="AM909" s="9"/>
    </row>
    <row r="910" spans="2:39" ht="18.649999999999999" customHeight="1">
      <c r="AE910" s="66"/>
      <c r="AG910" s="9"/>
      <c r="AH910" s="9"/>
      <c r="AI910" s="50"/>
      <c r="AJ910" s="44"/>
      <c r="AK910" s="9"/>
      <c r="AL910" s="9"/>
      <c r="AM910" s="9"/>
    </row>
    <row r="911" spans="2:39" ht="18.649999999999999" customHeight="1" thickBot="1">
      <c r="E911" s="50" t="s">
        <v>8</v>
      </c>
      <c r="J911" s="50" t="s">
        <v>9</v>
      </c>
      <c r="O911" s="50" t="s">
        <v>10</v>
      </c>
      <c r="T911" s="50" t="s">
        <v>11</v>
      </c>
      <c r="Y911" s="50" t="s">
        <v>12</v>
      </c>
      <c r="AG911" s="9"/>
      <c r="AH911" s="9"/>
      <c r="AI911" s="50"/>
      <c r="AJ911" s="44"/>
      <c r="AK911" s="9"/>
      <c r="AL911" s="9"/>
      <c r="AM911" s="9"/>
    </row>
    <row r="912" spans="2:39" ht="18.649999999999999" customHeight="1" thickBot="1">
      <c r="B912" s="49"/>
      <c r="D912" s="233" t="s">
        <v>37</v>
      </c>
      <c r="E912" s="234"/>
      <c r="F912" s="235" t="s">
        <v>38</v>
      </c>
      <c r="G912" s="236"/>
      <c r="I912" s="228" t="s">
        <v>14</v>
      </c>
      <c r="J912" s="229"/>
      <c r="K912" s="230" t="s">
        <v>15</v>
      </c>
      <c r="L912" s="231"/>
      <c r="N912" s="228" t="s">
        <v>16</v>
      </c>
      <c r="O912" s="229"/>
      <c r="P912" s="230" t="s">
        <v>17</v>
      </c>
      <c r="Q912" s="231"/>
      <c r="S912" s="228" t="s">
        <v>45</v>
      </c>
      <c r="T912" s="229"/>
      <c r="U912" s="230" t="s">
        <v>46</v>
      </c>
      <c r="V912" s="231"/>
      <c r="X912" s="228" t="s">
        <v>49</v>
      </c>
      <c r="Y912" s="229"/>
      <c r="Z912" s="230" t="s">
        <v>50</v>
      </c>
      <c r="AA912" s="231"/>
      <c r="AB912" s="4"/>
      <c r="AC912" s="53" t="s">
        <v>87</v>
      </c>
      <c r="AE912" s="98" t="s">
        <v>88</v>
      </c>
      <c r="AF912" s="17"/>
      <c r="AG912" s="9"/>
      <c r="AH912" s="9"/>
      <c r="AI912" s="50"/>
      <c r="AJ912" s="44"/>
      <c r="AK912" s="9"/>
      <c r="AL912" s="9"/>
      <c r="AM912" s="9"/>
    </row>
    <row r="913" spans="2:39" ht="18.649999999999999" customHeight="1" thickTop="1" thickBot="1">
      <c r="B913" s="75">
        <v>2.54</v>
      </c>
      <c r="D913" s="132">
        <f t="shared" ref="D913" si="3710">COS($F$8*$B913)</f>
        <v>0.52689801056610641</v>
      </c>
      <c r="E913" s="133">
        <v>0</v>
      </c>
      <c r="F913" s="134">
        <v>0</v>
      </c>
      <c r="G913" s="135">
        <f t="shared" ref="G913" si="3711">$E$8*SIN($B913*$F$8)</f>
        <v>2.5497855553268223</v>
      </c>
      <c r="I913" s="55">
        <v>1</v>
      </c>
      <c r="J913" s="58">
        <v>0</v>
      </c>
      <c r="K913" s="56">
        <v>0</v>
      </c>
      <c r="L913" s="57">
        <v>0</v>
      </c>
      <c r="N913" s="55">
        <f t="shared" ref="N913" si="3712">D913*I913+F913*I916-E913*J913-G913*J916</f>
        <v>16.085759365981769</v>
      </c>
      <c r="O913" s="58">
        <f t="shared" ref="O913" si="3713">(D913*J913+E913*I913+F913*J916+G913*I916)</f>
        <v>0</v>
      </c>
      <c r="P913" s="56">
        <f t="shared" ref="P913" si="3714">D913*K913+F913*K916-E913*L913-G913*L916</f>
        <v>0</v>
      </c>
      <c r="Q913" s="57">
        <f t="shared" ref="Q913" si="3715">(D913*L913+E913*K913+F913*L916+G913*K916)</f>
        <v>2.5497855553268223</v>
      </c>
      <c r="S913" s="59">
        <f t="shared" ref="S913" si="3716">COS($U$8*$B913)</f>
        <v>0.52689801056610641</v>
      </c>
      <c r="T913" s="60">
        <v>0</v>
      </c>
      <c r="U913" s="22">
        <v>0</v>
      </c>
      <c r="V913" s="116">
        <f t="shared" ref="V913" si="3717">$T$8*SIN($B913*$U$8)</f>
        <v>2.5497855553268223</v>
      </c>
      <c r="X913" s="55">
        <f t="shared" ref="X913" si="3718">N913*S913+P913*S916-O913*T913-Q913*T916</f>
        <v>7.7531761219194282</v>
      </c>
      <c r="Y913" s="58">
        <f t="shared" ref="Y913" si="3719">(N913*T913+O913*S913+P913*T916+Q913*S916)</f>
        <v>0</v>
      </c>
      <c r="Z913" s="56">
        <f t="shared" ref="Z913" si="3720">N913*U913+P913*U916-O913*V913-Q913*V916</f>
        <v>0</v>
      </c>
      <c r="AA913" s="57">
        <f t="shared" ref="AA913" si="3721">(N913*V913+O913*U913+P913*V916+Q913*U916)</f>
        <v>42.358713814315351</v>
      </c>
      <c r="AB913" s="9"/>
      <c r="AC913" s="61">
        <f t="shared" ref="AC913" si="3722">20*LOG((2*$X$8)/(($X$8*X913+Z913+$X$8*X916+Z916)^2+($X$8*Y913+AA913+$X$8*Y916+AA916)^2)^0.5)</f>
        <v>-26.808863159612187</v>
      </c>
      <c r="AE913" s="99">
        <f t="shared" ref="AE913" si="3723">((Y913^2+X913^2)/(Y916^2+X916^2))^0.5</f>
        <v>5.5558264504710184</v>
      </c>
      <c r="AF913" s="17"/>
      <c r="AG913" s="9"/>
      <c r="AH913" s="9"/>
      <c r="AI913" s="50"/>
      <c r="AJ913" s="44"/>
      <c r="AK913" s="9"/>
      <c r="AL913" s="9"/>
      <c r="AM913" s="9"/>
    </row>
    <row r="914" spans="2:39" ht="18.649999999999999" customHeight="1" thickBot="1">
      <c r="D914" s="59"/>
      <c r="E914" s="22"/>
      <c r="F914" s="22"/>
      <c r="G914" s="65"/>
      <c r="I914" s="63"/>
      <c r="L914" s="64"/>
      <c r="N914" s="63"/>
      <c r="Q914" s="64"/>
      <c r="S914" s="63"/>
      <c r="V914" s="64"/>
      <c r="X914" s="63"/>
      <c r="AA914" s="64"/>
      <c r="AE914" s="100"/>
      <c r="AF914" s="17"/>
      <c r="AG914" s="9"/>
      <c r="AH914" s="9"/>
      <c r="AI914" s="50"/>
      <c r="AJ914" s="44"/>
      <c r="AK914" s="9"/>
      <c r="AL914" s="9"/>
      <c r="AM914" s="9"/>
    </row>
    <row r="915" spans="2:39" ht="18.649999999999999" customHeight="1" thickBot="1">
      <c r="D915" s="237" t="s">
        <v>39</v>
      </c>
      <c r="E915" s="238"/>
      <c r="F915" s="239" t="s">
        <v>40</v>
      </c>
      <c r="G915" s="240"/>
      <c r="I915" s="228" t="s">
        <v>18</v>
      </c>
      <c r="J915" s="229"/>
      <c r="K915" s="230" t="s">
        <v>19</v>
      </c>
      <c r="L915" s="231"/>
      <c r="N915" s="228" t="s">
        <v>20</v>
      </c>
      <c r="O915" s="229"/>
      <c r="P915" s="230" t="s">
        <v>21</v>
      </c>
      <c r="Q915" s="231"/>
      <c r="S915" s="228" t="s">
        <v>47</v>
      </c>
      <c r="T915" s="229"/>
      <c r="U915" s="230" t="s">
        <v>48</v>
      </c>
      <c r="V915" s="231"/>
      <c r="X915" s="228" t="s">
        <v>51</v>
      </c>
      <c r="Y915" s="229"/>
      <c r="Z915" s="230" t="s">
        <v>52</v>
      </c>
      <c r="AA915" s="231"/>
      <c r="AB915" s="4"/>
      <c r="AC915" s="71" t="s">
        <v>89</v>
      </c>
      <c r="AE915" s="101" t="s">
        <v>90</v>
      </c>
      <c r="AF915" s="17"/>
      <c r="AG915" s="9"/>
      <c r="AH915" s="9"/>
      <c r="AI915" s="50"/>
      <c r="AJ915" s="44"/>
      <c r="AK915" s="9"/>
      <c r="AL915" s="9"/>
      <c r="AM915" s="9"/>
    </row>
    <row r="916" spans="2:39" ht="18.649999999999999" customHeight="1" thickTop="1" thickBot="1">
      <c r="D916" s="43">
        <v>0</v>
      </c>
      <c r="E916" s="116">
        <f t="shared" ref="E916" si="3724">(1/$E$8)*SIN($B913*$F$8)</f>
        <v>0.28330950614742467</v>
      </c>
      <c r="F916" s="59">
        <f t="shared" ref="F916" si="3725">COS($F$8*$B913)</f>
        <v>0.52689801056610641</v>
      </c>
      <c r="G916" s="73">
        <v>0</v>
      </c>
      <c r="I916" s="55">
        <v>0</v>
      </c>
      <c r="J916" s="58">
        <f t="shared" ref="J916" si="3726">(TAN($K$8*B913))/$J$8</f>
        <v>-6.1020274128195791</v>
      </c>
      <c r="K916" s="56">
        <v>1</v>
      </c>
      <c r="L916" s="57">
        <v>0</v>
      </c>
      <c r="N916" s="55">
        <f t="shared" ref="N916" si="3727">D916*I913+F916*I916-E916*J913-G916*J916</f>
        <v>0</v>
      </c>
      <c r="O916" s="58">
        <f t="shared" ref="O916" si="3728">(D916*J913+E916*I913+F916*J916+G916*I916)</f>
        <v>-2.9318365980870569</v>
      </c>
      <c r="P916" s="56">
        <f t="shared" ref="P916" si="3729">D916*K913+F916*K916-E916*L913-G916*L916</f>
        <v>0.52689801056610641</v>
      </c>
      <c r="Q916" s="57">
        <f t="shared" ref="Q916" si="3730">(D916*L913+E916*K913+F916*L916+G916*K916)</f>
        <v>0</v>
      </c>
      <c r="S916" s="43">
        <v>0</v>
      </c>
      <c r="T916" s="116">
        <f t="shared" ref="T916" si="3731">(1/$T$8)*SIN($B913*$U$8)</f>
        <v>0.28330950614742467</v>
      </c>
      <c r="U916" s="59">
        <f t="shared" ref="U916" si="3732">COS($U$8*$B913)</f>
        <v>0.52689801056610641</v>
      </c>
      <c r="V916" s="73">
        <v>0</v>
      </c>
      <c r="X916" s="55">
        <f t="shared" ref="X916" si="3733">N916*S913+P916*S916-O916*T913-Q916*T916</f>
        <v>0</v>
      </c>
      <c r="Y916" s="58">
        <f t="shared" ref="Y916" si="3734">(N916*T913+O916*S913+P916*T916+Q916*S916)</f>
        <v>-1.3955036556734275</v>
      </c>
      <c r="Z916" s="56">
        <f t="shared" ref="Z916" si="3735">N916*U913+P916*U916-O916*V913-Q916*V916</f>
        <v>7.7531761219194291</v>
      </c>
      <c r="AA916" s="57">
        <f t="shared" ref="AA916" si="3736">(N916*V913+O916*U913+P916*V916+Q916*U916)</f>
        <v>0</v>
      </c>
      <c r="AB916" s="9"/>
      <c r="AC916" s="74">
        <f t="shared" ref="AC916" si="3737">(180/PI())*ATAN(-1*(($X$8*Y913+AA913+$X$8*Y916+AA916)/($X$8*X913+Z913+$X$8*X916+Z916)))</f>
        <v>-69.26617142925987</v>
      </c>
      <c r="AE916" s="102">
        <f t="shared" ref="AE916" si="3738">20*LOG(((($X$8*X913+Z913-$X$8*X916-Z916)^2+($X$8*Y913+AA913-$X$8*Y916-AA916)^2)/(($X$8*X913+Z913+$X$8*X916+Z916)^2+($X$8*Y913+AA913+$X$8*Y916+AA916)^2))^0.5)</f>
        <v>-9.0646522779707084E-3</v>
      </c>
      <c r="AF916" s="17"/>
      <c r="AG916" s="9"/>
      <c r="AH916" s="9"/>
      <c r="AI916" s="50"/>
      <c r="AJ916" s="44"/>
      <c r="AK916" s="9"/>
      <c r="AL916" s="9"/>
      <c r="AM916" s="9"/>
    </row>
    <row r="917" spans="2:39" ht="18.649999999999999" customHeight="1">
      <c r="AE917" s="66"/>
      <c r="AG917" s="9"/>
      <c r="AH917" s="9"/>
      <c r="AI917" s="50"/>
      <c r="AJ917" s="44"/>
      <c r="AK917" s="9"/>
      <c r="AL917" s="9"/>
      <c r="AM917" s="9"/>
    </row>
    <row r="918" spans="2:39" ht="18.649999999999999" customHeight="1" thickBot="1">
      <c r="E918" s="50" t="s">
        <v>8</v>
      </c>
      <c r="J918" s="50" t="s">
        <v>9</v>
      </c>
      <c r="O918" s="50" t="s">
        <v>10</v>
      </c>
      <c r="T918" s="50" t="s">
        <v>11</v>
      </c>
      <c r="Y918" s="50" t="s">
        <v>12</v>
      </c>
      <c r="AG918" s="9"/>
      <c r="AH918" s="9"/>
      <c r="AI918" s="50"/>
      <c r="AJ918" s="44"/>
      <c r="AK918" s="9"/>
      <c r="AL918" s="9"/>
      <c r="AM918" s="9"/>
    </row>
    <row r="919" spans="2:39" ht="18.649999999999999" customHeight="1" thickBot="1">
      <c r="B919" s="49"/>
      <c r="D919" s="233" t="s">
        <v>37</v>
      </c>
      <c r="E919" s="234"/>
      <c r="F919" s="235" t="s">
        <v>38</v>
      </c>
      <c r="G919" s="236"/>
      <c r="I919" s="228" t="s">
        <v>14</v>
      </c>
      <c r="J919" s="229"/>
      <c r="K919" s="230" t="s">
        <v>15</v>
      </c>
      <c r="L919" s="231"/>
      <c r="N919" s="228" t="s">
        <v>16</v>
      </c>
      <c r="O919" s="229"/>
      <c r="P919" s="230" t="s">
        <v>17</v>
      </c>
      <c r="Q919" s="231"/>
      <c r="S919" s="228" t="s">
        <v>45</v>
      </c>
      <c r="T919" s="229"/>
      <c r="U919" s="230" t="s">
        <v>46</v>
      </c>
      <c r="V919" s="231"/>
      <c r="X919" s="228" t="s">
        <v>49</v>
      </c>
      <c r="Y919" s="229"/>
      <c r="Z919" s="230" t="s">
        <v>50</v>
      </c>
      <c r="AA919" s="231"/>
      <c r="AB919" s="4"/>
      <c r="AC919" s="53" t="s">
        <v>87</v>
      </c>
      <c r="AE919" s="98" t="s">
        <v>88</v>
      </c>
      <c r="AF919" s="17"/>
      <c r="AG919" s="9"/>
      <c r="AH919" s="9"/>
      <c r="AI919" s="50"/>
      <c r="AJ919" s="44"/>
      <c r="AK919" s="9"/>
      <c r="AL919" s="9"/>
      <c r="AM919" s="9"/>
    </row>
    <row r="920" spans="2:39" ht="18.649999999999999" customHeight="1" thickTop="1" thickBot="1">
      <c r="B920" s="75">
        <v>2.56</v>
      </c>
      <c r="D920" s="132">
        <f t="shared" ref="D920" si="3739">COS($F$8*$B920)</f>
        <v>0.52008280569318122</v>
      </c>
      <c r="E920" s="133">
        <v>0</v>
      </c>
      <c r="F920" s="134">
        <v>0</v>
      </c>
      <c r="G920" s="135">
        <f t="shared" ref="G920" si="3740">$E$8*SIN($B920*$F$8)</f>
        <v>2.5623475324398868</v>
      </c>
      <c r="I920" s="55">
        <v>1</v>
      </c>
      <c r="J920" s="58">
        <v>0</v>
      </c>
      <c r="K920" s="56">
        <v>0</v>
      </c>
      <c r="L920" s="57">
        <v>0</v>
      </c>
      <c r="N920" s="55">
        <f t="shared" ref="N920" si="3741">D920*I920+F920*I923-E920*J920-G920*J923</f>
        <v>15.1239858941829</v>
      </c>
      <c r="O920" s="58">
        <f t="shared" ref="O920" si="3742">(D920*J920+E920*I920+F920*J923+G920*I923)</f>
        <v>0</v>
      </c>
      <c r="P920" s="56">
        <f t="shared" ref="P920" si="3743">D920*K920+F920*K923-E920*L920-G920*L923</f>
        <v>0</v>
      </c>
      <c r="Q920" s="57">
        <f t="shared" ref="Q920" si="3744">(D920*L920+E920*K920+F920*L923+G920*K923)</f>
        <v>2.5623475324398868</v>
      </c>
      <c r="S920" s="59">
        <f t="shared" ref="S920" si="3745">COS($U$8*$B920)</f>
        <v>0.52008280569318122</v>
      </c>
      <c r="T920" s="60">
        <v>0</v>
      </c>
      <c r="U920" s="22">
        <v>0</v>
      </c>
      <c r="V920" s="116">
        <f t="shared" ref="V920" si="3746">$T$8*SIN($B920*$U$8)</f>
        <v>2.5623475324398868</v>
      </c>
      <c r="X920" s="55">
        <f t="shared" ref="X920" si="3747">N920*S920+P920*S923-O920*T920-Q920*T923</f>
        <v>7.1362111418884302</v>
      </c>
      <c r="Y920" s="58">
        <f t="shared" ref="Y920" si="3748">(N920*T920+O920*S920+P920*T923+Q920*S923)</f>
        <v>0</v>
      </c>
      <c r="Z920" s="56">
        <f t="shared" ref="Z920" si="3749">N920*U920+P920*U923-O920*V920-Q920*V923</f>
        <v>0</v>
      </c>
      <c r="AA920" s="57">
        <f t="shared" ref="AA920" si="3750">(N920*V920+O920*U920+P920*V923+Q920*U923)</f>
        <v>40.085540830447542</v>
      </c>
      <c r="AB920" s="9"/>
      <c r="AC920" s="61">
        <f t="shared" ref="AC920" si="3751">20*LOG((2*$X$8)/(($X$8*X920+Z920+$X$8*X923+Z923)^2+($X$8*Y920+AA920+$X$8*Y923+AA923)^2)^0.5)</f>
        <v>-26.315078959599141</v>
      </c>
      <c r="AE920" s="99">
        <f t="shared" ref="AE920" si="3752">((Y920^2+X920^2)/(Y923^2+X923^2))^0.5</f>
        <v>5.729713851449274</v>
      </c>
      <c r="AF920" s="17"/>
      <c r="AG920" s="9"/>
      <c r="AH920" s="9"/>
      <c r="AI920" s="50"/>
      <c r="AJ920" s="44"/>
      <c r="AK920" s="9"/>
      <c r="AL920" s="9"/>
      <c r="AM920" s="9"/>
    </row>
    <row r="921" spans="2:39" ht="18.649999999999999" customHeight="1" thickBot="1">
      <c r="D921" s="59"/>
      <c r="E921" s="22"/>
      <c r="F921" s="22"/>
      <c r="G921" s="65"/>
      <c r="I921" s="63"/>
      <c r="L921" s="64"/>
      <c r="N921" s="63"/>
      <c r="Q921" s="64"/>
      <c r="S921" s="63"/>
      <c r="V921" s="64"/>
      <c r="X921" s="63"/>
      <c r="AA921" s="64"/>
      <c r="AE921" s="100"/>
      <c r="AF921" s="17"/>
      <c r="AG921" s="9"/>
      <c r="AH921" s="9"/>
      <c r="AI921" s="50"/>
      <c r="AJ921" s="44"/>
      <c r="AK921" s="9"/>
      <c r="AL921" s="9"/>
      <c r="AM921" s="9"/>
    </row>
    <row r="922" spans="2:39" ht="18.649999999999999" customHeight="1" thickBot="1">
      <c r="D922" s="237" t="s">
        <v>39</v>
      </c>
      <c r="E922" s="238"/>
      <c r="F922" s="239" t="s">
        <v>40</v>
      </c>
      <c r="G922" s="240"/>
      <c r="I922" s="228" t="s">
        <v>18</v>
      </c>
      <c r="J922" s="229"/>
      <c r="K922" s="230" t="s">
        <v>19</v>
      </c>
      <c r="L922" s="231"/>
      <c r="N922" s="228" t="s">
        <v>20</v>
      </c>
      <c r="O922" s="229"/>
      <c r="P922" s="230" t="s">
        <v>21</v>
      </c>
      <c r="Q922" s="231"/>
      <c r="S922" s="228" t="s">
        <v>47</v>
      </c>
      <c r="T922" s="229"/>
      <c r="U922" s="230" t="s">
        <v>48</v>
      </c>
      <c r="V922" s="231"/>
      <c r="X922" s="228" t="s">
        <v>51</v>
      </c>
      <c r="Y922" s="229"/>
      <c r="Z922" s="230" t="s">
        <v>52</v>
      </c>
      <c r="AA922" s="231"/>
      <c r="AB922" s="4"/>
      <c r="AC922" s="71" t="s">
        <v>89</v>
      </c>
      <c r="AE922" s="101" t="s">
        <v>90</v>
      </c>
      <c r="AF922" s="17"/>
      <c r="AG922" s="9"/>
      <c r="AH922" s="9"/>
      <c r="AI922" s="50"/>
      <c r="AJ922" s="44"/>
      <c r="AK922" s="9"/>
      <c r="AL922" s="9"/>
      <c r="AM922" s="9"/>
    </row>
    <row r="923" spans="2:39" ht="18.649999999999999" customHeight="1" thickTop="1" thickBot="1">
      <c r="D923" s="43">
        <v>0</v>
      </c>
      <c r="E923" s="116">
        <f t="shared" ref="E923" si="3753">(1/$E$8)*SIN($B920*$F$8)</f>
        <v>0.28470528138220963</v>
      </c>
      <c r="F923" s="59">
        <f t="shared" ref="F923" si="3754">COS($F$8*$B920)</f>
        <v>0.52008280569318122</v>
      </c>
      <c r="G923" s="73">
        <v>0</v>
      </c>
      <c r="I923" s="55">
        <v>0</v>
      </c>
      <c r="J923" s="58">
        <f t="shared" ref="J923" si="3755">(TAN($K$8*B920))/$J$8</f>
        <v>-5.699423245130129</v>
      </c>
      <c r="K923" s="56">
        <v>1</v>
      </c>
      <c r="L923" s="57">
        <v>0</v>
      </c>
      <c r="N923" s="55">
        <f t="shared" ref="N923" si="3756">D923*I920+F923*I923-E923*J920-G923*J923</f>
        <v>0</v>
      </c>
      <c r="O923" s="58">
        <f t="shared" ref="O923" si="3757">(D923*J920+E923*I920+F923*J923+G923*I923)</f>
        <v>-2.6794667507780034</v>
      </c>
      <c r="P923" s="56">
        <f t="shared" ref="P923" si="3758">D923*K920+F923*K923-E923*L920-G923*L923</f>
        <v>0.52008280569318122</v>
      </c>
      <c r="Q923" s="57">
        <f t="shared" ref="Q923" si="3759">(D923*L920+E923*K920+F923*L923+G923*K923)</f>
        <v>0</v>
      </c>
      <c r="S923" s="43">
        <v>0</v>
      </c>
      <c r="T923" s="116">
        <f t="shared" ref="T923" si="3760">(1/$T$8)*SIN($B920*$U$8)</f>
        <v>0.28470528138220963</v>
      </c>
      <c r="U923" s="59">
        <f t="shared" ref="U923" si="3761">COS($U$8*$B920)</f>
        <v>0.52008280569318122</v>
      </c>
      <c r="V923" s="73">
        <v>0</v>
      </c>
      <c r="X923" s="55">
        <f t="shared" ref="X923" si="3762">N923*S920+P923*S923-O923*T920-Q923*T923</f>
        <v>0</v>
      </c>
      <c r="Y923" s="58">
        <f t="shared" ref="Y923" si="3763">(N923*T920+O923*S920+P923*T923+Q923*S923)</f>
        <v>-1.24547426396929</v>
      </c>
      <c r="Z923" s="56">
        <f t="shared" ref="Z923" si="3764">N923*U920+P923*U923-O923*V920-Q923*V923</f>
        <v>7.1362111418884293</v>
      </c>
      <c r="AA923" s="57">
        <f t="shared" ref="AA923" si="3765">(N923*V920+O923*U920+P923*V923+Q923*U923)</f>
        <v>0</v>
      </c>
      <c r="AB923" s="9"/>
      <c r="AC923" s="74">
        <f t="shared" ref="AC923" si="3766">(180/PI())*ATAN(-1*(($X$8*Y920+AA920+$X$8*Y923+AA923)/($X$8*X920+Z920+$X$8*X923+Z923)))</f>
        <v>-69.823312316925751</v>
      </c>
      <c r="AE923" s="102">
        <f t="shared" ref="AE923" si="3767">20*LOG(((($X$8*X920+Z920-$X$8*X923-Z923)^2+($X$8*Y920+AA920-$X$8*Y923-AA923)^2)/(($X$8*X920+Z920+$X$8*X923+Z923)^2+($X$8*Y920+AA920+$X$8*Y923+AA923)^2))^0.5)</f>
        <v>-1.0157438190580546E-2</v>
      </c>
      <c r="AF923" s="17"/>
      <c r="AG923" s="9"/>
      <c r="AH923" s="9"/>
      <c r="AI923" s="50"/>
      <c r="AJ923" s="44"/>
      <c r="AK923" s="9"/>
      <c r="AL923" s="9"/>
      <c r="AM923" s="9"/>
    </row>
    <row r="924" spans="2:39" ht="18.649999999999999" customHeight="1">
      <c r="AE924" s="66"/>
      <c r="AG924" s="9"/>
      <c r="AH924" s="9"/>
      <c r="AI924" s="50"/>
      <c r="AJ924" s="44"/>
      <c r="AK924" s="9"/>
      <c r="AL924" s="9"/>
      <c r="AM924" s="9"/>
    </row>
    <row r="925" spans="2:39" ht="18.649999999999999" customHeight="1" thickBot="1">
      <c r="E925" s="50" t="s">
        <v>8</v>
      </c>
      <c r="J925" s="50" t="s">
        <v>9</v>
      </c>
      <c r="O925" s="50" t="s">
        <v>10</v>
      </c>
      <c r="T925" s="50" t="s">
        <v>11</v>
      </c>
      <c r="Y925" s="50" t="s">
        <v>12</v>
      </c>
      <c r="AG925" s="9"/>
      <c r="AH925" s="9"/>
      <c r="AI925" s="50"/>
      <c r="AJ925" s="44"/>
      <c r="AK925" s="9"/>
      <c r="AL925" s="9"/>
      <c r="AM925" s="9"/>
    </row>
    <row r="926" spans="2:39" ht="18.649999999999999" customHeight="1" thickBot="1">
      <c r="B926" s="49"/>
      <c r="D926" s="233" t="s">
        <v>37</v>
      </c>
      <c r="E926" s="234"/>
      <c r="F926" s="235" t="s">
        <v>38</v>
      </c>
      <c r="G926" s="236"/>
      <c r="I926" s="228" t="s">
        <v>14</v>
      </c>
      <c r="J926" s="229"/>
      <c r="K926" s="230" t="s">
        <v>15</v>
      </c>
      <c r="L926" s="231"/>
      <c r="N926" s="228" t="s">
        <v>16</v>
      </c>
      <c r="O926" s="229"/>
      <c r="P926" s="230" t="s">
        <v>17</v>
      </c>
      <c r="Q926" s="231"/>
      <c r="S926" s="228" t="s">
        <v>45</v>
      </c>
      <c r="T926" s="229"/>
      <c r="U926" s="230" t="s">
        <v>46</v>
      </c>
      <c r="V926" s="231"/>
      <c r="X926" s="228" t="s">
        <v>49</v>
      </c>
      <c r="Y926" s="229"/>
      <c r="Z926" s="230" t="s">
        <v>50</v>
      </c>
      <c r="AA926" s="231"/>
      <c r="AB926" s="4"/>
      <c r="AC926" s="53" t="s">
        <v>87</v>
      </c>
      <c r="AE926" s="98" t="s">
        <v>88</v>
      </c>
      <c r="AF926" s="17"/>
      <c r="AG926" s="9"/>
      <c r="AH926" s="9"/>
      <c r="AI926" s="50"/>
      <c r="AJ926" s="44"/>
      <c r="AK926" s="9"/>
      <c r="AL926" s="9"/>
      <c r="AM926" s="9"/>
    </row>
    <row r="927" spans="2:39" ht="18.649999999999999" customHeight="1" thickTop="1" thickBot="1">
      <c r="B927" s="75">
        <v>2.58</v>
      </c>
      <c r="D927" s="132">
        <f t="shared" ref="D927" si="3768">COS($F$8*$B927)</f>
        <v>0.51323432555100135</v>
      </c>
      <c r="E927" s="133">
        <v>0</v>
      </c>
      <c r="F927" s="134">
        <v>0</v>
      </c>
      <c r="G927" s="135">
        <f t="shared" ref="G927" si="3769">$E$8*SIN($B927*$F$8)</f>
        <v>2.574745568728273</v>
      </c>
      <c r="I927" s="55">
        <v>1</v>
      </c>
      <c r="J927" s="58">
        <v>0</v>
      </c>
      <c r="K927" s="56">
        <v>0</v>
      </c>
      <c r="L927" s="57">
        <v>0</v>
      </c>
      <c r="N927" s="55">
        <f t="shared" ref="N927" si="3770">D927*I927+F927*I930-E927*J927-G927*J930</f>
        <v>14.274226248134626</v>
      </c>
      <c r="O927" s="58">
        <f t="shared" ref="O927" si="3771">(D927*J927+E927*I927+F927*J930+G927*I930)</f>
        <v>0</v>
      </c>
      <c r="P927" s="56">
        <f t="shared" ref="P927" si="3772">D927*K927+F927*K930-E927*L927-G927*L930</f>
        <v>0</v>
      </c>
      <c r="Q927" s="57">
        <f t="shared" ref="Q927" si="3773">(D927*L927+E927*K927+F927*L930+G927*K930)</f>
        <v>2.574745568728273</v>
      </c>
      <c r="S927" s="59">
        <f t="shared" ref="S927" si="3774">COS($U$8*$B927)</f>
        <v>0.51323432555100135</v>
      </c>
      <c r="T927" s="60">
        <v>0</v>
      </c>
      <c r="U927" s="22">
        <v>0</v>
      </c>
      <c r="V927" s="116">
        <f t="shared" ref="V927" si="3775">$T$8*SIN($B927*$U$8)</f>
        <v>2.574745568728273</v>
      </c>
      <c r="X927" s="55">
        <f t="shared" ref="X927" si="3776">N927*S927+P927*S930-O927*T927-Q927*T930</f>
        <v>6.5894323541475668</v>
      </c>
      <c r="Y927" s="58">
        <f t="shared" ref="Y927" si="3777">(N927*T927+O927*S927+P927*T930+Q927*S930)</f>
        <v>0</v>
      </c>
      <c r="Z927" s="56">
        <f t="shared" ref="Z927" si="3778">N927*U927+P927*U930-O927*V927-Q927*V930</f>
        <v>0</v>
      </c>
      <c r="AA927" s="57">
        <f t="shared" ref="AA927" si="3779">(N927*V927+O927*U927+P927*V930+Q927*U930)</f>
        <v>38.073948584841112</v>
      </c>
      <c r="AB927" s="9"/>
      <c r="AC927" s="61">
        <f t="shared" ref="AC927" si="3780">20*LOG((2*$X$8)/(($X$8*X927+Z927+$X$8*X930+Z930)^2+($X$8*Y927+AA927+$X$8*Y930+AA930)^2)^0.5)</f>
        <v>-25.853784199492985</v>
      </c>
      <c r="AE927" s="99">
        <f t="shared" ref="AE927" si="3781">((Y927^2+X927^2)/(Y930^2+X930^2))^0.5</f>
        <v>5.9142397270141869</v>
      </c>
      <c r="AF927" s="17"/>
      <c r="AG927" s="9"/>
      <c r="AH927" s="9"/>
      <c r="AI927" s="50"/>
      <c r="AJ927" s="44"/>
      <c r="AK927" s="9"/>
      <c r="AL927" s="9"/>
      <c r="AM927" s="9"/>
    </row>
    <row r="928" spans="2:39" ht="18.649999999999999" customHeight="1" thickBot="1">
      <c r="D928" s="59"/>
      <c r="E928" s="22"/>
      <c r="F928" s="22"/>
      <c r="G928" s="65"/>
      <c r="I928" s="63"/>
      <c r="L928" s="64"/>
      <c r="N928" s="63"/>
      <c r="Q928" s="64"/>
      <c r="S928" s="63"/>
      <c r="V928" s="64"/>
      <c r="X928" s="63"/>
      <c r="AA928" s="64"/>
      <c r="AE928" s="100"/>
      <c r="AF928" s="17"/>
      <c r="AG928" s="9"/>
      <c r="AH928" s="9"/>
      <c r="AI928" s="50"/>
      <c r="AJ928" s="44"/>
      <c r="AK928" s="9"/>
      <c r="AL928" s="9"/>
      <c r="AM928" s="9"/>
    </row>
    <row r="929" spans="2:39" ht="18.649999999999999" customHeight="1" thickBot="1">
      <c r="D929" s="237" t="s">
        <v>39</v>
      </c>
      <c r="E929" s="238"/>
      <c r="F929" s="239" t="s">
        <v>40</v>
      </c>
      <c r="G929" s="240"/>
      <c r="I929" s="228" t="s">
        <v>18</v>
      </c>
      <c r="J929" s="229"/>
      <c r="K929" s="230" t="s">
        <v>19</v>
      </c>
      <c r="L929" s="231"/>
      <c r="N929" s="228" t="s">
        <v>20</v>
      </c>
      <c r="O929" s="229"/>
      <c r="P929" s="230" t="s">
        <v>21</v>
      </c>
      <c r="Q929" s="231"/>
      <c r="S929" s="228" t="s">
        <v>47</v>
      </c>
      <c r="T929" s="229"/>
      <c r="U929" s="230" t="s">
        <v>48</v>
      </c>
      <c r="V929" s="231"/>
      <c r="X929" s="228" t="s">
        <v>51</v>
      </c>
      <c r="Y929" s="229"/>
      <c r="Z929" s="230" t="s">
        <v>52</v>
      </c>
      <c r="AA929" s="231"/>
      <c r="AB929" s="4"/>
      <c r="AC929" s="71" t="s">
        <v>89</v>
      </c>
      <c r="AE929" s="101" t="s">
        <v>90</v>
      </c>
      <c r="AF929" s="17"/>
      <c r="AG929" s="9"/>
      <c r="AH929" s="9"/>
      <c r="AI929" s="50"/>
      <c r="AJ929" s="44"/>
      <c r="AK929" s="9"/>
      <c r="AL929" s="9"/>
      <c r="AM929" s="9"/>
    </row>
    <row r="930" spans="2:39" ht="18.649999999999999" customHeight="1" thickTop="1" thickBot="1">
      <c r="D930" s="43">
        <v>0</v>
      </c>
      <c r="E930" s="116">
        <f t="shared" ref="E930" si="3782">(1/$E$8)*SIN($B927*$F$8)</f>
        <v>0.28608284096980807</v>
      </c>
      <c r="F930" s="59">
        <f t="shared" ref="F930" si="3783">COS($F$8*$B927)</f>
        <v>0.51323432555100135</v>
      </c>
      <c r="G930" s="73">
        <v>0</v>
      </c>
      <c r="I930" s="55">
        <v>0</v>
      </c>
      <c r="J930" s="58">
        <f t="shared" ref="J930" si="3784">(TAN($K$8*B927))/$J$8</f>
        <v>-5.3446026239324684</v>
      </c>
      <c r="K930" s="56">
        <v>1</v>
      </c>
      <c r="L930" s="57">
        <v>0</v>
      </c>
      <c r="N930" s="55">
        <f t="shared" ref="N930" si="3785">D930*I927+F930*I930-E930*J927-G930*J930</f>
        <v>0</v>
      </c>
      <c r="O930" s="58">
        <f t="shared" ref="O930" si="3786">(D930*J927+E930*I927+F930*J930+G930*I930)</f>
        <v>-2.4569506820622844</v>
      </c>
      <c r="P930" s="56">
        <f t="shared" ref="P930" si="3787">D930*K927+F930*K930-E930*L927-G930*L930</f>
        <v>0.51323432555100135</v>
      </c>
      <c r="Q930" s="57">
        <f t="shared" ref="Q930" si="3788">(D930*L927+E930*K927+F930*L930+G930*K930)</f>
        <v>0</v>
      </c>
      <c r="S930" s="43">
        <v>0</v>
      </c>
      <c r="T930" s="116">
        <f t="shared" ref="T930" si="3789">(1/$T$8)*SIN($B927*$U$8)</f>
        <v>0.28608284096980807</v>
      </c>
      <c r="U930" s="59">
        <f t="shared" ref="U930" si="3790">COS($U$8*$B927)</f>
        <v>0.51323432555100135</v>
      </c>
      <c r="V930" s="73">
        <v>0</v>
      </c>
      <c r="X930" s="55">
        <f t="shared" ref="X930" si="3791">N930*S927+P930*S930-O930*T927-Q930*T930</f>
        <v>0</v>
      </c>
      <c r="Y930" s="58">
        <f t="shared" ref="Y930" si="3792">(N930*T927+O930*S927+P930*T930+Q930*S930)</f>
        <v>-1.1141638922834554</v>
      </c>
      <c r="Z930" s="56">
        <f t="shared" ref="Z930" si="3793">N930*U927+P930*U930-O930*V927-Q930*V930</f>
        <v>6.5894323541475659</v>
      </c>
      <c r="AA930" s="57">
        <f t="shared" ref="AA930" si="3794">(N930*V927+O930*U927+P930*V930+Q930*U930)</f>
        <v>0</v>
      </c>
      <c r="AB930" s="9"/>
      <c r="AC930" s="74">
        <f t="shared" ref="AC930" si="3795">(180/PI())*ATAN(-1*(($X$8*Y927+AA927+$X$8*Y930+AA930)/($X$8*X927+Z927+$X$8*X930+Z930)))</f>
        <v>-70.375133413359748</v>
      </c>
      <c r="AE930" s="102">
        <f t="shared" ref="AE930" si="3796">20*LOG(((($X$8*X927+Z927-$X$8*X930-Z930)^2+($X$8*Y927+AA927-$X$8*Y930-AA930)^2)/(($X$8*X927+Z927+$X$8*X930+Z930)^2+($X$8*Y927+AA927+$X$8*Y930+AA930)^2))^0.5)</f>
        <v>-1.1297195091464679E-2</v>
      </c>
      <c r="AF930" s="17"/>
      <c r="AG930" s="9"/>
      <c r="AH930" s="9"/>
      <c r="AI930" s="50"/>
      <c r="AJ930" s="44"/>
      <c r="AK930" s="9"/>
      <c r="AL930" s="9"/>
      <c r="AM930" s="9"/>
    </row>
    <row r="931" spans="2:39" ht="18.649999999999999" customHeight="1">
      <c r="AE931" s="66"/>
      <c r="AG931" s="9"/>
      <c r="AH931" s="9"/>
      <c r="AI931" s="50"/>
      <c r="AJ931" s="44"/>
      <c r="AK931" s="9"/>
      <c r="AL931" s="9"/>
      <c r="AM931" s="9"/>
    </row>
    <row r="932" spans="2:39" ht="18.649999999999999" customHeight="1" thickBot="1">
      <c r="E932" s="50" t="s">
        <v>8</v>
      </c>
      <c r="J932" s="50" t="s">
        <v>9</v>
      </c>
      <c r="O932" s="50" t="s">
        <v>10</v>
      </c>
      <c r="T932" s="50" t="s">
        <v>11</v>
      </c>
      <c r="Y932" s="50" t="s">
        <v>12</v>
      </c>
      <c r="AG932" s="9"/>
      <c r="AH932" s="9"/>
      <c r="AI932" s="50"/>
      <c r="AJ932" s="44"/>
      <c r="AK932" s="9"/>
      <c r="AL932" s="9"/>
      <c r="AM932" s="9"/>
    </row>
    <row r="933" spans="2:39" ht="18.649999999999999" customHeight="1" thickBot="1">
      <c r="B933" s="49"/>
      <c r="D933" s="233" t="s">
        <v>37</v>
      </c>
      <c r="E933" s="234"/>
      <c r="F933" s="235" t="s">
        <v>38</v>
      </c>
      <c r="G933" s="236"/>
      <c r="I933" s="228" t="s">
        <v>14</v>
      </c>
      <c r="J933" s="229"/>
      <c r="K933" s="230" t="s">
        <v>15</v>
      </c>
      <c r="L933" s="231"/>
      <c r="N933" s="228" t="s">
        <v>16</v>
      </c>
      <c r="O933" s="229"/>
      <c r="P933" s="230" t="s">
        <v>17</v>
      </c>
      <c r="Q933" s="231"/>
      <c r="S933" s="228" t="s">
        <v>45</v>
      </c>
      <c r="T933" s="229"/>
      <c r="U933" s="230" t="s">
        <v>46</v>
      </c>
      <c r="V933" s="231"/>
      <c r="X933" s="228" t="s">
        <v>49</v>
      </c>
      <c r="Y933" s="229"/>
      <c r="Z933" s="230" t="s">
        <v>50</v>
      </c>
      <c r="AA933" s="231"/>
      <c r="AB933" s="4"/>
      <c r="AC933" s="53" t="s">
        <v>87</v>
      </c>
      <c r="AE933" s="98" t="s">
        <v>88</v>
      </c>
      <c r="AF933" s="17"/>
      <c r="AG933" s="9"/>
      <c r="AH933" s="9"/>
      <c r="AI933" s="50"/>
      <c r="AJ933" s="44"/>
      <c r="AK933" s="9"/>
      <c r="AL933" s="9"/>
      <c r="AM933" s="9"/>
    </row>
    <row r="934" spans="2:39" ht="18.649999999999999" customHeight="1" thickTop="1" thickBot="1">
      <c r="B934" s="75">
        <v>2.6</v>
      </c>
      <c r="D934" s="132">
        <f t="shared" ref="D934" si="3797">COS($F$8*$B934)</f>
        <v>0.5063530083102159</v>
      </c>
      <c r="E934" s="133">
        <v>0</v>
      </c>
      <c r="F934" s="134">
        <v>0</v>
      </c>
      <c r="G934" s="135">
        <f t="shared" ref="G934" si="3798">$E$8*SIN($B934*$F$8)</f>
        <v>2.5869788709567674</v>
      </c>
      <c r="I934" s="55">
        <v>1</v>
      </c>
      <c r="J934" s="58">
        <v>0</v>
      </c>
      <c r="K934" s="56">
        <v>0</v>
      </c>
      <c r="L934" s="57">
        <v>0</v>
      </c>
      <c r="N934" s="55">
        <f t="shared" ref="N934" si="3799">D934*I934+F934*I937-E934*J934-G934*J937</f>
        <v>13.517353735577956</v>
      </c>
      <c r="O934" s="58">
        <f t="shared" ref="O934" si="3800">(D934*J934+E934*I934+F934*J937+G934*I937)</f>
        <v>0</v>
      </c>
      <c r="P934" s="56">
        <f t="shared" ref="P934" si="3801">D934*K934+F934*K937-E934*L934-G934*L937</f>
        <v>0</v>
      </c>
      <c r="Q934" s="57">
        <f t="shared" ref="Q934" si="3802">(D934*L934+E934*K934+F934*L937+G934*K937)</f>
        <v>2.5869788709567674</v>
      </c>
      <c r="S934" s="59">
        <f t="shared" ref="S934" si="3803">COS($U$8*$B934)</f>
        <v>0.5063530083102159</v>
      </c>
      <c r="T934" s="60">
        <v>0</v>
      </c>
      <c r="U934" s="22">
        <v>0</v>
      </c>
      <c r="V934" s="116">
        <f t="shared" ref="V934" si="3804">$T$8*SIN($B934*$U$8)</f>
        <v>2.5869788709567674</v>
      </c>
      <c r="X934" s="55">
        <f t="shared" ref="X934" si="3805">N934*S934+P934*S937-O934*T934-Q934*T937</f>
        <v>6.1009460974280385</v>
      </c>
      <c r="Y934" s="58">
        <f t="shared" ref="Y934" si="3806">(N934*T934+O934*S934+P934*T937+Q934*S937)</f>
        <v>0</v>
      </c>
      <c r="Z934" s="56">
        <f t="shared" ref="Z934" si="3807">N934*U934+P934*U937-O934*V934-Q934*V937</f>
        <v>0</v>
      </c>
      <c r="AA934" s="57">
        <f t="shared" ref="AA934" si="3808">(N934*V934+O934*U934+P934*V937+Q934*U937)</f>
        <v>36.279033038932624</v>
      </c>
      <c r="AB934" s="9"/>
      <c r="AC934" s="61">
        <f t="shared" ref="AC934" si="3809">20*LOG((2*$X$8)/(($X$8*X934+Z934+$X$8*X937+Z937)^2+($X$8*Y934+AA934+$X$8*Y937+AA937)^2)^0.5)</f>
        <v>-25.420806886487888</v>
      </c>
      <c r="AE934" s="99">
        <f t="shared" ref="AE934" si="3810">((Y934^2+X934^2)/(Y937^2+X937^2))^0.5</f>
        <v>6.1106293374530294</v>
      </c>
      <c r="AF934" s="17"/>
      <c r="AG934" s="9"/>
      <c r="AH934" s="9"/>
      <c r="AI934" s="50"/>
      <c r="AJ934" s="44"/>
      <c r="AK934" s="9"/>
      <c r="AL934" s="9"/>
      <c r="AM934" s="9"/>
    </row>
    <row r="935" spans="2:39" ht="18.649999999999999" customHeight="1" thickBot="1">
      <c r="D935" s="59"/>
      <c r="E935" s="22"/>
      <c r="F935" s="22"/>
      <c r="G935" s="65"/>
      <c r="I935" s="63"/>
      <c r="L935" s="64"/>
      <c r="N935" s="63"/>
      <c r="Q935" s="64"/>
      <c r="S935" s="63"/>
      <c r="V935" s="64"/>
      <c r="X935" s="63"/>
      <c r="AA935" s="64"/>
      <c r="AE935" s="100"/>
      <c r="AF935" s="17"/>
      <c r="AG935" s="9"/>
      <c r="AH935" s="9"/>
      <c r="AI935" s="50"/>
      <c r="AJ935" s="44"/>
      <c r="AK935" s="9"/>
      <c r="AL935" s="9"/>
      <c r="AM935" s="9"/>
    </row>
    <row r="936" spans="2:39" ht="18.649999999999999" customHeight="1" thickBot="1">
      <c r="D936" s="237" t="s">
        <v>39</v>
      </c>
      <c r="E936" s="238"/>
      <c r="F936" s="239" t="s">
        <v>40</v>
      </c>
      <c r="G936" s="240"/>
      <c r="I936" s="228" t="s">
        <v>18</v>
      </c>
      <c r="J936" s="229"/>
      <c r="K936" s="230" t="s">
        <v>19</v>
      </c>
      <c r="L936" s="231"/>
      <c r="N936" s="228" t="s">
        <v>20</v>
      </c>
      <c r="O936" s="229"/>
      <c r="P936" s="230" t="s">
        <v>21</v>
      </c>
      <c r="Q936" s="231"/>
      <c r="S936" s="228" t="s">
        <v>47</v>
      </c>
      <c r="T936" s="229"/>
      <c r="U936" s="230" t="s">
        <v>48</v>
      </c>
      <c r="V936" s="231"/>
      <c r="X936" s="228" t="s">
        <v>51</v>
      </c>
      <c r="Y936" s="229"/>
      <c r="Z936" s="230" t="s">
        <v>52</v>
      </c>
      <c r="AA936" s="231"/>
      <c r="AB936" s="4"/>
      <c r="AC936" s="71" t="s">
        <v>89</v>
      </c>
      <c r="AE936" s="101" t="s">
        <v>90</v>
      </c>
      <c r="AF936" s="17"/>
      <c r="AG936" s="9"/>
      <c r="AH936" s="9"/>
      <c r="AI936" s="50"/>
      <c r="AJ936" s="44"/>
      <c r="AK936" s="9"/>
      <c r="AL936" s="9"/>
      <c r="AM936" s="9"/>
    </row>
    <row r="937" spans="2:39" ht="18.649999999999999" customHeight="1" thickTop="1" thickBot="1">
      <c r="D937" s="43">
        <v>0</v>
      </c>
      <c r="E937" s="116">
        <f t="shared" ref="E937" si="3811">(1/$E$8)*SIN($B934*$F$8)</f>
        <v>0.28744209677297411</v>
      </c>
      <c r="F937" s="59">
        <f t="shared" ref="F937" si="3812">COS($F$8*$B934)</f>
        <v>0.5063530083102159</v>
      </c>
      <c r="G937" s="73">
        <v>0</v>
      </c>
      <c r="I937" s="55">
        <v>0</v>
      </c>
      <c r="J937" s="58">
        <f t="shared" ref="J937" si="3813">(TAN($K$8*B934))/$J$8</f>
        <v>-5.0294190158792276</v>
      </c>
      <c r="K937" s="56">
        <v>1</v>
      </c>
      <c r="L937" s="57">
        <v>0</v>
      </c>
      <c r="N937" s="55">
        <f t="shared" ref="N937" si="3814">D937*I934+F937*I937-E937*J934-G937*J937</f>
        <v>0</v>
      </c>
      <c r="O937" s="58">
        <f t="shared" ref="O937" si="3815">(D937*J934+E937*I934+F937*J937+G937*I937)</f>
        <v>-2.2592193519700783</v>
      </c>
      <c r="P937" s="56">
        <f t="shared" ref="P937" si="3816">D937*K934+F937*K937-E937*L934-G937*L937</f>
        <v>0.5063530083102159</v>
      </c>
      <c r="Q937" s="57">
        <f t="shared" ref="Q937" si="3817">(D937*L934+E937*K934+F937*L937+G937*K937)</f>
        <v>0</v>
      </c>
      <c r="S937" s="43">
        <v>0</v>
      </c>
      <c r="T937" s="116">
        <f t="shared" ref="T937" si="3818">(1/$T$8)*SIN($B934*$U$8)</f>
        <v>0.28744209677297411</v>
      </c>
      <c r="U937" s="59">
        <f t="shared" ref="U937" si="3819">COS($U$8*$B934)</f>
        <v>0.5063530083102159</v>
      </c>
      <c r="V937" s="73">
        <v>0</v>
      </c>
      <c r="X937" s="55">
        <f t="shared" ref="X937" si="3820">N937*S934+P937*S937-O937*T934-Q937*T937</f>
        <v>0</v>
      </c>
      <c r="Y937" s="58">
        <f t="shared" ref="Y937" si="3821">(N937*T934+O937*S934+P937*T937+Q937*S937)</f>
        <v>-0.99841534488671391</v>
      </c>
      <c r="Z937" s="56">
        <f t="shared" ref="Z937" si="3822">N937*U934+P937*U937-O937*V934-Q937*V937</f>
        <v>6.1009460974280385</v>
      </c>
      <c r="AA937" s="57">
        <f t="shared" ref="AA937" si="3823">(N937*V934+O937*U934+P937*V937+Q937*U937)</f>
        <v>0</v>
      </c>
      <c r="AB937" s="9"/>
      <c r="AC937" s="74">
        <f t="shared" ref="AC937" si="3824">(180/PI())*ATAN(-1*(($X$8*Y934+AA934+$X$8*Y937+AA937)/($X$8*X934+Z934+$X$8*X937+Z937)))</f>
        <v>-70.921924399436719</v>
      </c>
      <c r="AE937" s="102">
        <f t="shared" ref="AE937" si="3825">20*LOG(((($X$8*X934+Z934-$X$8*X937-Z937)^2+($X$8*Y934+AA934-$X$8*Y937-AA937)^2)/(($X$8*X934+Z934+$X$8*X937+Z937)^2+($X$8*Y934+AA934+$X$8*Y937+AA937)^2))^0.5)</f>
        <v>-1.2483249064521872E-2</v>
      </c>
      <c r="AF937" s="17"/>
      <c r="AG937" s="9"/>
      <c r="AH937" s="9"/>
      <c r="AI937" s="50"/>
      <c r="AJ937" s="44"/>
      <c r="AK937" s="9"/>
      <c r="AL937" s="9"/>
      <c r="AM937" s="9"/>
    </row>
    <row r="938" spans="2:39" ht="18.649999999999999" customHeight="1">
      <c r="AE938" s="66"/>
      <c r="AG938" s="9"/>
      <c r="AH938" s="9"/>
      <c r="AI938" s="50"/>
      <c r="AJ938" s="44"/>
      <c r="AK938" s="9"/>
      <c r="AL938" s="9"/>
      <c r="AM938" s="9"/>
    </row>
    <row r="939" spans="2:39" ht="18.649999999999999" customHeight="1" thickBot="1">
      <c r="E939" s="50" t="s">
        <v>8</v>
      </c>
      <c r="J939" s="50" t="s">
        <v>9</v>
      </c>
      <c r="O939" s="50" t="s">
        <v>10</v>
      </c>
      <c r="T939" s="50" t="s">
        <v>11</v>
      </c>
      <c r="Y939" s="50" t="s">
        <v>12</v>
      </c>
      <c r="AG939" s="9"/>
      <c r="AH939" s="9"/>
      <c r="AI939" s="50"/>
      <c r="AJ939" s="44"/>
      <c r="AK939" s="9"/>
      <c r="AL939" s="9"/>
      <c r="AM939" s="9"/>
    </row>
    <row r="940" spans="2:39" ht="18.649999999999999" customHeight="1" thickBot="1">
      <c r="B940" s="49"/>
      <c r="D940" s="233" t="s">
        <v>37</v>
      </c>
      <c r="E940" s="234"/>
      <c r="F940" s="235" t="s">
        <v>38</v>
      </c>
      <c r="G940" s="236"/>
      <c r="I940" s="228" t="s">
        <v>14</v>
      </c>
      <c r="J940" s="229"/>
      <c r="K940" s="230" t="s">
        <v>15</v>
      </c>
      <c r="L940" s="231"/>
      <c r="N940" s="228" t="s">
        <v>16</v>
      </c>
      <c r="O940" s="229"/>
      <c r="P940" s="230" t="s">
        <v>17</v>
      </c>
      <c r="Q940" s="231"/>
      <c r="S940" s="228" t="s">
        <v>45</v>
      </c>
      <c r="T940" s="229"/>
      <c r="U940" s="230" t="s">
        <v>46</v>
      </c>
      <c r="V940" s="231"/>
      <c r="X940" s="228" t="s">
        <v>49</v>
      </c>
      <c r="Y940" s="229"/>
      <c r="Z940" s="230" t="s">
        <v>50</v>
      </c>
      <c r="AA940" s="231"/>
      <c r="AB940" s="4"/>
      <c r="AC940" s="53" t="s">
        <v>87</v>
      </c>
      <c r="AE940" s="98" t="s">
        <v>88</v>
      </c>
      <c r="AF940" s="17"/>
      <c r="AG940" s="9"/>
      <c r="AH940" s="9"/>
      <c r="AI940" s="50"/>
      <c r="AJ940" s="44"/>
      <c r="AK940" s="9"/>
      <c r="AL940" s="9"/>
      <c r="AM940" s="9"/>
    </row>
    <row r="941" spans="2:39" ht="18.649999999999999" customHeight="1" thickTop="1" thickBot="1">
      <c r="B941" s="75">
        <v>2.62</v>
      </c>
      <c r="D941" s="132">
        <f t="shared" ref="D941" si="3826">COS($F$8*$B941)</f>
        <v>0.49943929424241573</v>
      </c>
      <c r="E941" s="133">
        <v>0</v>
      </c>
      <c r="F941" s="134">
        <v>0</v>
      </c>
      <c r="G941" s="135">
        <f t="shared" ref="G941" si="3827">$E$8*SIN($B941*$F$8)</f>
        <v>2.599046656429957</v>
      </c>
      <c r="I941" s="55">
        <v>1</v>
      </c>
      <c r="J941" s="58">
        <v>0</v>
      </c>
      <c r="K941" s="56">
        <v>0</v>
      </c>
      <c r="L941" s="57">
        <v>0</v>
      </c>
      <c r="N941" s="55">
        <f t="shared" ref="N941" si="3828">D941*I941+F941*I944-E941*J941-G941*J944</f>
        <v>12.838355339204831</v>
      </c>
      <c r="O941" s="58">
        <f t="shared" ref="O941" si="3829">(D941*J941+E941*I941+F941*J944+G941*I944)</f>
        <v>0</v>
      </c>
      <c r="P941" s="56">
        <f t="shared" ref="P941" si="3830">D941*K941+F941*K944-E941*L941-G941*L944</f>
        <v>0</v>
      </c>
      <c r="Q941" s="57">
        <f t="shared" ref="Q941" si="3831">(D941*L941+E941*K941+F941*L944+G941*K944)</f>
        <v>2.599046656429957</v>
      </c>
      <c r="S941" s="59">
        <f t="shared" ref="S941" si="3832">COS($U$8*$B941)</f>
        <v>0.49943929424241573</v>
      </c>
      <c r="T941" s="60">
        <v>0</v>
      </c>
      <c r="U941" s="22">
        <v>0</v>
      </c>
      <c r="V941" s="116">
        <f t="shared" ref="V941" si="3833">$T$8*SIN($B941*$U$8)</f>
        <v>2.599046656429957</v>
      </c>
      <c r="X941" s="55">
        <f t="shared" ref="X941" si="3834">N941*S941+P941*S944-O941*T941-Q941*T944</f>
        <v>5.6614187384791732</v>
      </c>
      <c r="Y941" s="58">
        <f t="shared" ref="Y941" si="3835">(N941*T941+O941*S941+P941*T944+Q941*S944)</f>
        <v>0</v>
      </c>
      <c r="Z941" s="56">
        <f t="shared" ref="Z941" si="3836">N941*U941+P941*U944-O941*V941-Q941*V944</f>
        <v>0</v>
      </c>
      <c r="AA941" s="57">
        <f t="shared" ref="AA941" si="3837">(N941*V941+O941*U941+P941*V944+Q941*U944)</f>
        <v>34.665550546210497</v>
      </c>
      <c r="AB941" s="9"/>
      <c r="AC941" s="61">
        <f t="shared" ref="AC941" si="3838">20*LOG((2*$X$8)/(($X$8*X941+Z941+$X$8*X944+Z944)^2+($X$8*Y941+AA941+$X$8*Y944+AA944)^2)^0.5)</f>
        <v>-25.01266799476798</v>
      </c>
      <c r="AE941" s="99">
        <f t="shared" ref="AE941" si="3839">((Y941^2+X941^2)/(Y944^2+X944^2))^0.5</f>
        <v>6.3203121496422323</v>
      </c>
      <c r="AF941" s="17"/>
      <c r="AG941" s="9"/>
      <c r="AH941" s="9"/>
      <c r="AI941" s="50"/>
      <c r="AJ941" s="44"/>
      <c r="AK941" s="9"/>
      <c r="AL941" s="9"/>
      <c r="AM941" s="9"/>
    </row>
    <row r="942" spans="2:39" ht="18.649999999999999" customHeight="1" thickBot="1">
      <c r="D942" s="59"/>
      <c r="E942" s="22"/>
      <c r="F942" s="22"/>
      <c r="G942" s="65"/>
      <c r="I942" s="63"/>
      <c r="L942" s="64"/>
      <c r="N942" s="63"/>
      <c r="Q942" s="64"/>
      <c r="S942" s="63"/>
      <c r="V942" s="64"/>
      <c r="X942" s="63"/>
      <c r="AA942" s="64"/>
      <c r="AE942" s="100"/>
      <c r="AF942" s="17"/>
      <c r="AG942" s="9"/>
      <c r="AH942" s="9"/>
      <c r="AI942" s="50"/>
      <c r="AJ942" s="44"/>
      <c r="AK942" s="9"/>
      <c r="AL942" s="9"/>
      <c r="AM942" s="9"/>
    </row>
    <row r="943" spans="2:39" ht="18.649999999999999" customHeight="1" thickBot="1">
      <c r="D943" s="237" t="s">
        <v>39</v>
      </c>
      <c r="E943" s="238"/>
      <c r="F943" s="239" t="s">
        <v>40</v>
      </c>
      <c r="G943" s="240"/>
      <c r="I943" s="228" t="s">
        <v>18</v>
      </c>
      <c r="J943" s="229"/>
      <c r="K943" s="230" t="s">
        <v>19</v>
      </c>
      <c r="L943" s="231"/>
      <c r="N943" s="228" t="s">
        <v>20</v>
      </c>
      <c r="O943" s="229"/>
      <c r="P943" s="230" t="s">
        <v>21</v>
      </c>
      <c r="Q943" s="231"/>
      <c r="S943" s="228" t="s">
        <v>47</v>
      </c>
      <c r="T943" s="229"/>
      <c r="U943" s="230" t="s">
        <v>48</v>
      </c>
      <c r="V943" s="231"/>
      <c r="X943" s="228" t="s">
        <v>51</v>
      </c>
      <c r="Y943" s="229"/>
      <c r="Z943" s="230" t="s">
        <v>52</v>
      </c>
      <c r="AA943" s="231"/>
      <c r="AB943" s="4"/>
      <c r="AC943" s="71" t="s">
        <v>89</v>
      </c>
      <c r="AE943" s="101" t="s">
        <v>90</v>
      </c>
      <c r="AF943" s="17"/>
      <c r="AG943" s="9"/>
      <c r="AH943" s="9"/>
      <c r="AI943" s="50"/>
      <c r="AJ943" s="44"/>
      <c r="AK943" s="9"/>
      <c r="AL943" s="9"/>
      <c r="AM943" s="9"/>
    </row>
    <row r="944" spans="2:39" ht="18.649999999999999" customHeight="1" thickTop="1" thickBot="1">
      <c r="D944" s="43">
        <v>0</v>
      </c>
      <c r="E944" s="116">
        <f t="shared" ref="E944" si="3840">(1/$E$8)*SIN($B941*$F$8)</f>
        <v>0.28878296182555074</v>
      </c>
      <c r="F944" s="59">
        <f t="shared" ref="F944" si="3841">COS($F$8*$B941)</f>
        <v>0.49943929424241573</v>
      </c>
      <c r="G944" s="73">
        <v>0</v>
      </c>
      <c r="I944" s="55">
        <v>0</v>
      </c>
      <c r="J944" s="58">
        <f t="shared" ref="J944" si="3842">(TAN($K$8*B941))/$J$8</f>
        <v>-4.7474777008855682</v>
      </c>
      <c r="K944" s="56">
        <v>1</v>
      </c>
      <c r="L944" s="57">
        <v>0</v>
      </c>
      <c r="N944" s="55">
        <f t="shared" ref="N944" si="3843">D944*I941+F944*I944-E944*J941-G944*J944</f>
        <v>0</v>
      </c>
      <c r="O944" s="58">
        <f t="shared" ref="O944" si="3844">(D944*J941+E944*I941+F944*J944+G944*I944)</f>
        <v>-2.0822939505363438</v>
      </c>
      <c r="P944" s="56">
        <f t="shared" ref="P944" si="3845">D944*K941+F944*K944-E944*L941-G944*L944</f>
        <v>0.49943929424241573</v>
      </c>
      <c r="Q944" s="57">
        <f t="shared" ref="Q944" si="3846">(D944*L941+E944*K941+F944*L944+G944*K944)</f>
        <v>0</v>
      </c>
      <c r="S944" s="43">
        <v>0</v>
      </c>
      <c r="T944" s="116">
        <f t="shared" ref="T944" si="3847">(1/$T$8)*SIN($B941*$U$8)</f>
        <v>0.28878296182555074</v>
      </c>
      <c r="U944" s="59">
        <f t="shared" ref="U944" si="3848">COS($U$8*$B941)</f>
        <v>0.49943929424241573</v>
      </c>
      <c r="V944" s="73">
        <v>0</v>
      </c>
      <c r="X944" s="55">
        <f t="shared" ref="X944" si="3849">N944*S941+P944*S944-O944*T941-Q944*T944</f>
        <v>0</v>
      </c>
      <c r="Y944" s="58">
        <f t="shared" ref="Y944" si="3850">(N944*T941+O944*S941+P944*T944+Q944*S944)</f>
        <v>-0.8957498624177358</v>
      </c>
      <c r="Z944" s="56">
        <f t="shared" ref="Z944" si="3851">N944*U941+P944*U944-O944*V941-Q944*V944</f>
        <v>5.6614187384791732</v>
      </c>
      <c r="AA944" s="57">
        <f t="shared" ref="AA944" si="3852">(N944*V941+O944*U941+P944*V944+Q944*U944)</f>
        <v>0</v>
      </c>
      <c r="AB944" s="9"/>
      <c r="AC944" s="74">
        <f t="shared" ref="AC944" si="3853">(180/PI())*ATAN(-1*(($X$8*Y941+AA941+$X$8*Y944+AA944)/($X$8*X941+Z941+$X$8*X944+Z944)))</f>
        <v>-71.463967040932289</v>
      </c>
      <c r="AE944" s="102">
        <f t="shared" ref="AE944" si="3854">20*LOG(((($X$8*X941+Z941-$X$8*X944-Z944)^2+($X$8*Y941+AA941-$X$8*Y944-AA944)^2)/(($X$8*X941+Z941+$X$8*X944+Z944)^2+($X$8*Y941+AA941+$X$8*Y944+AA944)^2))^0.5)</f>
        <v>-1.3715229932654865E-2</v>
      </c>
      <c r="AF944" s="17"/>
      <c r="AG944" s="9"/>
      <c r="AH944" s="9"/>
      <c r="AI944" s="50"/>
      <c r="AJ944" s="44"/>
      <c r="AK944" s="9"/>
      <c r="AL944" s="9"/>
      <c r="AM944" s="9"/>
    </row>
    <row r="945" spans="2:39" ht="18.649999999999999" customHeight="1">
      <c r="AE945" s="66"/>
      <c r="AG945" s="9"/>
      <c r="AH945" s="9"/>
      <c r="AI945" s="50"/>
      <c r="AJ945" s="44"/>
      <c r="AK945" s="9"/>
      <c r="AL945" s="9"/>
      <c r="AM945" s="9"/>
    </row>
    <row r="946" spans="2:39" ht="18.649999999999999" customHeight="1" thickBot="1">
      <c r="E946" s="50" t="s">
        <v>8</v>
      </c>
      <c r="J946" s="50" t="s">
        <v>9</v>
      </c>
      <c r="O946" s="50" t="s">
        <v>10</v>
      </c>
      <c r="T946" s="50" t="s">
        <v>11</v>
      </c>
      <c r="Y946" s="50" t="s">
        <v>12</v>
      </c>
      <c r="AG946" s="9"/>
      <c r="AH946" s="9"/>
      <c r="AI946" s="50"/>
      <c r="AJ946" s="44"/>
      <c r="AK946" s="9"/>
      <c r="AL946" s="9"/>
      <c r="AM946" s="9"/>
    </row>
    <row r="947" spans="2:39" ht="18.649999999999999" customHeight="1" thickBot="1">
      <c r="B947" s="49"/>
      <c r="D947" s="233" t="s">
        <v>37</v>
      </c>
      <c r="E947" s="234"/>
      <c r="F947" s="235" t="s">
        <v>38</v>
      </c>
      <c r="G947" s="236"/>
      <c r="I947" s="228" t="s">
        <v>14</v>
      </c>
      <c r="J947" s="229"/>
      <c r="K947" s="230" t="s">
        <v>15</v>
      </c>
      <c r="L947" s="231"/>
      <c r="N947" s="228" t="s">
        <v>16</v>
      </c>
      <c r="O947" s="229"/>
      <c r="P947" s="230" t="s">
        <v>17</v>
      </c>
      <c r="Q947" s="231"/>
      <c r="S947" s="228" t="s">
        <v>45</v>
      </c>
      <c r="T947" s="229"/>
      <c r="U947" s="230" t="s">
        <v>46</v>
      </c>
      <c r="V947" s="231"/>
      <c r="X947" s="228" t="s">
        <v>49</v>
      </c>
      <c r="Y947" s="229"/>
      <c r="Z947" s="230" t="s">
        <v>50</v>
      </c>
      <c r="AA947" s="231"/>
      <c r="AB947" s="4"/>
      <c r="AC947" s="53" t="s">
        <v>87</v>
      </c>
      <c r="AE947" s="98" t="s">
        <v>88</v>
      </c>
      <c r="AF947" s="17"/>
      <c r="AG947" s="9"/>
      <c r="AH947" s="9"/>
      <c r="AI947" s="50"/>
      <c r="AJ947" s="44"/>
      <c r="AK947" s="9"/>
      <c r="AL947" s="9"/>
      <c r="AM947" s="9"/>
    </row>
    <row r="948" spans="2:39" ht="18.649999999999999" customHeight="1" thickTop="1" thickBot="1">
      <c r="B948" s="75">
        <v>2.64</v>
      </c>
      <c r="D948" s="132">
        <f t="shared" ref="D948" si="3855">COS($F$8*$B948)</f>
        <v>0.49249362569196287</v>
      </c>
      <c r="E948" s="133">
        <v>0</v>
      </c>
      <c r="F948" s="134">
        <v>0</v>
      </c>
      <c r="G948" s="135">
        <f t="shared" ref="G948" si="3856">$E$8*SIN($B948*$F$8)</f>
        <v>2.6109481530423126</v>
      </c>
      <c r="I948" s="55">
        <v>1</v>
      </c>
      <c r="J948" s="58">
        <v>0</v>
      </c>
      <c r="K948" s="56">
        <v>0</v>
      </c>
      <c r="L948" s="57">
        <v>0</v>
      </c>
      <c r="N948" s="55">
        <f t="shared" ref="N948" si="3857">D948*I948+F948*I951-E948*J948-G948*J951</f>
        <v>12.225282321792703</v>
      </c>
      <c r="O948" s="58">
        <f t="shared" ref="O948" si="3858">(D948*J948+E948*I948+F948*J951+G948*I951)</f>
        <v>0</v>
      </c>
      <c r="P948" s="56">
        <f t="shared" ref="P948" si="3859">D948*K948+F948*K951-E948*L948-G948*L951</f>
        <v>0</v>
      </c>
      <c r="Q948" s="57">
        <f t="shared" ref="Q948" si="3860">(D948*L948+E948*K948+F948*L951+G948*K951)</f>
        <v>2.6109481530423126</v>
      </c>
      <c r="S948" s="59">
        <f t="shared" ref="S948" si="3861">COS($U$8*$B948)</f>
        <v>0.49249362569196287</v>
      </c>
      <c r="T948" s="60">
        <v>0</v>
      </c>
      <c r="U948" s="22">
        <v>0</v>
      </c>
      <c r="V948" s="116">
        <f t="shared" ref="V948" si="3862">$T$8*SIN($B948*$U$8)</f>
        <v>2.6109481530423126</v>
      </c>
      <c r="X948" s="55">
        <f t="shared" ref="X948" si="3863">N948*S948+P948*S951-O948*T948-Q948*T951</f>
        <v>5.2634235871147617</v>
      </c>
      <c r="Y948" s="58">
        <f t="shared" ref="Y948" si="3864">(N948*T948+O948*S948+P948*T951+Q948*S951)</f>
        <v>0</v>
      </c>
      <c r="Z948" s="56">
        <f t="shared" ref="Z948" si="3865">N948*U948+P948*U951-O948*V948-Q948*V951</f>
        <v>0</v>
      </c>
      <c r="AA948" s="57">
        <f t="shared" ref="AA948" si="3866">(N948*V948+O948*U948+P948*V951+Q948*U951)</f>
        <v>33.205453620891035</v>
      </c>
      <c r="AB948" s="9"/>
      <c r="AC948" s="61">
        <f t="shared" ref="AC948" si="3867">20*LOG((2*$X$8)/(($X$8*X948+Z948+$X$8*X951+Z951)^2+($X$8*Y948+AA948+$X$8*Y951+AA951)^2)^0.5)</f>
        <v>-24.626435796128582</v>
      </c>
      <c r="AE948" s="99">
        <f t="shared" ref="AE948" si="3868">((Y948^2+X948^2)/(Y951^2+X951^2))^0.5</f>
        <v>6.5449671760848949</v>
      </c>
      <c r="AF948" s="17"/>
      <c r="AG948" s="9"/>
      <c r="AH948" s="9"/>
      <c r="AI948" s="50"/>
      <c r="AJ948" s="44"/>
      <c r="AK948" s="9"/>
      <c r="AL948" s="9"/>
      <c r="AM948" s="9"/>
    </row>
    <row r="949" spans="2:39" ht="18.649999999999999" customHeight="1" thickBot="1">
      <c r="D949" s="59"/>
      <c r="E949" s="22"/>
      <c r="F949" s="22"/>
      <c r="G949" s="65"/>
      <c r="I949" s="63"/>
      <c r="L949" s="64"/>
      <c r="N949" s="63"/>
      <c r="Q949" s="64"/>
      <c r="S949" s="63"/>
      <c r="V949" s="64"/>
      <c r="X949" s="63"/>
      <c r="AA949" s="64"/>
      <c r="AE949" s="100"/>
      <c r="AF949" s="17"/>
      <c r="AG949" s="9"/>
      <c r="AH949" s="9"/>
      <c r="AI949" s="50"/>
      <c r="AJ949" s="44"/>
      <c r="AK949" s="9"/>
      <c r="AL949" s="9"/>
      <c r="AM949" s="9"/>
    </row>
    <row r="950" spans="2:39" ht="18.649999999999999" customHeight="1" thickBot="1">
      <c r="D950" s="237" t="s">
        <v>39</v>
      </c>
      <c r="E950" s="238"/>
      <c r="F950" s="239" t="s">
        <v>40</v>
      </c>
      <c r="G950" s="240"/>
      <c r="I950" s="228" t="s">
        <v>18</v>
      </c>
      <c r="J950" s="229"/>
      <c r="K950" s="230" t="s">
        <v>19</v>
      </c>
      <c r="L950" s="231"/>
      <c r="N950" s="228" t="s">
        <v>20</v>
      </c>
      <c r="O950" s="229"/>
      <c r="P950" s="230" t="s">
        <v>21</v>
      </c>
      <c r="Q950" s="231"/>
      <c r="S950" s="228" t="s">
        <v>47</v>
      </c>
      <c r="T950" s="229"/>
      <c r="U950" s="230" t="s">
        <v>48</v>
      </c>
      <c r="V950" s="231"/>
      <c r="X950" s="228" t="s">
        <v>51</v>
      </c>
      <c r="Y950" s="229"/>
      <c r="Z950" s="230" t="s">
        <v>52</v>
      </c>
      <c r="AA950" s="231"/>
      <c r="AB950" s="4"/>
      <c r="AC950" s="71" t="s">
        <v>89</v>
      </c>
      <c r="AE950" s="101" t="s">
        <v>90</v>
      </c>
      <c r="AF950" s="17"/>
      <c r="AG950" s="9"/>
      <c r="AH950" s="9"/>
      <c r="AI950" s="50"/>
      <c r="AJ950" s="44"/>
      <c r="AK950" s="9"/>
      <c r="AL950" s="9"/>
      <c r="AM950" s="9"/>
    </row>
    <row r="951" spans="2:39" ht="18.649999999999999" customHeight="1" thickTop="1" thickBot="1">
      <c r="D951" s="43">
        <v>0</v>
      </c>
      <c r="E951" s="116">
        <f t="shared" ref="E951" si="3869">(1/$E$8)*SIN($B948*$F$8)</f>
        <v>0.2901053503380347</v>
      </c>
      <c r="F951" s="59">
        <f t="shared" ref="F951" si="3870">COS($F$8*$B948)</f>
        <v>0.49249362569196287</v>
      </c>
      <c r="G951" s="73">
        <v>0</v>
      </c>
      <c r="I951" s="55">
        <v>0</v>
      </c>
      <c r="J951" s="58">
        <f t="shared" ref="J951" si="3871">(TAN($K$8*B948))/$J$8</f>
        <v>-4.4936888855604167</v>
      </c>
      <c r="K951" s="56">
        <v>1</v>
      </c>
      <c r="L951" s="57">
        <v>0</v>
      </c>
      <c r="N951" s="55">
        <f t="shared" ref="N951" si="3872">D951*I948+F951*I951-E951*J948-G951*J951</f>
        <v>0</v>
      </c>
      <c r="O951" s="58">
        <f t="shared" ref="O951" si="3873">(D951*J948+E951*I948+F951*J951+G951*I951)</f>
        <v>-1.9230077816432911</v>
      </c>
      <c r="P951" s="56">
        <f t="shared" ref="P951" si="3874">D951*K948+F951*K951-E951*L948-G951*L951</f>
        <v>0.49249362569196287</v>
      </c>
      <c r="Q951" s="57">
        <f t="shared" ref="Q951" si="3875">(D951*L948+E951*K948+F951*L951+G951*K951)</f>
        <v>0</v>
      </c>
      <c r="S951" s="43">
        <v>0</v>
      </c>
      <c r="T951" s="116">
        <f t="shared" ref="T951" si="3876">(1/$T$8)*SIN($B948*$U$8)</f>
        <v>0.2901053503380347</v>
      </c>
      <c r="U951" s="59">
        <f t="shared" ref="U951" si="3877">COS($U$8*$B948)</f>
        <v>0.49249362569196287</v>
      </c>
      <c r="V951" s="73">
        <v>0</v>
      </c>
      <c r="X951" s="55">
        <f t="shared" ref="X951" si="3878">N951*S948+P951*S951-O951*T948-Q951*T951</f>
        <v>0</v>
      </c>
      <c r="Y951" s="58">
        <f t="shared" ref="Y951" si="3879">(N951*T948+O951*S948+P951*T951+Q951*S951)</f>
        <v>-0.80419403879474705</v>
      </c>
      <c r="Z951" s="56">
        <f t="shared" ref="Z951" si="3880">N951*U948+P951*U951-O951*V948-Q951*V951</f>
        <v>5.2634235871147617</v>
      </c>
      <c r="AA951" s="57">
        <f t="shared" ref="AA951" si="3881">(N951*V948+O951*U948+P951*V951+Q951*U951)</f>
        <v>0</v>
      </c>
      <c r="AB951" s="9"/>
      <c r="AC951" s="74">
        <f t="shared" ref="AC951" si="3882">(180/PI())*ATAN(-1*(($X$8*Y948+AA948+$X$8*Y951+AA951)/($X$8*X948+Z948+$X$8*X951+Z951)))</f>
        <v>-72.001535889664581</v>
      </c>
      <c r="AE951" s="102">
        <f t="shared" ref="AE951" si="3883">20*LOG(((($X$8*X948+Z948-$X$8*X951-Z951)^2+($X$8*Y948+AA948-$X$8*Y951-AA951)^2)/(($X$8*X948+Z948+$X$8*X951+Z951)^2+($X$8*Y948+AA948+$X$8*Y951+AA951)^2))^0.5)</f>
        <v>-1.4993056197370166E-2</v>
      </c>
      <c r="AF951" s="17"/>
      <c r="AG951" s="9"/>
      <c r="AH951" s="9"/>
      <c r="AI951" s="50"/>
      <c r="AJ951" s="44"/>
      <c r="AK951" s="9"/>
      <c r="AL951" s="9"/>
      <c r="AM951" s="9"/>
    </row>
    <row r="952" spans="2:39" ht="18.649999999999999" customHeight="1">
      <c r="AE952" s="66"/>
      <c r="AG952" s="9"/>
      <c r="AH952" s="9"/>
      <c r="AI952" s="50"/>
      <c r="AJ952" s="44"/>
      <c r="AK952" s="9"/>
      <c r="AL952" s="9"/>
      <c r="AM952" s="9"/>
    </row>
    <row r="953" spans="2:39" ht="18.649999999999999" customHeight="1" thickBot="1">
      <c r="E953" s="50" t="s">
        <v>8</v>
      </c>
      <c r="J953" s="50" t="s">
        <v>9</v>
      </c>
      <c r="O953" s="50" t="s">
        <v>10</v>
      </c>
      <c r="T953" s="50" t="s">
        <v>11</v>
      </c>
      <c r="Y953" s="50" t="s">
        <v>12</v>
      </c>
      <c r="AG953" s="9"/>
      <c r="AH953" s="9"/>
      <c r="AI953" s="50"/>
      <c r="AJ953" s="44"/>
      <c r="AK953" s="9"/>
      <c r="AL953" s="9"/>
      <c r="AM953" s="9"/>
    </row>
    <row r="954" spans="2:39" ht="18.649999999999999" customHeight="1" thickBot="1">
      <c r="B954" s="49"/>
      <c r="D954" s="233" t="s">
        <v>37</v>
      </c>
      <c r="E954" s="234"/>
      <c r="F954" s="235" t="s">
        <v>38</v>
      </c>
      <c r="G954" s="236"/>
      <c r="I954" s="228" t="s">
        <v>14</v>
      </c>
      <c r="J954" s="229"/>
      <c r="K954" s="230" t="s">
        <v>15</v>
      </c>
      <c r="L954" s="231"/>
      <c r="N954" s="228" t="s">
        <v>16</v>
      </c>
      <c r="O954" s="229"/>
      <c r="P954" s="230" t="s">
        <v>17</v>
      </c>
      <c r="Q954" s="231"/>
      <c r="S954" s="228" t="s">
        <v>45</v>
      </c>
      <c r="T954" s="229"/>
      <c r="U954" s="230" t="s">
        <v>46</v>
      </c>
      <c r="V954" s="231"/>
      <c r="X954" s="228" t="s">
        <v>49</v>
      </c>
      <c r="Y954" s="229"/>
      <c r="Z954" s="230" t="s">
        <v>50</v>
      </c>
      <c r="AA954" s="231"/>
      <c r="AB954" s="4"/>
      <c r="AC954" s="53" t="s">
        <v>87</v>
      </c>
      <c r="AE954" s="98" t="s">
        <v>88</v>
      </c>
      <c r="AF954" s="17"/>
      <c r="AG954" s="9"/>
      <c r="AH954" s="9"/>
      <c r="AI954" s="50"/>
      <c r="AJ954" s="44"/>
      <c r="AK954" s="9"/>
      <c r="AL954" s="9"/>
      <c r="AM954" s="9"/>
    </row>
    <row r="955" spans="2:39" ht="18.649999999999999" customHeight="1" thickTop="1" thickBot="1">
      <c r="B955" s="75">
        <v>2.66</v>
      </c>
      <c r="D955" s="132">
        <f t="shared" ref="D955" si="3884">COS($F$8*$B955)</f>
        <v>0.48551644704769098</v>
      </c>
      <c r="E955" s="133">
        <v>0</v>
      </c>
      <c r="F955" s="134">
        <v>0</v>
      </c>
      <c r="G955" s="135">
        <f t="shared" ref="G955" si="3885">$E$8*SIN($B955*$F$8)</f>
        <v>2.6226825993275815</v>
      </c>
      <c r="I955" s="55">
        <v>1</v>
      </c>
      <c r="J955" s="58">
        <v>0</v>
      </c>
      <c r="K955" s="56">
        <v>0</v>
      </c>
      <c r="L955" s="57">
        <v>0</v>
      </c>
      <c r="N955" s="55">
        <f t="shared" ref="N955" si="3886">D955*I955+F955*I958-E955*J955-G955*J958</f>
        <v>11.668506476680918</v>
      </c>
      <c r="O955" s="58">
        <f t="shared" ref="O955" si="3887">(D955*J955+E955*I955+F955*J958+G955*I958)</f>
        <v>0</v>
      </c>
      <c r="P955" s="56">
        <f t="shared" ref="P955" si="3888">D955*K955+F955*K958-E955*L955-G955*L958</f>
        <v>0</v>
      </c>
      <c r="Q955" s="57">
        <f t="shared" ref="Q955" si="3889">(D955*L955+E955*K955+F955*L958+G955*K958)</f>
        <v>2.6226825993275815</v>
      </c>
      <c r="S955" s="59">
        <f t="shared" ref="S955" si="3890">COS($U$8*$B955)</f>
        <v>0.48551644704769098</v>
      </c>
      <c r="T955" s="60">
        <v>0</v>
      </c>
      <c r="U955" s="22">
        <v>0</v>
      </c>
      <c r="V955" s="116">
        <f t="shared" ref="V955" si="3891">$T$8*SIN($B955*$U$8)</f>
        <v>2.6226825993275815</v>
      </c>
      <c r="X955" s="55">
        <f t="shared" ref="X955" si="3892">N955*S955+P955*S958-O955*T955-Q955*T958</f>
        <v>4.9009780272649035</v>
      </c>
      <c r="Y955" s="58">
        <f t="shared" ref="Y955" si="3893">(N955*T955+O955*S955+P955*T958+Q955*S958)</f>
        <v>0</v>
      </c>
      <c r="Z955" s="56">
        <f t="shared" ref="Z955" si="3894">N955*U955+P955*U958-O955*V955-Q955*V958</f>
        <v>0</v>
      </c>
      <c r="AA955" s="57">
        <f t="shared" ref="AA955" si="3895">(N955*V955+O955*U955+P955*V958+Q955*U958)</f>
        <v>31.876144433891557</v>
      </c>
      <c r="AB955" s="9"/>
      <c r="AC955" s="61">
        <f t="shared" ref="AC955" si="3896">20*LOG((2*$X$8)/(($X$8*X955+Z955+$X$8*X958+Z958)^2+($X$8*Y955+AA955+$X$8*Y958+AA958)^2)^0.5)</f>
        <v>-24.259616475824686</v>
      </c>
      <c r="AE955" s="99">
        <f t="shared" ref="AE955" si="3897">((Y955^2+X955^2)/(Y958^2+X958^2))^0.5</f>
        <v>6.786581045288516</v>
      </c>
      <c r="AF955" s="17"/>
      <c r="AG955" s="9"/>
      <c r="AH955" s="9"/>
      <c r="AI955" s="50"/>
      <c r="AJ955" s="44"/>
      <c r="AK955" s="9"/>
      <c r="AL955" s="9"/>
      <c r="AM955" s="9"/>
    </row>
    <row r="956" spans="2:39" ht="18.649999999999999" customHeight="1" thickBot="1">
      <c r="D956" s="59"/>
      <c r="E956" s="22"/>
      <c r="F956" s="22"/>
      <c r="G956" s="65"/>
      <c r="I956" s="63"/>
      <c r="L956" s="64"/>
      <c r="N956" s="63"/>
      <c r="Q956" s="64"/>
      <c r="S956" s="63"/>
      <c r="V956" s="64"/>
      <c r="X956" s="63"/>
      <c r="AA956" s="64"/>
      <c r="AE956" s="100"/>
      <c r="AF956" s="17"/>
      <c r="AG956" s="9"/>
      <c r="AH956" s="9"/>
      <c r="AI956" s="50"/>
      <c r="AJ956" s="44"/>
      <c r="AK956" s="9"/>
      <c r="AL956" s="9"/>
      <c r="AM956" s="9"/>
    </row>
    <row r="957" spans="2:39" ht="18.649999999999999" customHeight="1" thickBot="1">
      <c r="D957" s="237" t="s">
        <v>39</v>
      </c>
      <c r="E957" s="238"/>
      <c r="F957" s="239" t="s">
        <v>40</v>
      </c>
      <c r="G957" s="240"/>
      <c r="I957" s="228" t="s">
        <v>18</v>
      </c>
      <c r="J957" s="229"/>
      <c r="K957" s="230" t="s">
        <v>19</v>
      </c>
      <c r="L957" s="231"/>
      <c r="N957" s="228" t="s">
        <v>20</v>
      </c>
      <c r="O957" s="229"/>
      <c r="P957" s="230" t="s">
        <v>21</v>
      </c>
      <c r="Q957" s="231"/>
      <c r="S957" s="228" t="s">
        <v>47</v>
      </c>
      <c r="T957" s="229"/>
      <c r="U957" s="230" t="s">
        <v>48</v>
      </c>
      <c r="V957" s="231"/>
      <c r="X957" s="228" t="s">
        <v>51</v>
      </c>
      <c r="Y957" s="229"/>
      <c r="Z957" s="230" t="s">
        <v>52</v>
      </c>
      <c r="AA957" s="231"/>
      <c r="AB957" s="4"/>
      <c r="AC957" s="71" t="s">
        <v>89</v>
      </c>
      <c r="AE957" s="101" t="s">
        <v>90</v>
      </c>
      <c r="AF957" s="17"/>
      <c r="AG957" s="9"/>
      <c r="AH957" s="9"/>
      <c r="AI957" s="50"/>
      <c r="AJ957" s="44"/>
      <c r="AK957" s="9"/>
      <c r="AL957" s="9"/>
      <c r="AM957" s="9"/>
    </row>
    <row r="958" spans="2:39" ht="18.649999999999999" customHeight="1" thickTop="1" thickBot="1">
      <c r="D958" s="43">
        <v>0</v>
      </c>
      <c r="E958" s="116">
        <f t="shared" ref="E958" si="3898">(1/$E$8)*SIN($B955*$F$8)</f>
        <v>0.29140917770306463</v>
      </c>
      <c r="F958" s="59">
        <f t="shared" ref="F958" si="3899">COS($F$8*$B955)</f>
        <v>0.48551644704769098</v>
      </c>
      <c r="G958" s="73">
        <v>0</v>
      </c>
      <c r="I958" s="55">
        <v>0</v>
      </c>
      <c r="J958" s="58">
        <f t="shared" ref="J958" si="3900">(TAN($K$8*B955))/$J$8</f>
        <v>-4.2639509761876582</v>
      </c>
      <c r="K958" s="56">
        <v>1</v>
      </c>
      <c r="L958" s="57">
        <v>0</v>
      </c>
      <c r="N958" s="55">
        <f t="shared" ref="N958" si="3901">D958*I955+F958*I958-E958*J955-G958*J958</f>
        <v>0</v>
      </c>
      <c r="O958" s="58">
        <f t="shared" ref="O958" si="3902">(D958*J955+E958*I955+F958*J958+G958*I958)</f>
        <v>-1.7788091506411008</v>
      </c>
      <c r="P958" s="56">
        <f t="shared" ref="P958" si="3903">D958*K955+F958*K958-E958*L955-G958*L958</f>
        <v>0.48551644704769098</v>
      </c>
      <c r="Q958" s="57">
        <f t="shared" ref="Q958" si="3904">(D958*L955+E958*K955+F958*L958+G958*K958)</f>
        <v>0</v>
      </c>
      <c r="S958" s="43">
        <v>0</v>
      </c>
      <c r="T958" s="116">
        <f t="shared" ref="T958" si="3905">(1/$T$8)*SIN($B955*$U$8)</f>
        <v>0.29140917770306463</v>
      </c>
      <c r="U958" s="59">
        <f t="shared" ref="U958" si="3906">COS($U$8*$B955)</f>
        <v>0.48551644704769098</v>
      </c>
      <c r="V958" s="73">
        <v>0</v>
      </c>
      <c r="X958" s="55">
        <f t="shared" ref="X958" si="3907">N958*S955+P958*S958-O958*T955-Q958*T958</f>
        <v>0</v>
      </c>
      <c r="Y958" s="58">
        <f t="shared" ref="Y958" si="3908">(N958*T955+O958*S955+P958*T958+Q958*S958)</f>
        <v>-0.72215715019970705</v>
      </c>
      <c r="Z958" s="56">
        <f t="shared" ref="Z958" si="3909">N958*U955+P958*U958-O958*V955-Q958*V958</f>
        <v>4.9009780272649026</v>
      </c>
      <c r="AA958" s="57">
        <f t="shared" ref="AA958" si="3910">(N958*V955+O958*U955+P958*V958+Q958*U958)</f>
        <v>0</v>
      </c>
      <c r="AB958" s="9"/>
      <c r="AC958" s="74">
        <f t="shared" ref="AC958" si="3911">(180/PI())*ATAN(-1*(($X$8*Y955+AA955+$X$8*Y958+AA958)/($X$8*X955+Z955+$X$8*X958+Z958)))</f>
        <v>-72.53489895576368</v>
      </c>
      <c r="AE958" s="102">
        <f t="shared" ref="AE958" si="3912">20*LOG(((($X$8*X955+Z955-$X$8*X958-Z958)^2+($X$8*Y955+AA955-$X$8*Y958-AA958)^2)/(($X$8*X955+Z955+$X$8*X958+Z958)^2+($X$8*Y955+AA955+$X$8*Y958+AA958)^2))^0.5)</f>
        <v>-1.6316922636398782E-2</v>
      </c>
      <c r="AF958" s="17"/>
      <c r="AG958" s="9"/>
      <c r="AH958" s="9"/>
      <c r="AI958" s="50"/>
      <c r="AJ958" s="44"/>
      <c r="AK958" s="9"/>
      <c r="AL958" s="9"/>
      <c r="AM958" s="9"/>
    </row>
    <row r="959" spans="2:39" ht="18.649999999999999" customHeight="1">
      <c r="AE959" s="66"/>
      <c r="AG959" s="9"/>
      <c r="AH959" s="9"/>
      <c r="AI959" s="50"/>
      <c r="AJ959" s="44"/>
      <c r="AK959" s="9"/>
      <c r="AL959" s="9"/>
      <c r="AM959" s="9"/>
    </row>
    <row r="960" spans="2:39" ht="18.649999999999999" customHeight="1" thickBot="1">
      <c r="E960" s="50" t="s">
        <v>8</v>
      </c>
      <c r="J960" s="50" t="s">
        <v>9</v>
      </c>
      <c r="O960" s="50" t="s">
        <v>10</v>
      </c>
      <c r="T960" s="50" t="s">
        <v>11</v>
      </c>
      <c r="Y960" s="50" t="s">
        <v>12</v>
      </c>
      <c r="AG960" s="9"/>
      <c r="AH960" s="9"/>
      <c r="AI960" s="50"/>
      <c r="AJ960" s="44"/>
      <c r="AK960" s="9"/>
      <c r="AL960" s="9"/>
      <c r="AM960" s="9"/>
    </row>
    <row r="961" spans="2:39" ht="18.649999999999999" customHeight="1" thickBot="1">
      <c r="B961" s="49"/>
      <c r="D961" s="233" t="s">
        <v>37</v>
      </c>
      <c r="E961" s="234"/>
      <c r="F961" s="235" t="s">
        <v>38</v>
      </c>
      <c r="G961" s="236"/>
      <c r="I961" s="228" t="s">
        <v>14</v>
      </c>
      <c r="J961" s="229"/>
      <c r="K961" s="230" t="s">
        <v>15</v>
      </c>
      <c r="L961" s="231"/>
      <c r="N961" s="228" t="s">
        <v>16</v>
      </c>
      <c r="O961" s="229"/>
      <c r="P961" s="230" t="s">
        <v>17</v>
      </c>
      <c r="Q961" s="231"/>
      <c r="S961" s="228" t="s">
        <v>45</v>
      </c>
      <c r="T961" s="229"/>
      <c r="U961" s="230" t="s">
        <v>46</v>
      </c>
      <c r="V961" s="231"/>
      <c r="X961" s="228" t="s">
        <v>49</v>
      </c>
      <c r="Y961" s="229"/>
      <c r="Z961" s="230" t="s">
        <v>50</v>
      </c>
      <c r="AA961" s="231"/>
      <c r="AB961" s="4"/>
      <c r="AC961" s="53" t="s">
        <v>87</v>
      </c>
      <c r="AE961" s="98" t="s">
        <v>88</v>
      </c>
      <c r="AF961" s="17"/>
      <c r="AG961" s="9"/>
      <c r="AH961" s="9"/>
      <c r="AI961" s="50"/>
      <c r="AJ961" s="44"/>
      <c r="AK961" s="9"/>
      <c r="AL961" s="9"/>
      <c r="AM961" s="9"/>
    </row>
    <row r="962" spans="2:39" ht="18.649999999999999" customHeight="1" thickTop="1" thickBot="1">
      <c r="B962" s="75">
        <v>2.68</v>
      </c>
      <c r="D962" s="132">
        <f t="shared" ref="D962" si="3913">COS($F$8*$B962)</f>
        <v>0.47850820471447109</v>
      </c>
      <c r="E962" s="133">
        <v>0</v>
      </c>
      <c r="F962" s="134">
        <v>0</v>
      </c>
      <c r="G962" s="135">
        <f t="shared" ref="G962" si="3914">$E$8*SIN($B962*$F$8)</f>
        <v>2.6342492445075134</v>
      </c>
      <c r="I962" s="55">
        <v>1</v>
      </c>
      <c r="J962" s="58">
        <v>0</v>
      </c>
      <c r="K962" s="56">
        <v>0</v>
      </c>
      <c r="L962" s="57">
        <v>0</v>
      </c>
      <c r="N962" s="55">
        <f t="shared" ref="N962" si="3915">D962*I962+F962*I965-E962*J962-G962*J965</f>
        <v>11.160182972963906</v>
      </c>
      <c r="O962" s="58">
        <f t="shared" ref="O962" si="3916">(D962*J962+E962*I962+F962*J965+G962*I965)</f>
        <v>0</v>
      </c>
      <c r="P962" s="56">
        <f t="shared" ref="P962" si="3917">D962*K962+F962*K965-E962*L962-G962*L965</f>
        <v>0</v>
      </c>
      <c r="Q962" s="57">
        <f t="shared" ref="Q962" si="3918">(D962*L962+E962*K962+F962*L965+G962*K965)</f>
        <v>2.6342492445075134</v>
      </c>
      <c r="S962" s="59">
        <f t="shared" ref="S962" si="3919">COS($U$8*$B962)</f>
        <v>0.47850820471447109</v>
      </c>
      <c r="T962" s="60">
        <v>0</v>
      </c>
      <c r="U962" s="22">
        <v>0</v>
      </c>
      <c r="V962" s="116">
        <f t="shared" ref="V962" si="3920">$T$8*SIN($B962*$U$8)</f>
        <v>2.6342492445075134</v>
      </c>
      <c r="X962" s="55">
        <f t="shared" ref="X962" si="3921">N962*S962+P962*S965-O962*T962-Q962*T965</f>
        <v>4.5692092206570338</v>
      </c>
      <c r="Y962" s="58">
        <f t="shared" ref="Y962" si="3922">(N962*T962+O962*S962+P962*T965+Q962*S965)</f>
        <v>0</v>
      </c>
      <c r="Z962" s="56">
        <f t="shared" ref="Z962" si="3923">N962*U962+P962*U965-O962*V962-Q962*V965</f>
        <v>0</v>
      </c>
      <c r="AA962" s="57">
        <f t="shared" ref="AA962" si="3924">(N962*V962+O962*U962+P962*V965+Q962*U965)</f>
        <v>30.659213441855524</v>
      </c>
      <c r="AB962" s="9"/>
      <c r="AC962" s="61">
        <f t="shared" ref="AC962" si="3925">20*LOG((2*$X$8)/(($X$8*X962+Z962+$X$8*X965+Z965)^2+($X$8*Y962+AA962+$X$8*Y965+AA965)^2)^0.5)</f>
        <v>-23.910070698941208</v>
      </c>
      <c r="AE962" s="99">
        <f t="shared" ref="AE962" si="3926">((Y962^2+X962^2)/(Y965^2+X965^2))^0.5</f>
        <v>7.0475231907833651</v>
      </c>
      <c r="AF962" s="17"/>
      <c r="AG962" s="9"/>
      <c r="AH962" s="9"/>
      <c r="AI962" s="50"/>
      <c r="AJ962" s="44"/>
      <c r="AK962" s="9"/>
      <c r="AL962" s="9"/>
      <c r="AM962" s="9"/>
    </row>
    <row r="963" spans="2:39" ht="18.649999999999999" customHeight="1" thickBot="1">
      <c r="D963" s="59"/>
      <c r="E963" s="22"/>
      <c r="F963" s="22"/>
      <c r="G963" s="65"/>
      <c r="I963" s="63"/>
      <c r="L963" s="64"/>
      <c r="N963" s="63"/>
      <c r="Q963" s="64"/>
      <c r="S963" s="63"/>
      <c r="V963" s="64"/>
      <c r="X963" s="63"/>
      <c r="AA963" s="64"/>
      <c r="AE963" s="100"/>
      <c r="AF963" s="17"/>
      <c r="AG963" s="9"/>
      <c r="AH963" s="9"/>
      <c r="AI963" s="50"/>
      <c r="AJ963" s="44"/>
      <c r="AK963" s="9"/>
      <c r="AL963" s="9"/>
      <c r="AM963" s="9"/>
    </row>
    <row r="964" spans="2:39" ht="18.649999999999999" customHeight="1" thickBot="1">
      <c r="D964" s="237" t="s">
        <v>39</v>
      </c>
      <c r="E964" s="238"/>
      <c r="F964" s="239" t="s">
        <v>40</v>
      </c>
      <c r="G964" s="240"/>
      <c r="I964" s="228" t="s">
        <v>18</v>
      </c>
      <c r="J964" s="229"/>
      <c r="K964" s="230" t="s">
        <v>19</v>
      </c>
      <c r="L964" s="231"/>
      <c r="N964" s="228" t="s">
        <v>20</v>
      </c>
      <c r="O964" s="229"/>
      <c r="P964" s="230" t="s">
        <v>21</v>
      </c>
      <c r="Q964" s="231"/>
      <c r="S964" s="228" t="s">
        <v>47</v>
      </c>
      <c r="T964" s="229"/>
      <c r="U964" s="230" t="s">
        <v>48</v>
      </c>
      <c r="V964" s="231"/>
      <c r="X964" s="228" t="s">
        <v>51</v>
      </c>
      <c r="Y964" s="229"/>
      <c r="Z964" s="230" t="s">
        <v>52</v>
      </c>
      <c r="AA964" s="231"/>
      <c r="AB964" s="4"/>
      <c r="AC964" s="71" t="s">
        <v>89</v>
      </c>
      <c r="AE964" s="101" t="s">
        <v>90</v>
      </c>
      <c r="AF964" s="17"/>
      <c r="AG964" s="9"/>
      <c r="AH964" s="9"/>
      <c r="AI964" s="50"/>
      <c r="AJ964" s="44"/>
      <c r="AK964" s="9"/>
      <c r="AL964" s="9"/>
      <c r="AM964" s="9"/>
    </row>
    <row r="965" spans="2:39" ht="18.649999999999999" customHeight="1" thickTop="1" thickBot="1">
      <c r="D965" s="43">
        <v>0</v>
      </c>
      <c r="E965" s="116">
        <f t="shared" ref="E965" si="3927">(1/$E$8)*SIN($B962*$F$8)</f>
        <v>0.2926943605008348</v>
      </c>
      <c r="F965" s="59">
        <f t="shared" ref="F965" si="3928">COS($F$8*$B962)</f>
        <v>0.47850820471447109</v>
      </c>
      <c r="G965" s="73">
        <v>0</v>
      </c>
      <c r="I965" s="55">
        <v>0</v>
      </c>
      <c r="J965" s="58">
        <f t="shared" ref="J965" si="3929">(TAN($K$8*B962))/$J$8</f>
        <v>-4.0549218303928676</v>
      </c>
      <c r="K965" s="56">
        <v>1</v>
      </c>
      <c r="L965" s="57">
        <v>0</v>
      </c>
      <c r="N965" s="55">
        <f t="shared" ref="N965" si="3930">D965*I962+F965*I965-E965*J962-G965*J965</f>
        <v>0</v>
      </c>
      <c r="O965" s="58">
        <f t="shared" ref="O965" si="3931">(D965*J962+E965*I962+F965*J965+G965*I965)</f>
        <v>-1.6476190048179733</v>
      </c>
      <c r="P965" s="56">
        <f t="shared" ref="P965" si="3932">D965*K962+F965*K965-E965*L962-G965*L965</f>
        <v>0.47850820471447109</v>
      </c>
      <c r="Q965" s="57">
        <f t="shared" ref="Q965" si="3933">(D965*L962+E965*K962+F965*L965+G965*K965)</f>
        <v>0</v>
      </c>
      <c r="S965" s="43">
        <v>0</v>
      </c>
      <c r="T965" s="116">
        <f t="shared" ref="T965" si="3934">(1/$T$8)*SIN($B962*$U$8)</f>
        <v>0.2926943605008348</v>
      </c>
      <c r="U965" s="59">
        <f t="shared" ref="U965" si="3935">COS($U$8*$B962)</f>
        <v>0.47850820471447109</v>
      </c>
      <c r="V965" s="73">
        <v>0</v>
      </c>
      <c r="X965" s="55">
        <f t="shared" ref="X965" si="3936">N965*S962+P965*S965-O965*T962-Q965*T965</f>
        <v>0</v>
      </c>
      <c r="Y965" s="58">
        <f t="shared" ref="Y965" si="3937">(N965*T962+O965*S962+P965*T965+Q965*S965)</f>
        <v>-0.64834255907558713</v>
      </c>
      <c r="Z965" s="56">
        <f t="shared" ref="Z965" si="3938">N965*U962+P965*U965-O965*V962-Q965*V965</f>
        <v>4.5692092206570338</v>
      </c>
      <c r="AA965" s="57">
        <f t="shared" ref="AA965" si="3939">(N965*V962+O965*U962+P965*V965+Q965*U965)</f>
        <v>0</v>
      </c>
      <c r="AB965" s="9"/>
      <c r="AC965" s="74">
        <f t="shared" ref="AC965" si="3940">(180/PI())*ATAN(-1*(($X$8*Y962+AA962+$X$8*Y965+AA965)/($X$8*X962+Z962+$X$8*X965+Z965)))</f>
        <v>-73.06431835458632</v>
      </c>
      <c r="AE965" s="102">
        <f t="shared" ref="AE965" si="3941">20*LOG(((($X$8*X962+Z962-$X$8*X965-Z965)^2+($X$8*Y962+AA962-$X$8*Y965-AA965)^2)/(($X$8*X962+Z962+$X$8*X965+Z965)^2+($X$8*Y962+AA962+$X$8*Y965+AA965)^2))^0.5)</f>
        <v>-1.7687290376033279E-2</v>
      </c>
      <c r="AF965" s="17"/>
      <c r="AG965" s="9"/>
      <c r="AH965" s="9"/>
      <c r="AI965" s="50"/>
      <c r="AJ965" s="44"/>
      <c r="AK965" s="9"/>
      <c r="AL965" s="9"/>
      <c r="AM965" s="9"/>
    </row>
    <row r="966" spans="2:39" ht="18.649999999999999" customHeight="1">
      <c r="AE966" s="66"/>
      <c r="AG966" s="9"/>
      <c r="AH966" s="9"/>
      <c r="AI966" s="50"/>
      <c r="AJ966" s="44"/>
      <c r="AK966" s="9"/>
      <c r="AL966" s="9"/>
      <c r="AM966" s="9"/>
    </row>
    <row r="967" spans="2:39" ht="18.649999999999999" customHeight="1" thickBot="1">
      <c r="E967" s="50" t="s">
        <v>8</v>
      </c>
      <c r="J967" s="50" t="s">
        <v>9</v>
      </c>
      <c r="O967" s="50" t="s">
        <v>10</v>
      </c>
      <c r="T967" s="50" t="s">
        <v>11</v>
      </c>
      <c r="Y967" s="50" t="s">
        <v>12</v>
      </c>
      <c r="AG967" s="9"/>
      <c r="AH967" s="9"/>
      <c r="AI967" s="50"/>
      <c r="AJ967" s="44"/>
      <c r="AK967" s="9"/>
      <c r="AL967" s="9"/>
      <c r="AM967" s="9"/>
    </row>
    <row r="968" spans="2:39" ht="18.649999999999999" customHeight="1" thickBot="1">
      <c r="B968" s="49"/>
      <c r="D968" s="233" t="s">
        <v>37</v>
      </c>
      <c r="E968" s="234"/>
      <c r="F968" s="235" t="s">
        <v>38</v>
      </c>
      <c r="G968" s="236"/>
      <c r="I968" s="228" t="s">
        <v>14</v>
      </c>
      <c r="J968" s="229"/>
      <c r="K968" s="230" t="s">
        <v>15</v>
      </c>
      <c r="L968" s="231"/>
      <c r="N968" s="228" t="s">
        <v>16</v>
      </c>
      <c r="O968" s="229"/>
      <c r="P968" s="230" t="s">
        <v>17</v>
      </c>
      <c r="Q968" s="231"/>
      <c r="S968" s="228" t="s">
        <v>45</v>
      </c>
      <c r="T968" s="229"/>
      <c r="U968" s="230" t="s">
        <v>46</v>
      </c>
      <c r="V968" s="231"/>
      <c r="X968" s="228" t="s">
        <v>49</v>
      </c>
      <c r="Y968" s="229"/>
      <c r="Z968" s="230" t="s">
        <v>50</v>
      </c>
      <c r="AA968" s="231"/>
      <c r="AB968" s="4"/>
      <c r="AC968" s="53" t="s">
        <v>87</v>
      </c>
      <c r="AE968" s="98" t="s">
        <v>88</v>
      </c>
      <c r="AF968" s="17"/>
      <c r="AG968" s="9"/>
      <c r="AH968" s="9"/>
      <c r="AI968" s="50"/>
      <c r="AJ968" s="44"/>
      <c r="AK968" s="9"/>
      <c r="AL968" s="9"/>
      <c r="AM968" s="9"/>
    </row>
    <row r="969" spans="2:39" ht="18.649999999999999" customHeight="1" thickTop="1" thickBot="1">
      <c r="B969" s="75">
        <v>2.7</v>
      </c>
      <c r="D969" s="132">
        <f t="shared" ref="D969" si="3942">COS($F$8*$B969)</f>
        <v>0.47146934708465205</v>
      </c>
      <c r="E969" s="133">
        <v>0</v>
      </c>
      <c r="F969" s="134">
        <v>0</v>
      </c>
      <c r="G969" s="135">
        <f t="shared" ref="G969" si="3943">$E$8*SIN($B969*$F$8)</f>
        <v>2.6456473485398893</v>
      </c>
      <c r="I969" s="55">
        <v>1</v>
      </c>
      <c r="J969" s="58">
        <v>0</v>
      </c>
      <c r="K969" s="56">
        <v>0</v>
      </c>
      <c r="L969" s="57">
        <v>0</v>
      </c>
      <c r="N969" s="55">
        <f t="shared" ref="N969" si="3944">D969*I969+F969*I972-E969*J969-G969*J972</f>
        <v>10.693855806568774</v>
      </c>
      <c r="O969" s="58">
        <f t="shared" ref="O969" si="3945">(D969*J969+E969*I969+F969*J972+G969*I972)</f>
        <v>0</v>
      </c>
      <c r="P969" s="56">
        <f t="shared" ref="P969" si="3946">D969*K969+F969*K972-E969*L969-G969*L972</f>
        <v>0</v>
      </c>
      <c r="Q969" s="57">
        <f t="shared" ref="Q969" si="3947">(D969*L969+E969*K969+F969*L972+G969*K972)</f>
        <v>2.6456473485398893</v>
      </c>
      <c r="S969" s="59">
        <f t="shared" ref="S969" si="3948">COS($U$8*$B969)</f>
        <v>0.47146934708465205</v>
      </c>
      <c r="T969" s="60">
        <v>0</v>
      </c>
      <c r="U969" s="22">
        <v>0</v>
      </c>
      <c r="V969" s="116">
        <f t="shared" ref="V969" si="3949">$T$8*SIN($B969*$U$8)</f>
        <v>2.6456473485398893</v>
      </c>
      <c r="X969" s="55">
        <f t="shared" ref="X969" si="3950">N969*S969+P969*S972-O969*T969-Q969*T972</f>
        <v>4.2641085601808228</v>
      </c>
      <c r="Y969" s="58">
        <f t="shared" ref="Y969" si="3951">(N969*T969+O969*S969+P969*T972+Q969*S972)</f>
        <v>0</v>
      </c>
      <c r="Z969" s="56">
        <f t="shared" ref="Z969" si="3952">N969*U969+P969*U972-O969*V969-Q969*V972</f>
        <v>0</v>
      </c>
      <c r="AA969" s="57">
        <f t="shared" ref="AA969" si="3953">(N969*V969+O969*U969+P969*V972+Q969*U972)</f>
        <v>29.539512888348916</v>
      </c>
      <c r="AB969" s="9"/>
      <c r="AC969" s="61">
        <f t="shared" ref="AC969" si="3954">20*LOG((2*$X$8)/(($X$8*X969+Z969+$X$8*X972+Z972)^2+($X$8*Y969+AA969+$X$8*Y972+AA972)^2)^0.5)</f>
        <v>-23.575949071324974</v>
      </c>
      <c r="AE969" s="99">
        <f t="shared" ref="AE969" si="3955">((Y969^2+X969^2)/(Y972^2+X972^2))^0.5</f>
        <v>7.3306443650775073</v>
      </c>
      <c r="AF969" s="17"/>
      <c r="AG969" s="9"/>
      <c r="AH969" s="9"/>
      <c r="AI969" s="50"/>
      <c r="AJ969" s="44"/>
      <c r="AK969" s="9"/>
      <c r="AL969" s="9"/>
      <c r="AM969" s="9"/>
    </row>
    <row r="970" spans="2:39" ht="18.649999999999999" customHeight="1" thickBot="1">
      <c r="D970" s="59"/>
      <c r="E970" s="22"/>
      <c r="F970" s="22"/>
      <c r="G970" s="65"/>
      <c r="I970" s="63"/>
      <c r="L970" s="64"/>
      <c r="N970" s="63"/>
      <c r="Q970" s="64"/>
      <c r="S970" s="63"/>
      <c r="V970" s="64"/>
      <c r="X970" s="63"/>
      <c r="AA970" s="64"/>
      <c r="AE970" s="100"/>
      <c r="AF970" s="17"/>
      <c r="AG970" s="9"/>
      <c r="AH970" s="9"/>
      <c r="AI970" s="50"/>
      <c r="AJ970" s="44"/>
      <c r="AK970" s="9"/>
      <c r="AL970" s="9"/>
      <c r="AM970" s="9"/>
    </row>
    <row r="971" spans="2:39" ht="18.649999999999999" customHeight="1" thickBot="1">
      <c r="D971" s="237" t="s">
        <v>39</v>
      </c>
      <c r="E971" s="238"/>
      <c r="F971" s="239" t="s">
        <v>40</v>
      </c>
      <c r="G971" s="240"/>
      <c r="I971" s="228" t="s">
        <v>18</v>
      </c>
      <c r="J971" s="229"/>
      <c r="K971" s="230" t="s">
        <v>19</v>
      </c>
      <c r="L971" s="231"/>
      <c r="N971" s="228" t="s">
        <v>20</v>
      </c>
      <c r="O971" s="229"/>
      <c r="P971" s="230" t="s">
        <v>21</v>
      </c>
      <c r="Q971" s="231"/>
      <c r="S971" s="228" t="s">
        <v>47</v>
      </c>
      <c r="T971" s="229"/>
      <c r="U971" s="230" t="s">
        <v>48</v>
      </c>
      <c r="V971" s="231"/>
      <c r="X971" s="228" t="s">
        <v>51</v>
      </c>
      <c r="Y971" s="229"/>
      <c r="Z971" s="230" t="s">
        <v>52</v>
      </c>
      <c r="AA971" s="231"/>
      <c r="AB971" s="4"/>
      <c r="AC971" s="71" t="s">
        <v>89</v>
      </c>
      <c r="AE971" s="101" t="s">
        <v>90</v>
      </c>
      <c r="AF971" s="17"/>
      <c r="AG971" s="9"/>
      <c r="AH971" s="9"/>
      <c r="AI971" s="50"/>
      <c r="AJ971" s="44"/>
      <c r="AK971" s="9"/>
      <c r="AL971" s="9"/>
      <c r="AM971" s="9"/>
    </row>
    <row r="972" spans="2:39" ht="18.649999999999999" customHeight="1" thickTop="1" thickBot="1">
      <c r="D972" s="43">
        <v>0</v>
      </c>
      <c r="E972" s="116">
        <f t="shared" ref="E972" si="3956">(1/$E$8)*SIN($B969*$F$8)</f>
        <v>0.29396081650443212</v>
      </c>
      <c r="F972" s="59">
        <f t="shared" ref="F972" si="3957">COS($F$8*$B969)</f>
        <v>0.47146934708465205</v>
      </c>
      <c r="G972" s="73">
        <v>0</v>
      </c>
      <c r="I972" s="55">
        <v>0</v>
      </c>
      <c r="J972" s="58">
        <f t="shared" ref="J972" si="3958">(TAN($K$8*B969))/$J$8</f>
        <v>-3.8638507377507332</v>
      </c>
      <c r="K972" s="56">
        <v>1</v>
      </c>
      <c r="L972" s="57">
        <v>0</v>
      </c>
      <c r="N972" s="55">
        <f t="shared" ref="N972" si="3959">D972*I969+F972*I972-E972*J969-G972*J972</f>
        <v>0</v>
      </c>
      <c r="O972" s="58">
        <f t="shared" ref="O972" si="3960">(D972*J969+E972*I969+F972*J972+G972*I972)</f>
        <v>-1.5277263680554571</v>
      </c>
      <c r="P972" s="56">
        <f t="shared" ref="P972" si="3961">D972*K969+F972*K972-E972*L969-G972*L972</f>
        <v>0.47146934708465205</v>
      </c>
      <c r="Q972" s="57">
        <f t="shared" ref="Q972" si="3962">(D972*L969+E972*K969+F972*L972+G972*K972)</f>
        <v>0</v>
      </c>
      <c r="S972" s="43">
        <v>0</v>
      </c>
      <c r="T972" s="116">
        <f t="shared" ref="T972" si="3963">(1/$T$8)*SIN($B969*$U$8)</f>
        <v>0.29396081650443212</v>
      </c>
      <c r="U972" s="59">
        <f t="shared" ref="U972" si="3964">COS($U$8*$B969)</f>
        <v>0.47146934708465205</v>
      </c>
      <c r="V972" s="73">
        <v>0</v>
      </c>
      <c r="X972" s="55">
        <f t="shared" ref="X972" si="3965">N972*S969+P972*S972-O972*T969-Q972*T972</f>
        <v>0</v>
      </c>
      <c r="Y972" s="58">
        <f t="shared" ref="Y972" si="3966">(N972*T969+O972*S969+P972*T972+Q972*S972)</f>
        <v>-0.58168263904529738</v>
      </c>
      <c r="Z972" s="56">
        <f t="shared" ref="Z972" si="3967">N972*U969+P972*U972-O972*V969-Q972*V972</f>
        <v>4.2641085601808237</v>
      </c>
      <c r="AA972" s="57">
        <f t="shared" ref="AA972" si="3968">(N972*V969+O972*U969+P972*V972+Q972*U972)</f>
        <v>0</v>
      </c>
      <c r="AB972" s="9"/>
      <c r="AC972" s="74">
        <f t="shared" ref="AC972" si="3969">(180/PI())*ATAN(-1*(($X$8*Y969+AA969+$X$8*Y972+AA972)/($X$8*X969+Z969+$X$8*X972+Z972)))</f>
        <v>-73.59005093162564</v>
      </c>
      <c r="AE972" s="102">
        <f t="shared" ref="AE972" si="3970">20*LOG(((($X$8*X969+Z969-$X$8*X972-Z972)^2+($X$8*Y969+AA969-$X$8*Y972-AA972)^2)/(($X$8*X969+Z969+$X$8*X972+Z972)^2+($X$8*Y969+AA969+$X$8*Y972+AA972)^2))^0.5)</f>
        <v>-1.9104879286154626E-2</v>
      </c>
      <c r="AF972" s="17"/>
      <c r="AG972" s="9"/>
      <c r="AH972" s="9"/>
      <c r="AI972" s="50"/>
      <c r="AJ972" s="44"/>
      <c r="AK972" s="9"/>
      <c r="AL972" s="9"/>
      <c r="AM972" s="9"/>
    </row>
    <row r="973" spans="2:39" ht="18.649999999999999" customHeight="1">
      <c r="AE973" s="66"/>
      <c r="AG973" s="9"/>
      <c r="AH973" s="9"/>
      <c r="AI973" s="50"/>
      <c r="AJ973" s="44"/>
      <c r="AK973" s="9"/>
      <c r="AL973" s="9"/>
      <c r="AM973" s="9"/>
    </row>
    <row r="974" spans="2:39" ht="18.649999999999999" customHeight="1" thickBot="1">
      <c r="E974" s="50" t="s">
        <v>8</v>
      </c>
      <c r="J974" s="50" t="s">
        <v>9</v>
      </c>
      <c r="O974" s="50" t="s">
        <v>10</v>
      </c>
      <c r="T974" s="50" t="s">
        <v>11</v>
      </c>
      <c r="Y974" s="50" t="s">
        <v>12</v>
      </c>
      <c r="AG974" s="9"/>
      <c r="AH974" s="9"/>
      <c r="AI974" s="50"/>
      <c r="AJ974" s="44"/>
      <c r="AK974" s="9"/>
      <c r="AL974" s="9"/>
      <c r="AM974" s="9"/>
    </row>
    <row r="975" spans="2:39" ht="18.649999999999999" customHeight="1" thickBot="1">
      <c r="B975" s="49"/>
      <c r="D975" s="233" t="s">
        <v>37</v>
      </c>
      <c r="E975" s="234"/>
      <c r="F975" s="235" t="s">
        <v>38</v>
      </c>
      <c r="G975" s="236"/>
      <c r="I975" s="228" t="s">
        <v>14</v>
      </c>
      <c r="J975" s="229"/>
      <c r="K975" s="230" t="s">
        <v>15</v>
      </c>
      <c r="L975" s="231"/>
      <c r="N975" s="228" t="s">
        <v>16</v>
      </c>
      <c r="O975" s="229"/>
      <c r="P975" s="230" t="s">
        <v>17</v>
      </c>
      <c r="Q975" s="231"/>
      <c r="S975" s="228" t="s">
        <v>45</v>
      </c>
      <c r="T975" s="229"/>
      <c r="U975" s="230" t="s">
        <v>46</v>
      </c>
      <c r="V975" s="231"/>
      <c r="X975" s="228" t="s">
        <v>49</v>
      </c>
      <c r="Y975" s="229"/>
      <c r="Z975" s="230" t="s">
        <v>50</v>
      </c>
      <c r="AA975" s="231"/>
      <c r="AB975" s="4"/>
      <c r="AC975" s="53" t="s">
        <v>87</v>
      </c>
      <c r="AE975" s="98" t="s">
        <v>88</v>
      </c>
      <c r="AF975" s="17"/>
      <c r="AG975" s="9"/>
      <c r="AH975" s="9"/>
      <c r="AI975" s="50"/>
      <c r="AJ975" s="44"/>
      <c r="AK975" s="9"/>
      <c r="AL975" s="9"/>
      <c r="AM975" s="9"/>
    </row>
    <row r="976" spans="2:39" ht="18.649999999999999" customHeight="1" thickTop="1" thickBot="1">
      <c r="B976" s="75">
        <v>2.72</v>
      </c>
      <c r="D976" s="132">
        <f t="shared" ref="D976" si="3971">COS($F$8*$B976)</f>
        <v>0.46440032450937052</v>
      </c>
      <c r="E976" s="133">
        <v>0</v>
      </c>
      <c r="F976" s="134">
        <v>0</v>
      </c>
      <c r="G976" s="135">
        <f t="shared" ref="G976" si="3972">$E$8*SIN($B976*$F$8)</f>
        <v>2.6568761821658762</v>
      </c>
      <c r="I976" s="55">
        <v>1</v>
      </c>
      <c r="J976" s="58">
        <v>0</v>
      </c>
      <c r="K976" s="56">
        <v>0</v>
      </c>
      <c r="L976" s="57">
        <v>0</v>
      </c>
      <c r="N976" s="55">
        <f t="shared" ref="N976" si="3973">D976*I976+F976*I979-E976*J976-G976*J979</f>
        <v>10.264163559292649</v>
      </c>
      <c r="O976" s="58">
        <f t="shared" ref="O976" si="3974">(D976*J976+E976*I976+F976*J979+G976*I979)</f>
        <v>0</v>
      </c>
      <c r="P976" s="56">
        <f t="shared" ref="P976" si="3975">D976*K976+F976*K979-E976*L976-G976*L979</f>
        <v>0</v>
      </c>
      <c r="Q976" s="57">
        <f t="shared" ref="Q976" si="3976">(D976*L976+E976*K976+F976*L979+G976*K979)</f>
        <v>2.6568761821658762</v>
      </c>
      <c r="S976" s="59">
        <f t="shared" ref="S976" si="3977">COS($U$8*$B976)</f>
        <v>0.46440032450937052</v>
      </c>
      <c r="T976" s="60">
        <v>0</v>
      </c>
      <c r="U976" s="22">
        <v>0</v>
      </c>
      <c r="V976" s="116">
        <f t="shared" ref="V976" si="3978">$T$8*SIN($B976*$U$8)</f>
        <v>2.6568761821658762</v>
      </c>
      <c r="X976" s="55">
        <f t="shared" ref="X976" si="3979">N976*S976+P976*S979-O976*T976-Q976*T979</f>
        <v>3.9823485491571708</v>
      </c>
      <c r="Y976" s="58">
        <f t="shared" ref="Y976" si="3980">(N976*T976+O976*S976+P976*T979+Q976*S979)</f>
        <v>0</v>
      </c>
      <c r="Z976" s="56">
        <f t="shared" ref="Z976" si="3981">N976*U976+P976*U979-O976*V976-Q976*V979</f>
        <v>0</v>
      </c>
      <c r="AA976" s="57">
        <f t="shared" ref="AA976" si="3982">(N976*V976+O976*U976+P976*V979+Q976*U979)</f>
        <v>28.504465851718614</v>
      </c>
      <c r="AB976" s="9"/>
      <c r="AC976" s="61">
        <f t="shared" ref="AC976" si="3983">20*LOG((2*$X$8)/(($X$8*X976+Z976+$X$8*X979+Z979)^2+($X$8*Y976+AA976+$X$8*Y979+AA979)^2)^0.5)</f>
        <v>-23.255641580414466</v>
      </c>
      <c r="AE976" s="99">
        <f t="shared" ref="AE976" si="3984">((Y976^2+X976^2)/(Y979^2+X979^2))^0.5</f>
        <v>7.6394073989265223</v>
      </c>
      <c r="AF976" s="17"/>
      <c r="AG976" s="9"/>
      <c r="AH976" s="9"/>
      <c r="AI976" s="50"/>
      <c r="AJ976" s="44"/>
      <c r="AK976" s="9"/>
      <c r="AL976" s="9"/>
      <c r="AM976" s="9"/>
    </row>
    <row r="977" spans="2:39" ht="18.649999999999999" customHeight="1" thickBot="1">
      <c r="D977" s="59"/>
      <c r="E977" s="22"/>
      <c r="F977" s="22"/>
      <c r="G977" s="65"/>
      <c r="I977" s="63"/>
      <c r="L977" s="64"/>
      <c r="N977" s="63"/>
      <c r="Q977" s="64"/>
      <c r="S977" s="63"/>
      <c r="V977" s="64"/>
      <c r="X977" s="63"/>
      <c r="AA977" s="64"/>
      <c r="AE977" s="100"/>
      <c r="AF977" s="17"/>
      <c r="AG977" s="9"/>
      <c r="AH977" s="9"/>
      <c r="AI977" s="50"/>
      <c r="AJ977" s="44"/>
      <c r="AK977" s="9"/>
      <c r="AL977" s="9"/>
      <c r="AM977" s="9"/>
    </row>
    <row r="978" spans="2:39" ht="18.649999999999999" customHeight="1" thickBot="1">
      <c r="D978" s="237" t="s">
        <v>39</v>
      </c>
      <c r="E978" s="238"/>
      <c r="F978" s="239" t="s">
        <v>40</v>
      </c>
      <c r="G978" s="240"/>
      <c r="I978" s="228" t="s">
        <v>18</v>
      </c>
      <c r="J978" s="229"/>
      <c r="K978" s="230" t="s">
        <v>19</v>
      </c>
      <c r="L978" s="231"/>
      <c r="N978" s="228" t="s">
        <v>20</v>
      </c>
      <c r="O978" s="229"/>
      <c r="P978" s="230" t="s">
        <v>21</v>
      </c>
      <c r="Q978" s="231"/>
      <c r="S978" s="228" t="s">
        <v>47</v>
      </c>
      <c r="T978" s="229"/>
      <c r="U978" s="230" t="s">
        <v>48</v>
      </c>
      <c r="V978" s="231"/>
      <c r="X978" s="228" t="s">
        <v>51</v>
      </c>
      <c r="Y978" s="229"/>
      <c r="Z978" s="230" t="s">
        <v>52</v>
      </c>
      <c r="AA978" s="231"/>
      <c r="AB978" s="4"/>
      <c r="AC978" s="71" t="s">
        <v>89</v>
      </c>
      <c r="AE978" s="101" t="s">
        <v>90</v>
      </c>
      <c r="AF978" s="17"/>
      <c r="AG978" s="9"/>
      <c r="AH978" s="9"/>
      <c r="AI978" s="50"/>
      <c r="AJ978" s="44"/>
      <c r="AK978" s="9"/>
      <c r="AL978" s="9"/>
      <c r="AM978" s="9"/>
    </row>
    <row r="979" spans="2:39" ht="18.649999999999999" customHeight="1" thickTop="1" thickBot="1">
      <c r="D979" s="43">
        <v>0</v>
      </c>
      <c r="E979" s="116">
        <f t="shared" ref="E979" si="3985">(1/$E$8)*SIN($B976*$F$8)</f>
        <v>0.29520846468509732</v>
      </c>
      <c r="F979" s="59">
        <f t="shared" ref="F979" si="3986">COS($F$8*$B976)</f>
        <v>0.46440032450937052</v>
      </c>
      <c r="G979" s="73">
        <v>0</v>
      </c>
      <c r="I979" s="55">
        <v>0</v>
      </c>
      <c r="J979" s="58">
        <f t="shared" ref="J979" si="3987">(TAN($K$8*B976))/$J$8</f>
        <v>-3.6884531166953165</v>
      </c>
      <c r="K979" s="56">
        <v>1</v>
      </c>
      <c r="L979" s="57">
        <v>0</v>
      </c>
      <c r="N979" s="55">
        <f t="shared" ref="N979" si="3988">D979*I976+F979*I979-E979*J976-G979*J979</f>
        <v>0</v>
      </c>
      <c r="O979" s="58">
        <f t="shared" ref="O979" si="3989">(D979*J976+E979*I976+F979*J979+G979*I979)</f>
        <v>-1.4177103596458069</v>
      </c>
      <c r="P979" s="56">
        <f t="shared" ref="P979" si="3990">D979*K976+F979*K979-E979*L976-G979*L979</f>
        <v>0.46440032450937052</v>
      </c>
      <c r="Q979" s="57">
        <f t="shared" ref="Q979" si="3991">(D979*L976+E979*K976+F979*L979+G979*K979)</f>
        <v>0</v>
      </c>
      <c r="S979" s="43">
        <v>0</v>
      </c>
      <c r="T979" s="116">
        <f t="shared" ref="T979" si="3992">(1/$T$8)*SIN($B976*$U$8)</f>
        <v>0.29520846468509732</v>
      </c>
      <c r="U979" s="59">
        <f t="shared" ref="U979" si="3993">COS($U$8*$B976)</f>
        <v>0.46440032450937052</v>
      </c>
      <c r="V979" s="73">
        <v>0</v>
      </c>
      <c r="X979" s="55">
        <f t="shared" ref="X979" si="3994">N979*S976+P979*S979-O979*T976-Q979*T979</f>
        <v>0</v>
      </c>
      <c r="Y979" s="58">
        <f t="shared" ref="Y979" si="3995">(N979*T976+O979*S976+P979*T979+Q979*S979)</f>
        <v>-0.52129024428213688</v>
      </c>
      <c r="Z979" s="56">
        <f t="shared" ref="Z979" si="3996">N979*U976+P979*U979-O979*V976-Q979*V979</f>
        <v>3.9823485491571717</v>
      </c>
      <c r="AA979" s="57">
        <f t="shared" ref="AA979" si="3997">(N979*V976+O979*U976+P979*V979+Q979*U979)</f>
        <v>0</v>
      </c>
      <c r="AB979" s="9"/>
      <c r="AC979" s="74">
        <f t="shared" ref="AC979" si="3998">(180/PI())*ATAN(-1*(($X$8*Y976+AA976+$X$8*Y979+AA979)/($X$8*X976+Z976+$X$8*X979+Z979)))</f>
        <v>-74.112348868624039</v>
      </c>
      <c r="AE979" s="102">
        <f t="shared" ref="AE979" si="3999">20*LOG(((($X$8*X976+Z976-$X$8*X979-Z979)^2+($X$8*Y976+AA976-$X$8*Y979-AA979)^2)/(($X$8*X976+Z976+$X$8*X979+Z979)^2+($X$8*Y976+AA976+$X$8*Y979+AA979)^2))^0.5)</f>
        <v>-2.0570662574695343E-2</v>
      </c>
      <c r="AF979" s="17"/>
      <c r="AG979" s="9"/>
      <c r="AH979" s="9"/>
      <c r="AI979" s="50"/>
      <c r="AJ979" s="44"/>
      <c r="AK979" s="9"/>
      <c r="AL979" s="9"/>
      <c r="AM979" s="9"/>
    </row>
    <row r="980" spans="2:39" ht="18.649999999999999" customHeight="1">
      <c r="AE980" s="66"/>
      <c r="AG980" s="9"/>
      <c r="AH980" s="9"/>
      <c r="AI980" s="50"/>
      <c r="AJ980" s="44"/>
      <c r="AK980" s="9"/>
      <c r="AL980" s="9"/>
      <c r="AM980" s="9"/>
    </row>
    <row r="981" spans="2:39" ht="18.649999999999999" customHeight="1" thickBot="1">
      <c r="E981" s="50" t="s">
        <v>8</v>
      </c>
      <c r="J981" s="50" t="s">
        <v>9</v>
      </c>
      <c r="O981" s="50" t="s">
        <v>10</v>
      </c>
      <c r="T981" s="50" t="s">
        <v>11</v>
      </c>
      <c r="Y981" s="50" t="s">
        <v>12</v>
      </c>
      <c r="AG981" s="9"/>
      <c r="AH981" s="9"/>
      <c r="AI981" s="50"/>
      <c r="AJ981" s="44"/>
      <c r="AK981" s="9"/>
      <c r="AL981" s="9"/>
      <c r="AM981" s="9"/>
    </row>
    <row r="982" spans="2:39" ht="18.649999999999999" customHeight="1" thickBot="1">
      <c r="B982" s="49"/>
      <c r="D982" s="233" t="s">
        <v>37</v>
      </c>
      <c r="E982" s="234"/>
      <c r="F982" s="235" t="s">
        <v>38</v>
      </c>
      <c r="G982" s="236"/>
      <c r="I982" s="228" t="s">
        <v>14</v>
      </c>
      <c r="J982" s="229"/>
      <c r="K982" s="230" t="s">
        <v>15</v>
      </c>
      <c r="L982" s="231"/>
      <c r="N982" s="228" t="s">
        <v>16</v>
      </c>
      <c r="O982" s="229"/>
      <c r="P982" s="230" t="s">
        <v>17</v>
      </c>
      <c r="Q982" s="231"/>
      <c r="S982" s="228" t="s">
        <v>45</v>
      </c>
      <c r="T982" s="229"/>
      <c r="U982" s="230" t="s">
        <v>46</v>
      </c>
      <c r="V982" s="231"/>
      <c r="X982" s="228" t="s">
        <v>49</v>
      </c>
      <c r="Y982" s="229"/>
      <c r="Z982" s="230" t="s">
        <v>50</v>
      </c>
      <c r="AA982" s="231"/>
      <c r="AB982" s="4"/>
      <c r="AC982" s="53" t="s">
        <v>87</v>
      </c>
      <c r="AE982" s="98" t="s">
        <v>88</v>
      </c>
      <c r="AF982" s="17"/>
      <c r="AG982" s="9"/>
      <c r="AH982" s="9"/>
      <c r="AI982" s="50"/>
      <c r="AJ982" s="44"/>
      <c r="AK982" s="9"/>
      <c r="AL982" s="9"/>
      <c r="AM982" s="9"/>
    </row>
    <row r="983" spans="2:39" ht="18.649999999999999" customHeight="1" thickTop="1" thickBot="1">
      <c r="B983" s="75">
        <v>2.74</v>
      </c>
      <c r="D983" s="132">
        <f t="shared" ref="D983" si="4000">COS($F$8*$B983)</f>
        <v>0.45730158926973857</v>
      </c>
      <c r="E983" s="133">
        <v>0</v>
      </c>
      <c r="F983" s="134">
        <v>0</v>
      </c>
      <c r="G983" s="135">
        <f t="shared" ref="G983" si="4001">$E$8*SIN($B983*$F$8)</f>
        <v>2.6679350269566799</v>
      </c>
      <c r="I983" s="55">
        <v>1</v>
      </c>
      <c r="J983" s="58">
        <v>0</v>
      </c>
      <c r="K983" s="56">
        <v>0</v>
      </c>
      <c r="L983" s="57">
        <v>0</v>
      </c>
      <c r="N983" s="55">
        <f t="shared" ref="N983" si="4002">D983*I983+F983*I986-E983*J983-G983*J986</f>
        <v>9.8666169231620326</v>
      </c>
      <c r="O983" s="58">
        <f t="shared" ref="O983" si="4003">(D983*J983+E983*I983+F983*J986+G983*I986)</f>
        <v>0</v>
      </c>
      <c r="P983" s="56">
        <f t="shared" ref="P983" si="4004">D983*K983+F983*K986-E983*L983-G983*L986</f>
        <v>0</v>
      </c>
      <c r="Q983" s="57">
        <f t="shared" ref="Q983" si="4005">(D983*L983+E983*K983+F983*L986+G983*K986)</f>
        <v>2.6679350269566799</v>
      </c>
      <c r="S983" s="59">
        <f t="shared" ref="S983" si="4006">COS($U$8*$B983)</f>
        <v>0.45730158926973857</v>
      </c>
      <c r="T983" s="60">
        <v>0</v>
      </c>
      <c r="U983" s="22">
        <v>0</v>
      </c>
      <c r="V983" s="116">
        <f t="shared" ref="V983" si="4007">$T$8*SIN($B983*$U$8)</f>
        <v>2.6679350269566799</v>
      </c>
      <c r="X983" s="55">
        <f t="shared" ref="X983" si="4008">N983*S983+P983*S986-O983*T983-Q983*T986</f>
        <v>3.7211443432263245</v>
      </c>
      <c r="Y983" s="58">
        <f t="shared" ref="Y983" si="4009">(N983*T983+O983*S983+P983*T986+Q983*S986)</f>
        <v>0</v>
      </c>
      <c r="Z983" s="56">
        <f t="shared" ref="Z983" si="4010">N983*U983+P983*U986-O983*V983-Q983*V986</f>
        <v>0</v>
      </c>
      <c r="AA983" s="57">
        <f t="shared" ref="AA983" si="4011">(N983*V983+O983*U983+P983*V986+Q983*U986)</f>
        <v>27.543543814763222</v>
      </c>
      <c r="AB983" s="9"/>
      <c r="AC983" s="61">
        <f t="shared" ref="AC983" si="4012">20*LOG((2*$X$8)/(($X$8*X983+Z983+$X$8*X986+Z986)^2+($X$8*Y983+AA983+$X$8*Y986+AA986)^2)^0.5)</f>
        <v>-22.947737530682915</v>
      </c>
      <c r="AE983" s="99">
        <f t="shared" ref="AE983" si="4013">((Y983^2+X983^2)/(Y986^2+X986^2))^0.5</f>
        <v>7.9780632532094309</v>
      </c>
      <c r="AF983" s="17"/>
      <c r="AG983" s="9"/>
      <c r="AH983" s="9"/>
      <c r="AI983" s="50"/>
      <c r="AJ983" s="44"/>
      <c r="AK983" s="9"/>
      <c r="AL983" s="9"/>
      <c r="AM983" s="9"/>
    </row>
    <row r="984" spans="2:39" ht="18.649999999999999" customHeight="1" thickBot="1">
      <c r="D984" s="59"/>
      <c r="E984" s="22"/>
      <c r="F984" s="22"/>
      <c r="G984" s="65"/>
      <c r="I984" s="63"/>
      <c r="L984" s="64"/>
      <c r="N984" s="63"/>
      <c r="Q984" s="64"/>
      <c r="S984" s="63"/>
      <c r="V984" s="64"/>
      <c r="X984" s="63"/>
      <c r="AA984" s="64"/>
      <c r="AE984" s="100"/>
      <c r="AF984" s="17"/>
      <c r="AG984" s="9"/>
      <c r="AH984" s="9"/>
      <c r="AI984" s="50"/>
      <c r="AJ984" s="44"/>
      <c r="AK984" s="9"/>
      <c r="AL984" s="9"/>
      <c r="AM984" s="9"/>
    </row>
    <row r="985" spans="2:39" ht="18.649999999999999" customHeight="1" thickBot="1">
      <c r="D985" s="237" t="s">
        <v>39</v>
      </c>
      <c r="E985" s="238"/>
      <c r="F985" s="239" t="s">
        <v>40</v>
      </c>
      <c r="G985" s="240"/>
      <c r="I985" s="228" t="s">
        <v>18</v>
      </c>
      <c r="J985" s="229"/>
      <c r="K985" s="230" t="s">
        <v>19</v>
      </c>
      <c r="L985" s="231"/>
      <c r="N985" s="228" t="s">
        <v>20</v>
      </c>
      <c r="O985" s="229"/>
      <c r="P985" s="230" t="s">
        <v>21</v>
      </c>
      <c r="Q985" s="231"/>
      <c r="S985" s="228" t="s">
        <v>47</v>
      </c>
      <c r="T985" s="229"/>
      <c r="U985" s="230" t="s">
        <v>48</v>
      </c>
      <c r="V985" s="231"/>
      <c r="X985" s="228" t="s">
        <v>51</v>
      </c>
      <c r="Y985" s="229"/>
      <c r="Z985" s="230" t="s">
        <v>52</v>
      </c>
      <c r="AA985" s="231"/>
      <c r="AB985" s="4"/>
      <c r="AC985" s="71" t="s">
        <v>89</v>
      </c>
      <c r="AE985" s="101" t="s">
        <v>90</v>
      </c>
      <c r="AF985" s="17"/>
      <c r="AG985" s="9"/>
      <c r="AH985" s="9"/>
      <c r="AI985" s="50"/>
      <c r="AJ985" s="44"/>
      <c r="AK985" s="9"/>
      <c r="AL985" s="9"/>
      <c r="AM985" s="9"/>
    </row>
    <row r="986" spans="2:39" ht="18.649999999999999" customHeight="1" thickTop="1" thickBot="1">
      <c r="D986" s="43">
        <v>0</v>
      </c>
      <c r="E986" s="116">
        <f t="shared" ref="E986" si="4014">(1/$E$8)*SIN($B983*$F$8)</f>
        <v>0.2964372252174089</v>
      </c>
      <c r="F986" s="59">
        <f t="shared" ref="F986" si="4015">COS($F$8*$B983)</f>
        <v>0.45730158926973857</v>
      </c>
      <c r="G986" s="73">
        <v>0</v>
      </c>
      <c r="I986" s="55">
        <v>0</v>
      </c>
      <c r="J986" s="58">
        <f t="shared" ref="J986" si="4016">(TAN($K$8*B983))/$J$8</f>
        <v>-3.526815772805953</v>
      </c>
      <c r="K986" s="56">
        <v>1</v>
      </c>
      <c r="L986" s="57">
        <v>0</v>
      </c>
      <c r="N986" s="55">
        <f t="shared" ref="N986" si="4017">D986*I983+F986*I986-E986*J983-G986*J986</f>
        <v>0</v>
      </c>
      <c r="O986" s="58">
        <f t="shared" ref="O986" si="4018">(D986*J983+E986*I983+F986*J986+G986*I986)</f>
        <v>-1.3163812327483346</v>
      </c>
      <c r="P986" s="56">
        <f t="shared" ref="P986" si="4019">D986*K983+F986*K986-E986*L983-G986*L986</f>
        <v>0.45730158926973857</v>
      </c>
      <c r="Q986" s="57">
        <f t="shared" ref="Q986" si="4020">(D986*L983+E986*K983+F986*L986+G986*K986)</f>
        <v>0</v>
      </c>
      <c r="S986" s="43">
        <v>0</v>
      </c>
      <c r="T986" s="116">
        <f t="shared" ref="T986" si="4021">(1/$T$8)*SIN($B983*$U$8)</f>
        <v>0.2964372252174089</v>
      </c>
      <c r="U986" s="59">
        <f t="shared" ref="U986" si="4022">COS($U$8*$B983)</f>
        <v>0.45730158926973857</v>
      </c>
      <c r="V986" s="73">
        <v>0</v>
      </c>
      <c r="X986" s="55">
        <f t="shared" ref="X986" si="4023">N986*S983+P986*S986-O986*T983-Q986*T986</f>
        <v>0</v>
      </c>
      <c r="Y986" s="58">
        <f t="shared" ref="Y986" si="4024">(N986*T983+O986*S983+P986*T986+Q986*S986)</f>
        <v>-0.4664220156100386</v>
      </c>
      <c r="Z986" s="56">
        <f t="shared" ref="Z986" si="4025">N986*U983+P986*U986-O986*V983-Q986*V986</f>
        <v>3.721144343226324</v>
      </c>
      <c r="AA986" s="57">
        <f t="shared" ref="AA986" si="4026">(N986*V983+O986*U983+P986*V986+Q986*U986)</f>
        <v>0</v>
      </c>
      <c r="AB986" s="9"/>
      <c r="AC986" s="74">
        <f t="shared" ref="AC986" si="4027">(180/PI())*ATAN(-1*(($X$8*Y983+AA983+$X$8*Y986+AA986)/($X$8*X983+Z983+$X$8*X986+Z986)))</f>
        <v>-74.631460273982626</v>
      </c>
      <c r="AE986" s="102">
        <f t="shared" ref="AE986" si="4028">20*LOG(((($X$8*X983+Z983-$X$8*X986-Z986)^2+($X$8*Y983+AA983-$X$8*Y986-AA986)^2)/(($X$8*X983+Z983+$X$8*X986+Z986)^2+($X$8*Y983+AA983+$X$8*Y986+AA986)^2))^0.5)</f>
        <v>-2.2085863485029812E-2</v>
      </c>
      <c r="AF986" s="17"/>
      <c r="AG986" s="9"/>
      <c r="AH986" s="9"/>
      <c r="AI986" s="50"/>
      <c r="AJ986" s="44"/>
      <c r="AK986" s="9"/>
      <c r="AL986" s="9"/>
      <c r="AM986" s="9"/>
    </row>
    <row r="987" spans="2:39" ht="18.649999999999999" customHeight="1">
      <c r="AE987" s="66"/>
      <c r="AG987" s="9"/>
      <c r="AH987" s="9"/>
      <c r="AI987" s="50"/>
      <c r="AJ987" s="44"/>
      <c r="AK987" s="9"/>
      <c r="AL987" s="9"/>
      <c r="AM987" s="9"/>
    </row>
    <row r="988" spans="2:39" ht="18.649999999999999" customHeight="1" thickBot="1">
      <c r="E988" s="50" t="s">
        <v>8</v>
      </c>
      <c r="J988" s="50" t="s">
        <v>9</v>
      </c>
      <c r="O988" s="50" t="s">
        <v>10</v>
      </c>
      <c r="T988" s="50" t="s">
        <v>11</v>
      </c>
      <c r="Y988" s="50" t="s">
        <v>12</v>
      </c>
      <c r="AG988" s="9"/>
      <c r="AH988" s="9"/>
      <c r="AI988" s="50"/>
      <c r="AJ988" s="44"/>
      <c r="AK988" s="9"/>
      <c r="AL988" s="9"/>
      <c r="AM988" s="9"/>
    </row>
    <row r="989" spans="2:39" ht="18.649999999999999" customHeight="1" thickBot="1">
      <c r="B989" s="49"/>
      <c r="D989" s="233" t="s">
        <v>37</v>
      </c>
      <c r="E989" s="234"/>
      <c r="F989" s="235" t="s">
        <v>38</v>
      </c>
      <c r="G989" s="236"/>
      <c r="I989" s="228" t="s">
        <v>14</v>
      </c>
      <c r="J989" s="229"/>
      <c r="K989" s="230" t="s">
        <v>15</v>
      </c>
      <c r="L989" s="231"/>
      <c r="N989" s="228" t="s">
        <v>16</v>
      </c>
      <c r="O989" s="229"/>
      <c r="P989" s="230" t="s">
        <v>17</v>
      </c>
      <c r="Q989" s="231"/>
      <c r="S989" s="228" t="s">
        <v>45</v>
      </c>
      <c r="T989" s="229"/>
      <c r="U989" s="230" t="s">
        <v>46</v>
      </c>
      <c r="V989" s="231"/>
      <c r="X989" s="228" t="s">
        <v>49</v>
      </c>
      <c r="Y989" s="229"/>
      <c r="Z989" s="230" t="s">
        <v>50</v>
      </c>
      <c r="AA989" s="231"/>
      <c r="AB989" s="4"/>
      <c r="AC989" s="53" t="s">
        <v>87</v>
      </c>
      <c r="AE989" s="98" t="s">
        <v>88</v>
      </c>
      <c r="AF989" s="17"/>
      <c r="AG989" s="9"/>
      <c r="AH989" s="9"/>
      <c r="AI989" s="50"/>
      <c r="AJ989" s="44"/>
      <c r="AK989" s="9"/>
      <c r="AL989" s="9"/>
      <c r="AM989" s="9"/>
    </row>
    <row r="990" spans="2:39" ht="18.649999999999999" customHeight="1" thickTop="1" thickBot="1">
      <c r="B990" s="75">
        <v>2.76</v>
      </c>
      <c r="D990" s="132">
        <f t="shared" ref="D990" si="4029">COS($F$8*$B990)</f>
        <v>0.45017359554790531</v>
      </c>
      <c r="E990" s="133">
        <v>0</v>
      </c>
      <c r="F990" s="134">
        <v>0</v>
      </c>
      <c r="G990" s="135">
        <f t="shared" ref="G990" si="4030">$E$8*SIN($B990*$F$8)</f>
        <v>2.6788231753595158</v>
      </c>
      <c r="I990" s="55">
        <v>1</v>
      </c>
      <c r="J990" s="58">
        <v>0</v>
      </c>
      <c r="K990" s="56">
        <v>0</v>
      </c>
      <c r="L990" s="57">
        <v>0</v>
      </c>
      <c r="N990" s="55">
        <f t="shared" ref="N990" si="4031">D990*I990+F990*I993-E990*J990-G990*J993</f>
        <v>9.4974283669668669</v>
      </c>
      <c r="O990" s="58">
        <f t="shared" ref="O990" si="4032">(D990*J990+E990*I990+F990*J993+G990*I993)</f>
        <v>0</v>
      </c>
      <c r="P990" s="56">
        <f t="shared" ref="P990" si="4033">D990*K990+F990*K993-E990*L990-G990*L993</f>
        <v>0</v>
      </c>
      <c r="Q990" s="57">
        <f t="shared" ref="Q990" si="4034">(D990*L990+E990*K990+F990*L993+G990*K993)</f>
        <v>2.6788231753595158</v>
      </c>
      <c r="S990" s="59">
        <f t="shared" ref="S990" si="4035">COS($U$8*$B990)</f>
        <v>0.45017359554790531</v>
      </c>
      <c r="T990" s="60">
        <v>0</v>
      </c>
      <c r="U990" s="22">
        <v>0</v>
      </c>
      <c r="V990" s="116">
        <f t="shared" ref="V990" si="4036">$T$8*SIN($B990*$U$8)</f>
        <v>2.6788231753595158</v>
      </c>
      <c r="X990" s="55">
        <f t="shared" ref="X990" si="4037">N990*S990+P990*S993-O990*T990-Q990*T993</f>
        <v>3.4781477425446745</v>
      </c>
      <c r="Y990" s="58">
        <f t="shared" ref="Y990" si="4038">(N990*T990+O990*S990+P990*T993+Q990*S993)</f>
        <v>0</v>
      </c>
      <c r="Z990" s="56">
        <f t="shared" ref="Z990" si="4039">N990*U990+P990*U993-O990*V990-Q990*V993</f>
        <v>0</v>
      </c>
      <c r="AA990" s="57">
        <f t="shared" ref="AA990" si="4040">(N990*V990+O990*U990+P990*V993+Q990*U993)</f>
        <v>26.647866676436372</v>
      </c>
      <c r="AB990" s="9"/>
      <c r="AC990" s="61">
        <f t="shared" ref="AC990" si="4041">20*LOG((2*$X$8)/(($X$8*X990+Z990+$X$8*X993+Z993)^2+($X$8*Y990+AA990+$X$8*Y993+AA993)^2)^0.5)</f>
        <v>-22.650993461559107</v>
      </c>
      <c r="AE990" s="99">
        <f t="shared" ref="AE990" si="4042">((Y990^2+X990^2)/(Y993^2+X993^2))^0.5</f>
        <v>8.3518918178617305</v>
      </c>
      <c r="AF990" s="17"/>
      <c r="AG990" s="9"/>
      <c r="AH990" s="9"/>
      <c r="AI990" s="50"/>
      <c r="AJ990" s="44"/>
      <c r="AK990" s="9"/>
      <c r="AL990" s="9"/>
      <c r="AM990" s="9"/>
    </row>
    <row r="991" spans="2:39" ht="18.649999999999999" customHeight="1" thickBot="1">
      <c r="D991" s="59"/>
      <c r="E991" s="22"/>
      <c r="F991" s="22"/>
      <c r="G991" s="65"/>
      <c r="I991" s="63"/>
      <c r="L991" s="64"/>
      <c r="N991" s="63"/>
      <c r="Q991" s="64"/>
      <c r="S991" s="63"/>
      <c r="V991" s="64"/>
      <c r="X991" s="63"/>
      <c r="AA991" s="64"/>
      <c r="AE991" s="100"/>
      <c r="AF991" s="17"/>
      <c r="AG991" s="9"/>
      <c r="AH991" s="9"/>
      <c r="AI991" s="50"/>
      <c r="AJ991" s="44"/>
      <c r="AK991" s="9"/>
      <c r="AL991" s="9"/>
      <c r="AM991" s="9"/>
    </row>
    <row r="992" spans="2:39" ht="18.649999999999999" customHeight="1" thickBot="1">
      <c r="D992" s="237" t="s">
        <v>39</v>
      </c>
      <c r="E992" s="238"/>
      <c r="F992" s="239" t="s">
        <v>40</v>
      </c>
      <c r="G992" s="240"/>
      <c r="I992" s="228" t="s">
        <v>18</v>
      </c>
      <c r="J992" s="229"/>
      <c r="K992" s="230" t="s">
        <v>19</v>
      </c>
      <c r="L992" s="231"/>
      <c r="N992" s="228" t="s">
        <v>20</v>
      </c>
      <c r="O992" s="229"/>
      <c r="P992" s="230" t="s">
        <v>21</v>
      </c>
      <c r="Q992" s="231"/>
      <c r="S992" s="228" t="s">
        <v>47</v>
      </c>
      <c r="T992" s="229"/>
      <c r="U992" s="230" t="s">
        <v>48</v>
      </c>
      <c r="V992" s="231"/>
      <c r="X992" s="228" t="s">
        <v>51</v>
      </c>
      <c r="Y992" s="229"/>
      <c r="Z992" s="230" t="s">
        <v>52</v>
      </c>
      <c r="AA992" s="231"/>
      <c r="AB992" s="4"/>
      <c r="AC992" s="71" t="s">
        <v>89</v>
      </c>
      <c r="AE992" s="101" t="s">
        <v>90</v>
      </c>
      <c r="AF992" s="17"/>
      <c r="AG992" s="9"/>
      <c r="AH992" s="9"/>
      <c r="AI992" s="50"/>
      <c r="AJ992" s="44"/>
      <c r="AK992" s="9"/>
      <c r="AL992" s="9"/>
      <c r="AM992" s="9"/>
    </row>
    <row r="993" spans="2:39" ht="18.649999999999999" customHeight="1" thickTop="1" thickBot="1">
      <c r="D993" s="43">
        <v>0</v>
      </c>
      <c r="E993" s="116">
        <f t="shared" ref="E993" si="4043">(1/$E$8)*SIN($B990*$F$8)</f>
        <v>0.29764701948439065</v>
      </c>
      <c r="F993" s="59">
        <f t="shared" ref="F993" si="4044">COS($F$8*$B990)</f>
        <v>0.45017359554790531</v>
      </c>
      <c r="G993" s="73">
        <v>0</v>
      </c>
      <c r="I993" s="55">
        <v>0</v>
      </c>
      <c r="J993" s="58">
        <f t="shared" ref="J993" si="4045">(TAN($K$8*B990))/$J$8</f>
        <v>-3.3773243619205138</v>
      </c>
      <c r="K993" s="56">
        <v>1</v>
      </c>
      <c r="L993" s="57">
        <v>0</v>
      </c>
      <c r="N993" s="55">
        <f t="shared" ref="N993" si="4046">D993*I990+F993*I993-E993*J990-G993*J993</f>
        <v>0</v>
      </c>
      <c r="O993" s="58">
        <f t="shared" ref="O993" si="4047">(D993*J990+E993*I990+F993*J993+G993*I993)</f>
        <v>-1.2227352318529019</v>
      </c>
      <c r="P993" s="56">
        <f t="shared" ref="P993" si="4048">D993*K990+F993*K993-E993*L990-G993*L993</f>
        <v>0.45017359554790531</v>
      </c>
      <c r="Q993" s="57">
        <f t="shared" ref="Q993" si="4049">(D993*L990+E993*K990+F993*L993+G993*K993)</f>
        <v>0</v>
      </c>
      <c r="S993" s="43">
        <v>0</v>
      </c>
      <c r="T993" s="116">
        <f t="shared" ref="T993" si="4050">(1/$T$8)*SIN($B990*$U$8)</f>
        <v>0.29764701948439065</v>
      </c>
      <c r="U993" s="59">
        <f t="shared" ref="U993" si="4051">COS($U$8*$B990)</f>
        <v>0.45017359554790531</v>
      </c>
      <c r="V993" s="73">
        <v>0</v>
      </c>
      <c r="X993" s="55">
        <f t="shared" ref="X993" si="4052">N993*S990+P993*S993-O993*T990-Q993*T993</f>
        <v>0</v>
      </c>
      <c r="Y993" s="58">
        <f t="shared" ref="Y993" si="4053">(N993*T990+O993*S990+P993*T993+Q993*S993)</f>
        <v>-0.416450286760917</v>
      </c>
      <c r="Z993" s="56">
        <f t="shared" ref="Z993" si="4054">N993*U990+P993*U993-O993*V990-Q993*V993</f>
        <v>3.4781477425446736</v>
      </c>
      <c r="AA993" s="57">
        <f t="shared" ref="AA993" si="4055">(N993*V990+O993*U990+P993*V993+Q993*U993)</f>
        <v>0</v>
      </c>
      <c r="AB993" s="9"/>
      <c r="AC993" s="74">
        <f t="shared" ref="AC993" si="4056">(180/PI())*ATAN(-1*(($X$8*Y990+AA990+$X$8*Y993+AA993)/($X$8*X990+Z990+$X$8*X993+Z993)))</f>
        <v>-75.147629760470537</v>
      </c>
      <c r="AE993" s="102">
        <f t="shared" ref="AE993" si="4057">20*LOG(((($X$8*X990+Z990-$X$8*X993-Z993)^2+($X$8*Y990+AA990-$X$8*Y993-AA993)^2)/(($X$8*X990+Z990+$X$8*X993+Z993)^2+($X$8*Y990+AA990+$X$8*Y993+AA993)^2))^0.5)</f>
        <v>-2.3651954024852786E-2</v>
      </c>
      <c r="AF993" s="17"/>
      <c r="AG993" s="9"/>
      <c r="AH993" s="9"/>
      <c r="AI993" s="50"/>
      <c r="AJ993" s="44"/>
      <c r="AK993" s="9"/>
      <c r="AL993" s="9"/>
      <c r="AM993" s="9"/>
    </row>
    <row r="994" spans="2:39" ht="18.649999999999999" customHeight="1">
      <c r="AE994" s="66"/>
      <c r="AG994" s="9"/>
      <c r="AH994" s="9"/>
      <c r="AI994" s="50"/>
      <c r="AJ994" s="44"/>
      <c r="AK994" s="9"/>
      <c r="AL994" s="9"/>
      <c r="AM994" s="9"/>
    </row>
    <row r="995" spans="2:39" ht="18.649999999999999" customHeight="1" thickBot="1">
      <c r="E995" s="50" t="s">
        <v>8</v>
      </c>
      <c r="J995" s="50" t="s">
        <v>9</v>
      </c>
      <c r="O995" s="50" t="s">
        <v>10</v>
      </c>
      <c r="T995" s="50" t="s">
        <v>11</v>
      </c>
      <c r="Y995" s="50" t="s">
        <v>12</v>
      </c>
      <c r="AG995" s="9"/>
      <c r="AH995" s="9"/>
      <c r="AI995" s="50"/>
      <c r="AJ995" s="44"/>
      <c r="AK995" s="9"/>
      <c r="AL995" s="9"/>
      <c r="AM995" s="9"/>
    </row>
    <row r="996" spans="2:39" ht="18.649999999999999" customHeight="1" thickBot="1">
      <c r="B996" s="49"/>
      <c r="D996" s="233" t="s">
        <v>37</v>
      </c>
      <c r="E996" s="234"/>
      <c r="F996" s="235" t="s">
        <v>38</v>
      </c>
      <c r="G996" s="236"/>
      <c r="I996" s="228" t="s">
        <v>14</v>
      </c>
      <c r="J996" s="229"/>
      <c r="K996" s="230" t="s">
        <v>15</v>
      </c>
      <c r="L996" s="231"/>
      <c r="N996" s="228" t="s">
        <v>16</v>
      </c>
      <c r="O996" s="229"/>
      <c r="P996" s="230" t="s">
        <v>17</v>
      </c>
      <c r="Q996" s="231"/>
      <c r="S996" s="228" t="s">
        <v>45</v>
      </c>
      <c r="T996" s="229"/>
      <c r="U996" s="230" t="s">
        <v>46</v>
      </c>
      <c r="V996" s="231"/>
      <c r="X996" s="228" t="s">
        <v>49</v>
      </c>
      <c r="Y996" s="229"/>
      <c r="Z996" s="230" t="s">
        <v>50</v>
      </c>
      <c r="AA996" s="231"/>
      <c r="AB996" s="4"/>
      <c r="AC996" s="53" t="s">
        <v>87</v>
      </c>
      <c r="AE996" s="98" t="s">
        <v>88</v>
      </c>
      <c r="AF996" s="17"/>
      <c r="AG996" s="9"/>
      <c r="AH996" s="9"/>
      <c r="AI996" s="50"/>
      <c r="AJ996" s="44"/>
      <c r="AK996" s="9"/>
      <c r="AL996" s="9"/>
      <c r="AM996" s="9"/>
    </row>
    <row r="997" spans="2:39" ht="18.649999999999999" customHeight="1" thickTop="1" thickBot="1">
      <c r="B997" s="75">
        <v>2.78</v>
      </c>
      <c r="D997" s="132">
        <f t="shared" ref="D997" si="4058">COS($F$8*$B997)</f>
        <v>0.44301679939799848</v>
      </c>
      <c r="E997" s="133">
        <v>0</v>
      </c>
      <c r="F997" s="134">
        <v>0</v>
      </c>
      <c r="G997" s="135">
        <f t="shared" ref="G997" si="4059">$E$8*SIN($B997*$F$8)</f>
        <v>2.6895399307428738</v>
      </c>
      <c r="I997" s="55">
        <v>1</v>
      </c>
      <c r="J997" s="58">
        <v>0</v>
      </c>
      <c r="K997" s="56">
        <v>0</v>
      </c>
      <c r="L997" s="57">
        <v>0</v>
      </c>
      <c r="N997" s="55">
        <f t="shared" ref="N997" si="4060">D997*I997+F997*I1000-E997*J997-G997*J1000</f>
        <v>9.1533802234663906</v>
      </c>
      <c r="O997" s="58">
        <f t="shared" ref="O997" si="4061">(D997*J997+E997*I997+F997*J1000+G997*I1000)</f>
        <v>0</v>
      </c>
      <c r="P997" s="56">
        <f t="shared" ref="P997" si="4062">D997*K997+F997*K1000-E997*L997-G997*L1000</f>
        <v>0</v>
      </c>
      <c r="Q997" s="57">
        <f t="shared" ref="Q997" si="4063">(D997*L997+E997*K997+F997*L1000+G997*K1000)</f>
        <v>2.6895399307428738</v>
      </c>
      <c r="S997" s="59">
        <f t="shared" ref="S997" si="4064">COS($U$8*$B997)</f>
        <v>0.44301679939799848</v>
      </c>
      <c r="T997" s="60">
        <v>0</v>
      </c>
      <c r="U997" s="22">
        <v>0</v>
      </c>
      <c r="V997" s="116">
        <f t="shared" ref="V997" si="4065">$T$8*SIN($B997*$U$8)</f>
        <v>2.6895399307428738</v>
      </c>
      <c r="X997" s="55">
        <f t="shared" ref="X997" si="4066">N997*S997+P997*S1000-O997*T997-Q997*T1000</f>
        <v>3.2513650948218626</v>
      </c>
      <c r="Y997" s="58">
        <f t="shared" ref="Y997" si="4067">(N997*T997+O997*S997+P997*T1000+Q997*S1000)</f>
        <v>0</v>
      </c>
      <c r="Z997" s="56">
        <f t="shared" ref="Z997" si="4068">N997*U997+P997*U1000-O997*V997-Q997*V1000</f>
        <v>0</v>
      </c>
      <c r="AA997" s="57">
        <f t="shared" ref="AA997" si="4069">(N997*V997+O997*U997+P997*V1000+Q997*U1000)</f>
        <v>25.809892984255811</v>
      </c>
      <c r="AB997" s="9"/>
      <c r="AC997" s="61">
        <f t="shared" ref="AC997" si="4070">20*LOG((2*$X$8)/(($X$8*X997+Z997+$X$8*X1000+Z1000)^2+($X$8*Y997+AA997+$X$8*Y1000+AA1000)^2)^0.5)</f>
        <v>-22.364307210162512</v>
      </c>
      <c r="AE997" s="99">
        <f t="shared" ref="AE997" si="4071">((Y997^2+X997^2)/(Y1000^2+X1000^2))^0.5</f>
        <v>8.7675370912719934</v>
      </c>
      <c r="AF997" s="17"/>
      <c r="AG997" s="9"/>
      <c r="AH997" s="9"/>
      <c r="AI997" s="50"/>
      <c r="AJ997" s="44"/>
      <c r="AK997" s="9"/>
      <c r="AL997" s="9"/>
      <c r="AM997" s="9"/>
    </row>
    <row r="998" spans="2:39" ht="18.649999999999999" customHeight="1" thickBot="1">
      <c r="D998" s="59"/>
      <c r="E998" s="22"/>
      <c r="F998" s="22"/>
      <c r="G998" s="65"/>
      <c r="I998" s="63"/>
      <c r="L998" s="64"/>
      <c r="N998" s="63"/>
      <c r="Q998" s="64"/>
      <c r="S998" s="63"/>
      <c r="V998" s="64"/>
      <c r="X998" s="63"/>
      <c r="AA998" s="64"/>
      <c r="AE998" s="100"/>
      <c r="AF998" s="17"/>
      <c r="AG998" s="9"/>
      <c r="AH998" s="9"/>
      <c r="AI998" s="50"/>
      <c r="AJ998" s="44"/>
      <c r="AK998" s="9"/>
      <c r="AL998" s="9"/>
      <c r="AM998" s="9"/>
    </row>
    <row r="999" spans="2:39" ht="18.649999999999999" customHeight="1" thickBot="1">
      <c r="D999" s="237" t="s">
        <v>39</v>
      </c>
      <c r="E999" s="238"/>
      <c r="F999" s="239" t="s">
        <v>40</v>
      </c>
      <c r="G999" s="240"/>
      <c r="I999" s="228" t="s">
        <v>18</v>
      </c>
      <c r="J999" s="229"/>
      <c r="K999" s="230" t="s">
        <v>19</v>
      </c>
      <c r="L999" s="231"/>
      <c r="N999" s="228" t="s">
        <v>20</v>
      </c>
      <c r="O999" s="229"/>
      <c r="P999" s="230" t="s">
        <v>21</v>
      </c>
      <c r="Q999" s="231"/>
      <c r="S999" s="228" t="s">
        <v>47</v>
      </c>
      <c r="T999" s="229"/>
      <c r="U999" s="230" t="s">
        <v>48</v>
      </c>
      <c r="V999" s="231"/>
      <c r="X999" s="228" t="s">
        <v>51</v>
      </c>
      <c r="Y999" s="229"/>
      <c r="Z999" s="230" t="s">
        <v>52</v>
      </c>
      <c r="AA999" s="231"/>
      <c r="AB999" s="4"/>
      <c r="AC999" s="71" t="s">
        <v>89</v>
      </c>
      <c r="AE999" s="101" t="s">
        <v>90</v>
      </c>
      <c r="AF999" s="17"/>
      <c r="AG999" s="9"/>
      <c r="AH999" s="9"/>
      <c r="AI999" s="50"/>
      <c r="AJ999" s="44"/>
      <c r="AK999" s="9"/>
      <c r="AL999" s="9"/>
      <c r="AM999" s="9"/>
    </row>
    <row r="1000" spans="2:39" ht="18.649999999999999" customHeight="1" thickTop="1" thickBot="1">
      <c r="D1000" s="43">
        <v>0</v>
      </c>
      <c r="E1000" s="116">
        <f t="shared" ref="E1000" si="4072">(1/$E$8)*SIN($B997*$F$8)</f>
        <v>0.29883777008254153</v>
      </c>
      <c r="F1000" s="59">
        <f t="shared" ref="F1000" si="4073">COS($F$8*$B997)</f>
        <v>0.44301679939799848</v>
      </c>
      <c r="G1000" s="73">
        <v>0</v>
      </c>
      <c r="I1000" s="55">
        <v>0</v>
      </c>
      <c r="J1000" s="58">
        <f t="shared" ref="J1000" si="4074">(TAN($K$8*B997))/$J$8</f>
        <v>-3.2386072147523444</v>
      </c>
      <c r="K1000" s="56">
        <v>1</v>
      </c>
      <c r="L1000" s="57">
        <v>0</v>
      </c>
      <c r="N1000" s="55">
        <f t="shared" ref="N1000" si="4075">D1000*I997+F1000*I1000-E1000*J997-G1000*J1000</f>
        <v>0</v>
      </c>
      <c r="O1000" s="58">
        <f t="shared" ref="O1000" si="4076">(D1000*J997+E1000*I997+F1000*J1000+G1000*I1000)</f>
        <v>-1.1359196327043084</v>
      </c>
      <c r="P1000" s="56">
        <f t="shared" ref="P1000" si="4077">D1000*K997+F1000*K1000-E1000*L997-G1000*L1000</f>
        <v>0.44301679939799848</v>
      </c>
      <c r="Q1000" s="57">
        <f t="shared" ref="Q1000" si="4078">(D1000*L997+E1000*K997+F1000*L1000+G1000*K1000)</f>
        <v>0</v>
      </c>
      <c r="S1000" s="43">
        <v>0</v>
      </c>
      <c r="T1000" s="116">
        <f t="shared" ref="T1000" si="4079">(1/$T$8)*SIN($B997*$U$8)</f>
        <v>0.29883777008254153</v>
      </c>
      <c r="U1000" s="59">
        <f t="shared" ref="U1000" si="4080">COS($U$8*$B997)</f>
        <v>0.44301679939799848</v>
      </c>
      <c r="V1000" s="73">
        <v>0</v>
      </c>
      <c r="X1000" s="55">
        <f t="shared" ref="X1000" si="4081">N1000*S997+P1000*S1000-O1000*T997-Q1000*T1000</f>
        <v>0</v>
      </c>
      <c r="Y1000" s="58">
        <f t="shared" ref="Y1000" si="4082">(N1000*T997+O1000*S997+P1000*T1000+Q1000*S1000)</f>
        <v>-0.37084132761281025</v>
      </c>
      <c r="Z1000" s="56">
        <f t="shared" ref="Z1000" si="4083">N1000*U997+P1000*U1000-O1000*V997-Q1000*V1000</f>
        <v>3.2513650948218626</v>
      </c>
      <c r="AA1000" s="57">
        <f t="shared" ref="AA1000" si="4084">(N1000*V997+O1000*U997+P1000*V1000+Q1000*U1000)</f>
        <v>0</v>
      </c>
      <c r="AB1000" s="9"/>
      <c r="AC1000" s="74">
        <f t="shared" ref="AC1000" si="4085">(180/PI())*ATAN(-1*(($X$8*Y997+AA997+$X$8*Y1000+AA1000)/($X$8*X997+Z997+$X$8*X1000+Z1000)))</f>
        <v>-75.66109901317239</v>
      </c>
      <c r="AE1000" s="102">
        <f t="shared" ref="AE1000" si="4086">20*LOG(((($X$8*X997+Z997-$X$8*X1000-Z1000)^2+($X$8*Y997+AA997-$X$8*Y1000-AA1000)^2)/(($X$8*X997+Z997+$X$8*X1000+Z1000)^2+($X$8*Y997+AA997+$X$8*Y1000+AA1000)^2))^0.5)</f>
        <v>-2.5270655678969866E-2</v>
      </c>
      <c r="AF1000" s="17"/>
      <c r="AG1000" s="9"/>
      <c r="AH1000" s="9"/>
      <c r="AI1000" s="50"/>
      <c r="AJ1000" s="44"/>
      <c r="AK1000" s="9"/>
      <c r="AL1000" s="9"/>
      <c r="AM1000" s="9"/>
    </row>
    <row r="1001" spans="2:39" ht="18.649999999999999" customHeight="1">
      <c r="AE1001" s="66"/>
      <c r="AG1001" s="9"/>
      <c r="AH1001" s="9"/>
      <c r="AI1001" s="50"/>
      <c r="AJ1001" s="44"/>
      <c r="AK1001" s="9"/>
      <c r="AL1001" s="9"/>
      <c r="AM1001" s="9"/>
    </row>
    <row r="1002" spans="2:39" ht="18.649999999999999" customHeight="1" thickBot="1">
      <c r="E1002" s="50" t="s">
        <v>8</v>
      </c>
      <c r="J1002" s="50" t="s">
        <v>9</v>
      </c>
      <c r="O1002" s="50" t="s">
        <v>10</v>
      </c>
      <c r="T1002" s="50" t="s">
        <v>11</v>
      </c>
      <c r="Y1002" s="50" t="s">
        <v>12</v>
      </c>
      <c r="AG1002" s="9"/>
      <c r="AH1002" s="9"/>
      <c r="AI1002" s="50"/>
      <c r="AJ1002" s="44"/>
      <c r="AK1002" s="9"/>
      <c r="AL1002" s="9"/>
      <c r="AM1002" s="9"/>
    </row>
    <row r="1003" spans="2:39" ht="18.649999999999999" customHeight="1" thickBot="1">
      <c r="B1003" s="49"/>
      <c r="D1003" s="233" t="s">
        <v>37</v>
      </c>
      <c r="E1003" s="234"/>
      <c r="F1003" s="235" t="s">
        <v>38</v>
      </c>
      <c r="G1003" s="236"/>
      <c r="I1003" s="228" t="s">
        <v>14</v>
      </c>
      <c r="J1003" s="229"/>
      <c r="K1003" s="230" t="s">
        <v>15</v>
      </c>
      <c r="L1003" s="231"/>
      <c r="N1003" s="228" t="s">
        <v>16</v>
      </c>
      <c r="O1003" s="229"/>
      <c r="P1003" s="230" t="s">
        <v>17</v>
      </c>
      <c r="Q1003" s="231"/>
      <c r="S1003" s="228" t="s">
        <v>45</v>
      </c>
      <c r="T1003" s="229"/>
      <c r="U1003" s="230" t="s">
        <v>46</v>
      </c>
      <c r="V1003" s="231"/>
      <c r="X1003" s="228" t="s">
        <v>49</v>
      </c>
      <c r="Y1003" s="229"/>
      <c r="Z1003" s="230" t="s">
        <v>50</v>
      </c>
      <c r="AA1003" s="231"/>
      <c r="AB1003" s="4"/>
      <c r="AC1003" s="53" t="s">
        <v>87</v>
      </c>
      <c r="AE1003" s="98" t="s">
        <v>88</v>
      </c>
      <c r="AF1003" s="17"/>
      <c r="AG1003" s="9"/>
      <c r="AH1003" s="9"/>
      <c r="AI1003" s="50"/>
      <c r="AJ1003" s="44"/>
      <c r="AK1003" s="9"/>
      <c r="AL1003" s="9"/>
      <c r="AM1003" s="9"/>
    </row>
    <row r="1004" spans="2:39" ht="18.649999999999999" customHeight="1" thickTop="1" thickBot="1">
      <c r="B1004" s="75">
        <v>2.8</v>
      </c>
      <c r="D1004" s="132">
        <f t="shared" ref="D1004" si="4087">COS($F$8*$B1004)</f>
        <v>0.43583165871694568</v>
      </c>
      <c r="E1004" s="133">
        <v>0</v>
      </c>
      <c r="F1004" s="134">
        <v>0</v>
      </c>
      <c r="G1004" s="135">
        <f t="shared" ref="G1004" si="4088">$E$8*SIN($B1004*$F$8)</f>
        <v>2.7000846074410934</v>
      </c>
      <c r="I1004" s="55">
        <v>1</v>
      </c>
      <c r="J1004" s="58">
        <v>0</v>
      </c>
      <c r="K1004" s="56">
        <v>0</v>
      </c>
      <c r="L1004" s="57">
        <v>0</v>
      </c>
      <c r="N1004" s="55">
        <f t="shared" ref="N1004" si="4089">D1004*I1004+F1004*I1007-E1004*J1004-G1004*J1007</f>
        <v>8.8317214529765433</v>
      </c>
      <c r="O1004" s="58">
        <f t="shared" ref="O1004" si="4090">(D1004*J1004+E1004*I1004+F1004*J1007+G1004*I1007)</f>
        <v>0</v>
      </c>
      <c r="P1004" s="56">
        <f t="shared" ref="P1004" si="4091">D1004*K1004+F1004*K1007-E1004*L1004-G1004*L1007</f>
        <v>0</v>
      </c>
      <c r="Q1004" s="57">
        <f t="shared" ref="Q1004" si="4092">(D1004*L1004+E1004*K1004+F1004*L1007+G1004*K1007)</f>
        <v>2.7000846074410934</v>
      </c>
      <c r="S1004" s="59">
        <f t="shared" ref="S1004" si="4093">COS($U$8*$B1004)</f>
        <v>0.43583165871694568</v>
      </c>
      <c r="T1004" s="60">
        <v>0</v>
      </c>
      <c r="U1004" s="22">
        <v>0</v>
      </c>
      <c r="V1004" s="116">
        <f t="shared" ref="V1004" si="4094">$T$8*SIN($B1004*$U$8)</f>
        <v>2.7000846074410934</v>
      </c>
      <c r="X1004" s="55">
        <f t="shared" ref="X1004" si="4095">N1004*S1004+P1004*S1007-O1004*T1004-Q1004*T1007</f>
        <v>3.0390930449167648</v>
      </c>
      <c r="Y1004" s="58">
        <f t="shared" ref="Y1004" si="4096">(N1004*T1004+O1004*S1004+P1004*T1007+Q1004*S1007)</f>
        <v>0</v>
      </c>
      <c r="Z1004" s="56">
        <f t="shared" ref="Z1004" si="4097">N1004*U1004+P1004*U1007-O1004*V1004-Q1004*V1007</f>
        <v>0</v>
      </c>
      <c r="AA1004" s="57">
        <f t="shared" ref="AA1004" si="4098">(N1004*V1004+O1004*U1004+P1004*V1007+Q1004*U1007)</f>
        <v>25.023177505526398</v>
      </c>
      <c r="AB1004" s="9"/>
      <c r="AC1004" s="61">
        <f t="shared" ref="AC1004" si="4099">20*LOG((2*$X$8)/(($X$8*X1004+Z1004+$X$8*X1007+Z1007)^2+($X$8*Y1004+AA1004+$X$8*Y1007+AA1007)^2)^0.5)</f>
        <v>-22.086696756313611</v>
      </c>
      <c r="AE1004" s="99">
        <f t="shared" ref="AE1004" si="4100">((Y1004^2+X1004^2)/(Y1007^2+X1007^2))^0.5</f>
        <v>9.2334829642067913</v>
      </c>
      <c r="AF1004" s="17"/>
      <c r="AG1004" s="9"/>
      <c r="AH1004" s="9"/>
      <c r="AI1004" s="50"/>
      <c r="AJ1004" s="44"/>
      <c r="AK1004" s="9"/>
      <c r="AL1004" s="9"/>
      <c r="AM1004" s="9"/>
    </row>
    <row r="1005" spans="2:39" ht="18.649999999999999" customHeight="1" thickBot="1">
      <c r="D1005" s="59"/>
      <c r="E1005" s="22"/>
      <c r="F1005" s="22"/>
      <c r="G1005" s="65"/>
      <c r="I1005" s="63"/>
      <c r="L1005" s="64"/>
      <c r="N1005" s="63"/>
      <c r="Q1005" s="64"/>
      <c r="S1005" s="63"/>
      <c r="V1005" s="64"/>
      <c r="X1005" s="63"/>
      <c r="AA1005" s="64"/>
      <c r="AE1005" s="100"/>
      <c r="AF1005" s="17"/>
      <c r="AG1005" s="9"/>
      <c r="AH1005" s="9"/>
      <c r="AI1005" s="50"/>
      <c r="AJ1005" s="44"/>
      <c r="AK1005" s="9"/>
      <c r="AL1005" s="9"/>
      <c r="AM1005" s="9"/>
    </row>
    <row r="1006" spans="2:39" ht="18.649999999999999" customHeight="1" thickBot="1">
      <c r="D1006" s="237" t="s">
        <v>39</v>
      </c>
      <c r="E1006" s="238"/>
      <c r="F1006" s="239" t="s">
        <v>40</v>
      </c>
      <c r="G1006" s="240"/>
      <c r="I1006" s="228" t="s">
        <v>18</v>
      </c>
      <c r="J1006" s="229"/>
      <c r="K1006" s="230" t="s">
        <v>19</v>
      </c>
      <c r="L1006" s="231"/>
      <c r="N1006" s="228" t="s">
        <v>20</v>
      </c>
      <c r="O1006" s="229"/>
      <c r="P1006" s="230" t="s">
        <v>21</v>
      </c>
      <c r="Q1006" s="231"/>
      <c r="S1006" s="228" t="s">
        <v>47</v>
      </c>
      <c r="T1006" s="229"/>
      <c r="U1006" s="230" t="s">
        <v>48</v>
      </c>
      <c r="V1006" s="231"/>
      <c r="X1006" s="228" t="s">
        <v>51</v>
      </c>
      <c r="Y1006" s="229"/>
      <c r="Z1006" s="230" t="s">
        <v>52</v>
      </c>
      <c r="AA1006" s="231"/>
      <c r="AB1006" s="4"/>
      <c r="AC1006" s="71" t="s">
        <v>89</v>
      </c>
      <c r="AE1006" s="101" t="s">
        <v>90</v>
      </c>
      <c r="AF1006" s="17"/>
      <c r="AG1006" s="9"/>
      <c r="AH1006" s="9"/>
      <c r="AI1006" s="50"/>
      <c r="AJ1006" s="44"/>
      <c r="AK1006" s="9"/>
      <c r="AL1006" s="9"/>
      <c r="AM1006" s="9"/>
    </row>
    <row r="1007" spans="2:39" ht="18.649999999999999" customHeight="1" thickTop="1" thickBot="1">
      <c r="D1007" s="43">
        <v>0</v>
      </c>
      <c r="E1007" s="116">
        <f t="shared" ref="E1007" si="4101">(1/$E$8)*SIN($B1004*$F$8)</f>
        <v>0.30000940082678812</v>
      </c>
      <c r="F1007" s="59">
        <f t="shared" ref="F1007" si="4102">COS($F$8*$B1004)</f>
        <v>0.43583165871694568</v>
      </c>
      <c r="G1007" s="73">
        <v>0</v>
      </c>
      <c r="I1007" s="55">
        <v>0</v>
      </c>
      <c r="J1007" s="58">
        <f t="shared" ref="J1007" si="4103">(TAN($K$8*B1004))/$J$8</f>
        <v>-3.1094913733894045</v>
      </c>
      <c r="K1007" s="56">
        <v>1</v>
      </c>
      <c r="L1007" s="57">
        <v>0</v>
      </c>
      <c r="N1007" s="55">
        <f t="shared" ref="N1007" si="4104">D1007*I1004+F1007*I1007-E1007*J1004-G1007*J1007</f>
        <v>0</v>
      </c>
      <c r="O1007" s="58">
        <f t="shared" ref="O1007" si="4105">(D1007*J1004+E1007*I1004+F1007*J1007+G1007*I1007)</f>
        <v>-1.0552053822035494</v>
      </c>
      <c r="P1007" s="56">
        <f t="shared" ref="P1007" si="4106">D1007*K1004+F1007*K1007-E1007*L1004-G1007*L1007</f>
        <v>0.43583165871694568</v>
      </c>
      <c r="Q1007" s="57">
        <f t="shared" ref="Q1007" si="4107">(D1007*L1004+E1007*K1004+F1007*L1007+G1007*K1007)</f>
        <v>0</v>
      </c>
      <c r="S1007" s="43">
        <v>0</v>
      </c>
      <c r="T1007" s="116">
        <f t="shared" ref="T1007" si="4108">(1/$T$8)*SIN($B1004*$U$8)</f>
        <v>0.30000940082678812</v>
      </c>
      <c r="U1007" s="59">
        <f t="shared" ref="U1007" si="4109">COS($U$8*$B1004)</f>
        <v>0.43583165871694568</v>
      </c>
      <c r="V1007" s="73">
        <v>0</v>
      </c>
      <c r="X1007" s="55">
        <f t="shared" ref="X1007" si="4110">N1007*S1004+P1007*S1007-O1007*T1004-Q1007*T1007</f>
        <v>0</v>
      </c>
      <c r="Y1007" s="58">
        <f t="shared" ref="Y1007" si="4111">(N1007*T1004+O1007*S1004+P1007*T1007+Q1007*S1007)</f>
        <v>-0.32913831721980552</v>
      </c>
      <c r="Z1007" s="56">
        <f t="shared" ref="Z1007" si="4112">N1007*U1004+P1007*U1007-O1007*V1004-Q1007*V1007</f>
        <v>3.0390930449167639</v>
      </c>
      <c r="AA1007" s="57">
        <f t="shared" ref="AA1007" si="4113">(N1007*V1004+O1007*U1004+P1007*V1007+Q1007*U1007)</f>
        <v>0</v>
      </c>
      <c r="AB1007" s="9"/>
      <c r="AC1007" s="74">
        <f t="shared" ref="AC1007" si="4114">(180/PI())*ATAN(-1*(($X$8*Y1004+AA1004+$X$8*Y1007+AA1007)/($X$8*X1004+Z1004+$X$8*X1007+Z1007)))</f>
        <v>-76.17210735057111</v>
      </c>
      <c r="AE1007" s="102">
        <f t="shared" ref="AE1007" si="4115">20*LOG(((($X$8*X1004+Z1004-$X$8*X1007-Z1007)^2+($X$8*Y1004+AA1004-$X$8*Y1007-AA1007)^2)/(($X$8*X1004+Z1004+$X$8*X1007+Z1007)^2+($X$8*Y1004+AA1004+$X$8*Y1007+AA1007)^2))^0.5)</f>
        <v>-2.6943942081510464E-2</v>
      </c>
      <c r="AF1007" s="17"/>
      <c r="AG1007" s="9"/>
      <c r="AH1007" s="9"/>
      <c r="AI1007" s="50"/>
      <c r="AJ1007" s="44"/>
      <c r="AK1007" s="9"/>
      <c r="AL1007" s="9"/>
      <c r="AM1007" s="9"/>
    </row>
    <row r="1008" spans="2:39" ht="18.649999999999999" customHeight="1">
      <c r="AE1008" s="66"/>
      <c r="AG1008" s="9"/>
      <c r="AH1008" s="9"/>
      <c r="AI1008" s="50"/>
      <c r="AJ1008" s="44"/>
      <c r="AK1008" s="9"/>
      <c r="AL1008" s="9"/>
      <c r="AM1008" s="9"/>
    </row>
    <row r="1009" spans="2:39" ht="18.649999999999999" customHeight="1" thickBot="1">
      <c r="E1009" s="50" t="s">
        <v>8</v>
      </c>
      <c r="J1009" s="50" t="s">
        <v>9</v>
      </c>
      <c r="O1009" s="50" t="s">
        <v>10</v>
      </c>
      <c r="T1009" s="50" t="s">
        <v>11</v>
      </c>
      <c r="Y1009" s="50" t="s">
        <v>12</v>
      </c>
      <c r="AG1009" s="9"/>
      <c r="AH1009" s="9"/>
      <c r="AI1009" s="50"/>
      <c r="AJ1009" s="44"/>
      <c r="AK1009" s="9"/>
      <c r="AL1009" s="9"/>
      <c r="AM1009" s="9"/>
    </row>
    <row r="1010" spans="2:39" ht="18.649999999999999" customHeight="1" thickBot="1">
      <c r="B1010" s="49"/>
      <c r="D1010" s="233" t="s">
        <v>37</v>
      </c>
      <c r="E1010" s="234"/>
      <c r="F1010" s="235" t="s">
        <v>38</v>
      </c>
      <c r="G1010" s="236"/>
      <c r="I1010" s="228" t="s">
        <v>14</v>
      </c>
      <c r="J1010" s="229"/>
      <c r="K1010" s="230" t="s">
        <v>15</v>
      </c>
      <c r="L1010" s="231"/>
      <c r="N1010" s="228" t="s">
        <v>16</v>
      </c>
      <c r="O1010" s="229"/>
      <c r="P1010" s="230" t="s">
        <v>17</v>
      </c>
      <c r="Q1010" s="231"/>
      <c r="S1010" s="228" t="s">
        <v>45</v>
      </c>
      <c r="T1010" s="229"/>
      <c r="U1010" s="230" t="s">
        <v>46</v>
      </c>
      <c r="V1010" s="231"/>
      <c r="X1010" s="228" t="s">
        <v>49</v>
      </c>
      <c r="Y1010" s="229"/>
      <c r="Z1010" s="230" t="s">
        <v>50</v>
      </c>
      <c r="AA1010" s="231"/>
      <c r="AB1010" s="4"/>
      <c r="AC1010" s="53" t="s">
        <v>87</v>
      </c>
      <c r="AE1010" s="98" t="s">
        <v>88</v>
      </c>
      <c r="AF1010" s="17"/>
      <c r="AG1010" s="9"/>
      <c r="AH1010" s="9"/>
      <c r="AI1010" s="50"/>
      <c r="AJ1010" s="44"/>
      <c r="AK1010" s="9"/>
      <c r="AL1010" s="9"/>
      <c r="AM1010" s="9"/>
    </row>
    <row r="1011" spans="2:39" ht="18.649999999999999" customHeight="1" thickTop="1" thickBot="1">
      <c r="B1011" s="75">
        <v>2.82</v>
      </c>
      <c r="D1011" s="132">
        <f t="shared" ref="D1011" si="4116">COS($F$8*$B1011)</f>
        <v>0.42861863321517835</v>
      </c>
      <c r="E1011" s="133">
        <v>0</v>
      </c>
      <c r="F1011" s="134">
        <v>0</v>
      </c>
      <c r="G1011" s="135">
        <f t="shared" ref="G1011" si="4117">$E$8*SIN($B1011*$F$8)</f>
        <v>2.7104565307982291</v>
      </c>
      <c r="I1011" s="55">
        <v>1</v>
      </c>
      <c r="J1011" s="58">
        <v>0</v>
      </c>
      <c r="K1011" s="56">
        <v>0</v>
      </c>
      <c r="L1011" s="57">
        <v>0</v>
      </c>
      <c r="N1011" s="55">
        <f t="shared" ref="N1011" si="4118">D1011*I1011+F1011*I1014-E1011*J1011-G1011*J1014</f>
        <v>8.5300860647007628</v>
      </c>
      <c r="O1011" s="58">
        <f t="shared" ref="O1011" si="4119">(D1011*J1011+E1011*I1011+F1011*J1014+G1011*I1014)</f>
        <v>0</v>
      </c>
      <c r="P1011" s="56">
        <f t="shared" ref="P1011" si="4120">D1011*K1011+F1011*K1014-E1011*L1011-G1011*L1014</f>
        <v>0</v>
      </c>
      <c r="Q1011" s="57">
        <f t="shared" ref="Q1011" si="4121">(D1011*L1011+E1011*K1011+F1011*L1014+G1011*K1014)</f>
        <v>2.7104565307982291</v>
      </c>
      <c r="S1011" s="59">
        <f t="shared" ref="S1011" si="4122">COS($U$8*$B1011)</f>
        <v>0.42861863321517835</v>
      </c>
      <c r="T1011" s="60">
        <v>0</v>
      </c>
      <c r="U1011" s="22">
        <v>0</v>
      </c>
      <c r="V1011" s="116">
        <f t="shared" ref="V1011" si="4123">$T$8*SIN($B1011*$U$8)</f>
        <v>2.7104565307982291</v>
      </c>
      <c r="X1011" s="55">
        <f t="shared" ref="X1011" si="4124">N1011*S1011+P1011*S1014-O1011*T1011-Q1011*T1014</f>
        <v>2.8398677629991278</v>
      </c>
      <c r="Y1011" s="58">
        <f t="shared" ref="Y1011" si="4125">(N1011*T1011+O1011*S1011+P1011*T1014+Q1011*S1014)</f>
        <v>0</v>
      </c>
      <c r="Z1011" s="56">
        <f t="shared" ref="Z1011" si="4126">N1011*U1011+P1011*U1014-O1011*V1011-Q1011*V1014</f>
        <v>0</v>
      </c>
      <c r="AA1011" s="57">
        <f t="shared" ref="AA1011" si="4127">(N1011*V1011+O1011*U1011+P1011*V1014+Q1011*U1014)</f>
        <v>24.282179655959041</v>
      </c>
      <c r="AB1011" s="9"/>
      <c r="AC1011" s="61">
        <f t="shared" ref="AC1011" si="4128">20*LOG((2*$X$8)/(($X$8*X1011+Z1011+$X$8*X1014+Z1014)^2+($X$8*Y1011+AA1011+$X$8*Y1014+AA1014)^2)^0.5)</f>
        <v>-21.817282826983032</v>
      </c>
      <c r="AE1011" s="99">
        <f t="shared" ref="AE1011" si="4129">((Y1011^2+X1011^2)/(Y1014^2+X1014^2))^0.5</f>
        <v>9.7607436600382744</v>
      </c>
      <c r="AF1011" s="17"/>
      <c r="AG1011" s="9"/>
      <c r="AH1011" s="9"/>
      <c r="AI1011" s="50"/>
      <c r="AJ1011" s="44"/>
      <c r="AK1011" s="9"/>
      <c r="AL1011" s="9"/>
      <c r="AM1011" s="9"/>
    </row>
    <row r="1012" spans="2:39" ht="18.649999999999999" customHeight="1" thickBot="1">
      <c r="D1012" s="59"/>
      <c r="E1012" s="22"/>
      <c r="F1012" s="22"/>
      <c r="G1012" s="65"/>
      <c r="I1012" s="63"/>
      <c r="L1012" s="64"/>
      <c r="N1012" s="63"/>
      <c r="Q1012" s="64"/>
      <c r="S1012" s="63"/>
      <c r="V1012" s="64"/>
      <c r="X1012" s="63"/>
      <c r="AA1012" s="64"/>
      <c r="AE1012" s="100"/>
      <c r="AF1012" s="17"/>
      <c r="AG1012" s="9"/>
      <c r="AH1012" s="9"/>
      <c r="AI1012" s="50"/>
      <c r="AJ1012" s="44"/>
      <c r="AK1012" s="9"/>
      <c r="AL1012" s="9"/>
      <c r="AM1012" s="9"/>
    </row>
    <row r="1013" spans="2:39" ht="18.649999999999999" customHeight="1" thickBot="1">
      <c r="D1013" s="237" t="s">
        <v>39</v>
      </c>
      <c r="E1013" s="238"/>
      <c r="F1013" s="239" t="s">
        <v>40</v>
      </c>
      <c r="G1013" s="240"/>
      <c r="I1013" s="228" t="s">
        <v>18</v>
      </c>
      <c r="J1013" s="229"/>
      <c r="K1013" s="230" t="s">
        <v>19</v>
      </c>
      <c r="L1013" s="231"/>
      <c r="N1013" s="228" t="s">
        <v>20</v>
      </c>
      <c r="O1013" s="229"/>
      <c r="P1013" s="230" t="s">
        <v>21</v>
      </c>
      <c r="Q1013" s="231"/>
      <c r="S1013" s="228" t="s">
        <v>47</v>
      </c>
      <c r="T1013" s="229"/>
      <c r="U1013" s="230" t="s">
        <v>48</v>
      </c>
      <c r="V1013" s="231"/>
      <c r="X1013" s="228" t="s">
        <v>51</v>
      </c>
      <c r="Y1013" s="229"/>
      <c r="Z1013" s="230" t="s">
        <v>52</v>
      </c>
      <c r="AA1013" s="231"/>
      <c r="AB1013" s="4"/>
      <c r="AC1013" s="71" t="s">
        <v>89</v>
      </c>
      <c r="AE1013" s="101" t="s">
        <v>90</v>
      </c>
      <c r="AF1013" s="17"/>
      <c r="AG1013" s="9"/>
      <c r="AH1013" s="9"/>
      <c r="AI1013" s="50"/>
      <c r="AJ1013" s="44"/>
      <c r="AK1013" s="9"/>
      <c r="AL1013" s="9"/>
      <c r="AM1013" s="9"/>
    </row>
    <row r="1014" spans="2:39" ht="18.649999999999999" customHeight="1" thickTop="1" thickBot="1">
      <c r="D1014" s="43">
        <v>0</v>
      </c>
      <c r="E1014" s="116">
        <f t="shared" ref="E1014" si="4130">(1/$E$8)*SIN($B1011*$F$8)</f>
        <v>0.30116183675535879</v>
      </c>
      <c r="F1014" s="59">
        <f t="shared" ref="F1014" si="4131">COS($F$8*$B1011)</f>
        <v>0.42861863321517835</v>
      </c>
      <c r="G1014" s="73">
        <v>0</v>
      </c>
      <c r="I1014" s="55">
        <v>0</v>
      </c>
      <c r="J1014" s="58">
        <f t="shared" ref="J1014" si="4132">(TAN($K$8*B1011))/$J$8</f>
        <v>-2.9889678507774127</v>
      </c>
      <c r="K1014" s="56">
        <v>1</v>
      </c>
      <c r="L1014" s="57">
        <v>0</v>
      </c>
      <c r="N1014" s="55">
        <f t="shared" ref="N1014" si="4133">D1014*I1011+F1014*I1014-E1014*J1011-G1014*J1014</f>
        <v>0</v>
      </c>
      <c r="O1014" s="58">
        <f t="shared" ref="O1014" si="4134">(D1014*J1011+E1014*I1011+F1014*J1014+G1014*I1014)</f>
        <v>-0.97996547816896507</v>
      </c>
      <c r="P1014" s="56">
        <f t="shared" ref="P1014" si="4135">D1014*K1011+F1014*K1014-E1014*L1011-G1014*L1014</f>
        <v>0.42861863321517835</v>
      </c>
      <c r="Q1014" s="57">
        <f t="shared" ref="Q1014" si="4136">(D1014*L1011+E1014*K1011+F1014*L1014+G1014*K1014)</f>
        <v>0</v>
      </c>
      <c r="S1014" s="43">
        <v>0</v>
      </c>
      <c r="T1014" s="116">
        <f t="shared" ref="T1014" si="4137">(1/$T$8)*SIN($B1011*$U$8)</f>
        <v>0.30116183675535879</v>
      </c>
      <c r="U1014" s="59">
        <f t="shared" ref="U1014" si="4138">COS($U$8*$B1011)</f>
        <v>0.42861863321517835</v>
      </c>
      <c r="V1014" s="73">
        <v>0</v>
      </c>
      <c r="X1014" s="55">
        <f t="shared" ref="X1014" si="4139">N1014*S1011+P1014*S1014-O1014*T1011-Q1014*T1014</f>
        <v>0</v>
      </c>
      <c r="Y1014" s="58">
        <f t="shared" ref="Y1014" si="4140">(N1014*T1011+O1014*S1011+P1014*T1014+Q1014*S1014)</f>
        <v>-0.29094788900418594</v>
      </c>
      <c r="Z1014" s="56">
        <f t="shared" ref="Z1014" si="4141">N1014*U1011+P1014*U1014-O1014*V1011-Q1014*V1014</f>
        <v>2.8398677629991282</v>
      </c>
      <c r="AA1014" s="57">
        <f t="shared" ref="AA1014" si="4142">(N1014*V1011+O1014*U1011+P1014*V1014+Q1014*U1014)</f>
        <v>0</v>
      </c>
      <c r="AB1014" s="9"/>
      <c r="AC1014" s="74">
        <f t="shared" ref="AC1014" si="4143">(180/PI())*ATAN(-1*(($X$8*Y1011+AA1011+$X$8*Y1014+AA1014)/($X$8*X1011+Z1011+$X$8*X1014+Z1014)))</f>
        <v>-76.680892281646791</v>
      </c>
      <c r="AE1014" s="102">
        <f t="shared" ref="AE1014" si="4144">20*LOG(((($X$8*X1011+Z1011-$X$8*X1014-Z1014)^2+($X$8*Y1011+AA1011-$X$8*Y1014-AA1014)^2)/(($X$8*X1011+Z1011+$X$8*X1014+Z1014)^2+($X$8*Y1011+AA1011+$X$8*Y1014+AA1014)^2))^0.5)</f>
        <v>-2.8674043645566687E-2</v>
      </c>
      <c r="AF1014" s="17"/>
      <c r="AG1014" s="9"/>
      <c r="AH1014" s="9"/>
      <c r="AI1014" s="50"/>
      <c r="AJ1014" s="44"/>
      <c r="AK1014" s="9"/>
      <c r="AL1014" s="9"/>
      <c r="AM1014" s="9"/>
    </row>
    <row r="1015" spans="2:39" ht="18.649999999999999" customHeight="1">
      <c r="AE1015" s="66"/>
      <c r="AG1015" s="9"/>
      <c r="AH1015" s="9"/>
      <c r="AI1015" s="50"/>
      <c r="AJ1015" s="44"/>
      <c r="AK1015" s="9"/>
      <c r="AL1015" s="9"/>
      <c r="AM1015" s="9"/>
    </row>
    <row r="1016" spans="2:39" ht="18.649999999999999" customHeight="1" thickBot="1">
      <c r="E1016" s="50" t="s">
        <v>8</v>
      </c>
      <c r="J1016" s="50" t="s">
        <v>9</v>
      </c>
      <c r="O1016" s="50" t="s">
        <v>10</v>
      </c>
      <c r="T1016" s="50" t="s">
        <v>11</v>
      </c>
      <c r="Y1016" s="50" t="s">
        <v>12</v>
      </c>
      <c r="AG1016" s="9"/>
      <c r="AH1016" s="9"/>
      <c r="AI1016" s="50"/>
      <c r="AJ1016" s="44"/>
      <c r="AK1016" s="9"/>
      <c r="AL1016" s="9"/>
      <c r="AM1016" s="9"/>
    </row>
    <row r="1017" spans="2:39" ht="18.649999999999999" customHeight="1" thickBot="1">
      <c r="B1017" s="49"/>
      <c r="D1017" s="233" t="s">
        <v>37</v>
      </c>
      <c r="E1017" s="234"/>
      <c r="F1017" s="235" t="s">
        <v>38</v>
      </c>
      <c r="G1017" s="236"/>
      <c r="I1017" s="228" t="s">
        <v>14</v>
      </c>
      <c r="J1017" s="229"/>
      <c r="K1017" s="230" t="s">
        <v>15</v>
      </c>
      <c r="L1017" s="231"/>
      <c r="N1017" s="228" t="s">
        <v>16</v>
      </c>
      <c r="O1017" s="229"/>
      <c r="P1017" s="230" t="s">
        <v>17</v>
      </c>
      <c r="Q1017" s="231"/>
      <c r="S1017" s="228" t="s">
        <v>45</v>
      </c>
      <c r="T1017" s="229"/>
      <c r="U1017" s="230" t="s">
        <v>46</v>
      </c>
      <c r="V1017" s="231"/>
      <c r="X1017" s="228" t="s">
        <v>49</v>
      </c>
      <c r="Y1017" s="229"/>
      <c r="Z1017" s="230" t="s">
        <v>50</v>
      </c>
      <c r="AA1017" s="231"/>
      <c r="AB1017" s="4"/>
      <c r="AC1017" s="53" t="s">
        <v>87</v>
      </c>
      <c r="AE1017" s="98" t="s">
        <v>88</v>
      </c>
      <c r="AF1017" s="17"/>
      <c r="AG1017" s="9"/>
      <c r="AH1017" s="9"/>
      <c r="AI1017" s="50"/>
      <c r="AJ1017" s="44"/>
      <c r="AK1017" s="9"/>
      <c r="AL1017" s="9"/>
      <c r="AM1017" s="9"/>
    </row>
    <row r="1018" spans="2:39" ht="18.649999999999999" customHeight="1" thickTop="1" thickBot="1">
      <c r="B1018" s="75">
        <v>2.84</v>
      </c>
      <c r="D1018" s="132">
        <f t="shared" ref="D1018" si="4145">COS($F$8*$B1018)</f>
        <v>0.4213781843872178</v>
      </c>
      <c r="E1018" s="133">
        <v>0</v>
      </c>
      <c r="F1018" s="134">
        <v>0</v>
      </c>
      <c r="G1018" s="135">
        <f t="shared" ref="G1018" si="4146">$E$8*SIN($B1018*$F$8)</f>
        <v>2.7206550372112202</v>
      </c>
      <c r="I1018" s="55">
        <v>1</v>
      </c>
      <c r="J1018" s="58">
        <v>0</v>
      </c>
      <c r="K1018" s="56">
        <v>0</v>
      </c>
      <c r="L1018" s="57">
        <v>0</v>
      </c>
      <c r="N1018" s="55">
        <f t="shared" ref="N1018" si="4147">D1018*I1018+F1018*I1021-E1018*J1018-G1018*J1021</f>
        <v>8.2464280740800824</v>
      </c>
      <c r="O1018" s="58">
        <f t="shared" ref="O1018" si="4148">(D1018*J1018+E1018*I1018+F1018*J1021+G1018*I1021)</f>
        <v>0</v>
      </c>
      <c r="P1018" s="56">
        <f t="shared" ref="P1018" si="4149">D1018*K1018+F1018*K1021-E1018*L1018-G1018*L1021</f>
        <v>0</v>
      </c>
      <c r="Q1018" s="57">
        <f t="shared" ref="Q1018" si="4150">(D1018*L1018+E1018*K1018+F1018*L1021+G1018*K1021)</f>
        <v>2.7206550372112202</v>
      </c>
      <c r="S1018" s="59">
        <f t="shared" ref="S1018" si="4151">COS($U$8*$B1018)</f>
        <v>0.4213781843872178</v>
      </c>
      <c r="T1018" s="60">
        <v>0</v>
      </c>
      <c r="U1018" s="22">
        <v>0</v>
      </c>
      <c r="V1018" s="116">
        <f t="shared" ref="V1018" si="4152">$T$8*SIN($B1018*$U$8)</f>
        <v>2.7206550372112202</v>
      </c>
      <c r="X1018" s="55">
        <f t="shared" ref="X1018" si="4153">N1018*S1018+P1018*S1021-O1018*T1018-Q1018*T1021</f>
        <v>2.6524244638131145</v>
      </c>
      <c r="Y1018" s="58">
        <f t="shared" ref="Y1018" si="4154">(N1018*T1018+O1018*S1018+P1018*T1021+Q1018*S1021)</f>
        <v>0</v>
      </c>
      <c r="Z1018" s="56">
        <f t="shared" ref="Z1018" si="4155">N1018*U1018+P1018*U1021-O1018*V1018-Q1018*V1021</f>
        <v>0</v>
      </c>
      <c r="AA1018" s="57">
        <f t="shared" ref="AA1018" si="4156">(N1018*V1018+O1018*U1018+P1018*V1021+Q1018*U1021)</f>
        <v>23.582110758670002</v>
      </c>
      <c r="AB1018" s="9"/>
      <c r="AC1018" s="61">
        <f t="shared" ref="AC1018" si="4157">20*LOG((2*$X$8)/(($X$8*X1018+Z1018+$X$8*X1021+Z1021)^2+($X$8*Y1018+AA1018+$X$8*Y1021+AA1021)^2)^0.5)</f>
        <v>-21.555274483558087</v>
      </c>
      <c r="AE1018" s="99">
        <f t="shared" ref="AE1018" si="4158">((Y1018^2+X1018^2)/(Y1021^2+X1021^2))^0.5</f>
        <v>10.363891092930402</v>
      </c>
      <c r="AF1018" s="17"/>
      <c r="AG1018" s="9"/>
      <c r="AH1018" s="9"/>
      <c r="AI1018" s="50"/>
      <c r="AJ1018" s="44"/>
      <c r="AK1018" s="9"/>
      <c r="AL1018" s="9"/>
      <c r="AM1018" s="9"/>
    </row>
    <row r="1019" spans="2:39" ht="18.649999999999999" customHeight="1" thickBot="1">
      <c r="D1019" s="59"/>
      <c r="E1019" s="22"/>
      <c r="F1019" s="22"/>
      <c r="G1019" s="65"/>
      <c r="I1019" s="63"/>
      <c r="L1019" s="64"/>
      <c r="N1019" s="63"/>
      <c r="Q1019" s="64"/>
      <c r="S1019" s="63"/>
      <c r="V1019" s="64"/>
      <c r="X1019" s="63"/>
      <c r="AA1019" s="64"/>
      <c r="AE1019" s="100"/>
      <c r="AF1019" s="17"/>
      <c r="AG1019" s="9"/>
      <c r="AH1019" s="9"/>
      <c r="AI1019" s="50"/>
      <c r="AJ1019" s="44"/>
      <c r="AK1019" s="9"/>
      <c r="AL1019" s="9"/>
      <c r="AM1019" s="9"/>
    </row>
    <row r="1020" spans="2:39" ht="18.649999999999999" customHeight="1" thickBot="1">
      <c r="D1020" s="237" t="s">
        <v>39</v>
      </c>
      <c r="E1020" s="238"/>
      <c r="F1020" s="239" t="s">
        <v>40</v>
      </c>
      <c r="G1020" s="240"/>
      <c r="I1020" s="228" t="s">
        <v>18</v>
      </c>
      <c r="J1020" s="229"/>
      <c r="K1020" s="230" t="s">
        <v>19</v>
      </c>
      <c r="L1020" s="231"/>
      <c r="N1020" s="228" t="s">
        <v>20</v>
      </c>
      <c r="O1020" s="229"/>
      <c r="P1020" s="230" t="s">
        <v>21</v>
      </c>
      <c r="Q1020" s="231"/>
      <c r="S1020" s="228" t="s">
        <v>47</v>
      </c>
      <c r="T1020" s="229"/>
      <c r="U1020" s="230" t="s">
        <v>48</v>
      </c>
      <c r="V1020" s="231"/>
      <c r="X1020" s="228" t="s">
        <v>51</v>
      </c>
      <c r="Y1020" s="229"/>
      <c r="Z1020" s="230" t="s">
        <v>52</v>
      </c>
      <c r="AA1020" s="231"/>
      <c r="AB1020" s="4"/>
      <c r="AC1020" s="71" t="s">
        <v>89</v>
      </c>
      <c r="AE1020" s="101" t="s">
        <v>90</v>
      </c>
      <c r="AF1020" s="17"/>
      <c r="AG1020" s="9"/>
      <c r="AH1020" s="9"/>
      <c r="AI1020" s="50"/>
      <c r="AJ1020" s="44"/>
      <c r="AK1020" s="9"/>
      <c r="AL1020" s="9"/>
      <c r="AM1020" s="9"/>
    </row>
    <row r="1021" spans="2:39" ht="18.649999999999999" customHeight="1" thickTop="1" thickBot="1">
      <c r="D1021" s="43">
        <v>0</v>
      </c>
      <c r="E1021" s="116">
        <f t="shared" ref="E1021" si="4159">(1/$E$8)*SIN($B1018*$F$8)</f>
        <v>0.30229500413457999</v>
      </c>
      <c r="F1021" s="59">
        <f t="shared" ref="F1021" si="4160">COS($F$8*$B1018)</f>
        <v>0.4213781843872178</v>
      </c>
      <c r="G1021" s="73">
        <v>0</v>
      </c>
      <c r="I1021" s="55">
        <v>0</v>
      </c>
      <c r="J1021" s="58">
        <f t="shared" ref="J1021" si="4161">(TAN($K$8*B1018))/$J$8</f>
        <v>-2.8761639320925645</v>
      </c>
      <c r="K1021" s="56">
        <v>1</v>
      </c>
      <c r="L1021" s="57">
        <v>0</v>
      </c>
      <c r="N1021" s="55">
        <f t="shared" ref="N1021" si="4162">D1021*I1018+F1021*I1021-E1021*J1018-G1021*J1021</f>
        <v>0</v>
      </c>
      <c r="O1021" s="58">
        <f t="shared" ref="O1021" si="4163">(D1021*J1018+E1021*I1018+F1021*J1021+G1021*I1021)</f>
        <v>-0.90965773157058605</v>
      </c>
      <c r="P1021" s="56">
        <f t="shared" ref="P1021" si="4164">D1021*K1018+F1021*K1021-E1021*L1018-G1021*L1021</f>
        <v>0.4213781843872178</v>
      </c>
      <c r="Q1021" s="57">
        <f t="shared" ref="Q1021" si="4165">(D1021*L1018+E1021*K1018+F1021*L1021+G1021*K1021)</f>
        <v>0</v>
      </c>
      <c r="S1021" s="43">
        <v>0</v>
      </c>
      <c r="T1021" s="116">
        <f t="shared" ref="T1021" si="4166">(1/$T$8)*SIN($B1018*$U$8)</f>
        <v>0.30229500413457999</v>
      </c>
      <c r="U1021" s="59">
        <f t="shared" ref="U1021" si="4167">COS($U$8*$B1018)</f>
        <v>0.4213781843872178</v>
      </c>
      <c r="V1021" s="73">
        <v>0</v>
      </c>
      <c r="X1021" s="55">
        <f t="shared" ref="X1021" si="4168">N1021*S1018+P1021*S1021-O1021*T1018-Q1021*T1021</f>
        <v>0</v>
      </c>
      <c r="Y1021" s="58">
        <f t="shared" ref="Y1021" si="4169">(N1021*T1018+O1021*S1018+P1021*T1021+Q1021*S1021)</f>
        <v>-0.25592940335145287</v>
      </c>
      <c r="Z1021" s="56">
        <f t="shared" ref="Z1021" si="4170">N1021*U1018+P1021*U1021-O1021*V1018-Q1021*V1021</f>
        <v>2.6524244638131154</v>
      </c>
      <c r="AA1021" s="57">
        <f t="shared" ref="AA1021" si="4171">(N1021*V1018+O1021*U1018+P1021*V1021+Q1021*U1021)</f>
        <v>0</v>
      </c>
      <c r="AB1021" s="9"/>
      <c r="AC1021" s="74">
        <f t="shared" ref="AC1021" si="4172">(180/PI())*ATAN(-1*(($X$8*Y1018+AA1018+$X$8*Y1021+AA1021)/($X$8*X1018+Z1018+$X$8*X1021+Z1021)))</f>
        <v>-77.187690061880801</v>
      </c>
      <c r="AE1021" s="102">
        <f t="shared" ref="AE1021" si="4173">20*LOG(((($X$8*X1018+Z1018-$X$8*X1021-Z1021)^2+($X$8*Y1018+AA1018-$X$8*Y1021-AA1021)^2)/(($X$8*X1018+Z1018+$X$8*X1021+Z1021)^2+($X$8*Y1018+AA1018+$X$8*Y1021+AA1021)^2))^0.5)</f>
        <v>-3.0463454170841779E-2</v>
      </c>
      <c r="AF1021" s="17"/>
      <c r="AG1021" s="9"/>
      <c r="AH1021" s="9"/>
      <c r="AI1021" s="50"/>
      <c r="AJ1021" s="44"/>
      <c r="AK1021" s="9"/>
      <c r="AL1021" s="9"/>
      <c r="AM1021" s="9"/>
    </row>
    <row r="1022" spans="2:39" ht="18.649999999999999" customHeight="1">
      <c r="AE1022" s="66"/>
      <c r="AG1022" s="9"/>
      <c r="AH1022" s="9"/>
      <c r="AI1022" s="50"/>
      <c r="AJ1022" s="44"/>
      <c r="AK1022" s="9"/>
      <c r="AL1022" s="9"/>
      <c r="AM1022" s="9"/>
    </row>
    <row r="1023" spans="2:39" ht="18.649999999999999" customHeight="1" thickBot="1">
      <c r="E1023" s="50" t="s">
        <v>8</v>
      </c>
      <c r="J1023" s="50" t="s">
        <v>9</v>
      </c>
      <c r="O1023" s="50" t="s">
        <v>10</v>
      </c>
      <c r="T1023" s="50" t="s">
        <v>11</v>
      </c>
      <c r="Y1023" s="50" t="s">
        <v>12</v>
      </c>
      <c r="AG1023" s="9"/>
      <c r="AH1023" s="9"/>
      <c r="AI1023" s="50"/>
      <c r="AJ1023" s="44"/>
      <c r="AK1023" s="9"/>
      <c r="AL1023" s="9"/>
      <c r="AM1023" s="9"/>
    </row>
    <row r="1024" spans="2:39" ht="18.649999999999999" customHeight="1" thickBot="1">
      <c r="B1024" s="49"/>
      <c r="D1024" s="233" t="s">
        <v>37</v>
      </c>
      <c r="E1024" s="234"/>
      <c r="F1024" s="235" t="s">
        <v>38</v>
      </c>
      <c r="G1024" s="236"/>
      <c r="I1024" s="228" t="s">
        <v>14</v>
      </c>
      <c r="J1024" s="229"/>
      <c r="K1024" s="230" t="s">
        <v>15</v>
      </c>
      <c r="L1024" s="231"/>
      <c r="N1024" s="228" t="s">
        <v>16</v>
      </c>
      <c r="O1024" s="229"/>
      <c r="P1024" s="230" t="s">
        <v>17</v>
      </c>
      <c r="Q1024" s="231"/>
      <c r="S1024" s="228" t="s">
        <v>45</v>
      </c>
      <c r="T1024" s="229"/>
      <c r="U1024" s="230" t="s">
        <v>46</v>
      </c>
      <c r="V1024" s="231"/>
      <c r="X1024" s="228" t="s">
        <v>49</v>
      </c>
      <c r="Y1024" s="229"/>
      <c r="Z1024" s="230" t="s">
        <v>50</v>
      </c>
      <c r="AA1024" s="231"/>
      <c r="AB1024" s="4"/>
      <c r="AC1024" s="53" t="s">
        <v>87</v>
      </c>
      <c r="AE1024" s="98" t="s">
        <v>88</v>
      </c>
      <c r="AF1024" s="17"/>
      <c r="AG1024" s="9"/>
      <c r="AH1024" s="9"/>
      <c r="AI1024" s="50"/>
      <c r="AJ1024" s="44"/>
      <c r="AK1024" s="9"/>
      <c r="AL1024" s="9"/>
      <c r="AM1024" s="9"/>
    </row>
    <row r="1025" spans="2:39" ht="18.649999999999999" customHeight="1" thickTop="1" thickBot="1">
      <c r="B1025" s="75">
        <v>2.86</v>
      </c>
      <c r="D1025" s="132">
        <f t="shared" ref="D1025" si="4174">COS($F$8*$B1025)</f>
        <v>0.41411077548215036</v>
      </c>
      <c r="E1025" s="133">
        <v>0</v>
      </c>
      <c r="F1025" s="134">
        <v>0</v>
      </c>
      <c r="G1025" s="135">
        <f t="shared" ref="G1025" si="4175">$E$8*SIN($B1025*$F$8)</f>
        <v>2.7306794741723439</v>
      </c>
      <c r="I1025" s="55">
        <v>1</v>
      </c>
      <c r="J1025" s="58">
        <v>0</v>
      </c>
      <c r="K1025" s="56">
        <v>0</v>
      </c>
      <c r="L1025" s="57">
        <v>0</v>
      </c>
      <c r="N1025" s="55">
        <f t="shared" ref="N1025" si="4176">D1025*I1025+F1025*I1028-E1025*J1025-G1025*J1028</f>
        <v>7.9789692134403865</v>
      </c>
      <c r="O1025" s="58">
        <f t="shared" ref="O1025" si="4177">(D1025*J1025+E1025*I1025+F1025*J1028+G1025*I1028)</f>
        <v>0</v>
      </c>
      <c r="P1025" s="56">
        <f t="shared" ref="P1025" si="4178">D1025*K1025+F1025*K1028-E1025*L1025-G1025*L1028</f>
        <v>0</v>
      </c>
      <c r="Q1025" s="57">
        <f t="shared" ref="Q1025" si="4179">(D1025*L1025+E1025*K1025+F1025*L1028+G1025*K1028)</f>
        <v>2.7306794741723439</v>
      </c>
      <c r="S1025" s="59">
        <f t="shared" ref="S1025" si="4180">COS($U$8*$B1025)</f>
        <v>0.41411077548215036</v>
      </c>
      <c r="T1025" s="60">
        <v>0</v>
      </c>
      <c r="U1025" s="22">
        <v>0</v>
      </c>
      <c r="V1025" s="116">
        <f t="shared" ref="V1025" si="4181">$T$8*SIN($B1025*$U$8)</f>
        <v>2.7306794741723439</v>
      </c>
      <c r="X1025" s="55">
        <f t="shared" ref="X1025" si="4182">N1025*S1025+P1025*S1028-O1025*T1025-Q1025*T1028</f>
        <v>2.4756648628964295</v>
      </c>
      <c r="Y1025" s="58">
        <f t="shared" ref="Y1025" si="4183">(N1025*T1025+O1025*S1025+P1025*T1028+Q1025*S1028)</f>
        <v>0</v>
      </c>
      <c r="Z1025" s="56">
        <f t="shared" ref="Z1025" si="4184">N1025*U1025+P1025*U1028-O1025*V1025-Q1025*V1028</f>
        <v>0</v>
      </c>
      <c r="AA1025" s="57">
        <f t="shared" ref="AA1025" si="4185">(N1025*V1025+O1025*U1025+P1025*V1028+Q1025*U1028)</f>
        <v>22.918811250837415</v>
      </c>
      <c r="AB1025" s="9"/>
      <c r="AC1025" s="61">
        <f t="shared" ref="AC1025" si="4186">20*LOG((2*$X$8)/(($X$8*X1025+Z1025+$X$8*X1028+Z1028)^2+($X$8*Y1025+AA1025+$X$8*Y1028+AA1028)^2)^0.5)</f>
        <v>-21.299957096013372</v>
      </c>
      <c r="AE1025" s="99">
        <f t="shared" ref="AE1025" si="4187">((Y1025^2+X1025^2)/(Y1028^2+X1028^2))^0.5</f>
        <v>11.062628055074713</v>
      </c>
      <c r="AF1025" s="17"/>
      <c r="AG1025" s="9"/>
      <c r="AH1025" s="9"/>
      <c r="AI1025" s="50"/>
      <c r="AJ1025" s="44"/>
      <c r="AK1025" s="9"/>
      <c r="AL1025" s="9"/>
      <c r="AM1025" s="9"/>
    </row>
    <row r="1026" spans="2:39" ht="18.649999999999999" customHeight="1" thickBot="1">
      <c r="D1026" s="59"/>
      <c r="E1026" s="22"/>
      <c r="F1026" s="22"/>
      <c r="G1026" s="65"/>
      <c r="I1026" s="63"/>
      <c r="L1026" s="64"/>
      <c r="N1026" s="63"/>
      <c r="Q1026" s="64"/>
      <c r="S1026" s="63"/>
      <c r="V1026" s="64"/>
      <c r="X1026" s="63"/>
      <c r="AA1026" s="64"/>
      <c r="AE1026" s="100"/>
      <c r="AF1026" s="17"/>
      <c r="AG1026" s="9"/>
      <c r="AH1026" s="9"/>
      <c r="AI1026" s="50"/>
      <c r="AJ1026" s="44"/>
      <c r="AK1026" s="9"/>
      <c r="AL1026" s="9"/>
      <c r="AM1026" s="9"/>
    </row>
    <row r="1027" spans="2:39" ht="18.649999999999999" customHeight="1" thickBot="1">
      <c r="D1027" s="237" t="s">
        <v>39</v>
      </c>
      <c r="E1027" s="238"/>
      <c r="F1027" s="239" t="s">
        <v>40</v>
      </c>
      <c r="G1027" s="240"/>
      <c r="I1027" s="228" t="s">
        <v>18</v>
      </c>
      <c r="J1027" s="229"/>
      <c r="K1027" s="230" t="s">
        <v>19</v>
      </c>
      <c r="L1027" s="231"/>
      <c r="N1027" s="228" t="s">
        <v>20</v>
      </c>
      <c r="O1027" s="229"/>
      <c r="P1027" s="230" t="s">
        <v>21</v>
      </c>
      <c r="Q1027" s="231"/>
      <c r="S1027" s="228" t="s">
        <v>47</v>
      </c>
      <c r="T1027" s="229"/>
      <c r="U1027" s="230" t="s">
        <v>48</v>
      </c>
      <c r="V1027" s="231"/>
      <c r="X1027" s="228" t="s">
        <v>51</v>
      </c>
      <c r="Y1027" s="229"/>
      <c r="Z1027" s="230" t="s">
        <v>52</v>
      </c>
      <c r="AA1027" s="231"/>
      <c r="AB1027" s="4"/>
      <c r="AC1027" s="71" t="s">
        <v>89</v>
      </c>
      <c r="AE1027" s="101" t="s">
        <v>90</v>
      </c>
      <c r="AF1027" s="17"/>
      <c r="AG1027" s="9"/>
      <c r="AH1027" s="9"/>
      <c r="AI1027" s="50"/>
      <c r="AJ1027" s="44"/>
      <c r="AK1027" s="9"/>
      <c r="AL1027" s="9"/>
      <c r="AM1027" s="9"/>
    </row>
    <row r="1028" spans="2:39" ht="18.649999999999999" customHeight="1" thickTop="1" thickBot="1">
      <c r="D1028" s="43">
        <v>0</v>
      </c>
      <c r="E1028" s="116">
        <f t="shared" ref="E1028" si="4188">(1/$E$8)*SIN($B1025*$F$8)</f>
        <v>0.30340883046359374</v>
      </c>
      <c r="F1028" s="59">
        <f t="shared" ref="F1028" si="4189">COS($F$8*$B1025)</f>
        <v>0.41411077548215036</v>
      </c>
      <c r="G1028" s="73">
        <v>0</v>
      </c>
      <c r="I1028" s="55">
        <v>0</v>
      </c>
      <c r="J1028" s="58">
        <f t="shared" ref="J1028" si="4190">(TAN($K$8*B1025))/$J$8</f>
        <v>-2.7703209071255457</v>
      </c>
      <c r="K1028" s="56">
        <v>1</v>
      </c>
      <c r="L1028" s="57">
        <v>0</v>
      </c>
      <c r="N1028" s="55">
        <f t="shared" ref="N1028" si="4191">D1028*I1025+F1028*I1028-E1028*J1025-G1028*J1028</f>
        <v>0</v>
      </c>
      <c r="O1028" s="58">
        <f t="shared" ref="O1028" si="4192">(D1028*J1025+E1028*I1025+F1028*J1028+G1028*I1028)</f>
        <v>-0.84381090872058029</v>
      </c>
      <c r="P1028" s="56">
        <f t="shared" ref="P1028" si="4193">D1028*K1025+F1028*K1028-E1028*L1025-G1028*L1028</f>
        <v>0.41411077548215036</v>
      </c>
      <c r="Q1028" s="57">
        <f t="shared" ref="Q1028" si="4194">(D1028*L1025+E1028*K1025+F1028*L1028+G1028*K1028)</f>
        <v>0</v>
      </c>
      <c r="S1028" s="43">
        <v>0</v>
      </c>
      <c r="T1028" s="116">
        <f t="shared" ref="T1028" si="4195">(1/$T$8)*SIN($B1025*$U$8)</f>
        <v>0.30340883046359374</v>
      </c>
      <c r="U1028" s="59">
        <f t="shared" ref="U1028" si="4196">COS($U$8*$B1025)</f>
        <v>0.41411077548215036</v>
      </c>
      <c r="V1028" s="73">
        <v>0</v>
      </c>
      <c r="X1028" s="55">
        <f t="shared" ref="X1028" si="4197">N1028*S1025+P1028*S1028-O1028*T1025-Q1028*T1028</f>
        <v>0</v>
      </c>
      <c r="Y1028" s="58">
        <f t="shared" ref="Y1028" si="4198">(N1028*T1025+O1028*S1025+P1028*T1028+Q1028*S1028)</f>
        <v>-0.22378632369916643</v>
      </c>
      <c r="Z1028" s="56">
        <f t="shared" ref="Z1028" si="4199">N1028*U1025+P1028*U1028-O1028*V1025-Q1028*V1028</f>
        <v>2.47566486289643</v>
      </c>
      <c r="AA1028" s="57">
        <f t="shared" ref="AA1028" si="4200">(N1028*V1025+O1028*U1025+P1028*V1028+Q1028*U1028)</f>
        <v>0</v>
      </c>
      <c r="AB1028" s="9"/>
      <c r="AC1028" s="74">
        <f t="shared" ref="AC1028" si="4201">(180/PI())*ATAN(-1*(($X$8*Y1025+AA1025+$X$8*Y1028+AA1028)/($X$8*X1025+Z1025+$X$8*X1028+Z1028)))</f>
        <v>-77.69273625108643</v>
      </c>
      <c r="AE1028" s="102">
        <f t="shared" ref="AE1028" si="4202">20*LOG(((($X$8*X1025+Z1025-$X$8*X1028-Z1028)^2+($X$8*Y1025+AA1025-$X$8*Y1028-AA1028)^2)/(($X$8*X1025+Z1025+$X$8*X1028+Z1028)^2+($X$8*Y1025+AA1025+$X$8*Y1028+AA1028)^2))^0.5)</f>
        <v>-3.2314939472476545E-2</v>
      </c>
      <c r="AF1028" s="17"/>
      <c r="AG1028" s="9"/>
      <c r="AH1028" s="9"/>
      <c r="AI1028" s="50"/>
      <c r="AJ1028" s="44"/>
      <c r="AK1028" s="9"/>
      <c r="AL1028" s="9"/>
      <c r="AM1028" s="9"/>
    </row>
    <row r="1029" spans="2:39" ht="18.649999999999999" customHeight="1">
      <c r="AE1029" s="66"/>
      <c r="AG1029" s="9"/>
      <c r="AH1029" s="9"/>
      <c r="AI1029" s="50"/>
      <c r="AJ1029" s="44"/>
      <c r="AK1029" s="9"/>
      <c r="AL1029" s="9"/>
      <c r="AM1029" s="9"/>
    </row>
    <row r="1030" spans="2:39" ht="18.649999999999999" customHeight="1" thickBot="1">
      <c r="E1030" s="50" t="s">
        <v>8</v>
      </c>
      <c r="J1030" s="50" t="s">
        <v>9</v>
      </c>
      <c r="O1030" s="50" t="s">
        <v>10</v>
      </c>
      <c r="T1030" s="50" t="s">
        <v>11</v>
      </c>
      <c r="Y1030" s="50" t="s">
        <v>12</v>
      </c>
      <c r="AG1030" s="9"/>
      <c r="AH1030" s="9"/>
      <c r="AI1030" s="50"/>
      <c r="AJ1030" s="44"/>
      <c r="AK1030" s="9"/>
      <c r="AL1030" s="9"/>
      <c r="AM1030" s="9"/>
    </row>
    <row r="1031" spans="2:39" ht="18.649999999999999" customHeight="1" thickBot="1">
      <c r="B1031" s="49"/>
      <c r="D1031" s="233" t="s">
        <v>37</v>
      </c>
      <c r="E1031" s="234"/>
      <c r="F1031" s="235" t="s">
        <v>38</v>
      </c>
      <c r="G1031" s="236"/>
      <c r="I1031" s="228" t="s">
        <v>14</v>
      </c>
      <c r="J1031" s="229"/>
      <c r="K1031" s="230" t="s">
        <v>15</v>
      </c>
      <c r="L1031" s="231"/>
      <c r="N1031" s="228" t="s">
        <v>16</v>
      </c>
      <c r="O1031" s="229"/>
      <c r="P1031" s="230" t="s">
        <v>17</v>
      </c>
      <c r="Q1031" s="231"/>
      <c r="S1031" s="228" t="s">
        <v>45</v>
      </c>
      <c r="T1031" s="229"/>
      <c r="U1031" s="230" t="s">
        <v>46</v>
      </c>
      <c r="V1031" s="231"/>
      <c r="X1031" s="228" t="s">
        <v>49</v>
      </c>
      <c r="Y1031" s="229"/>
      <c r="Z1031" s="230" t="s">
        <v>50</v>
      </c>
      <c r="AA1031" s="231"/>
      <c r="AB1031" s="4"/>
      <c r="AC1031" s="53" t="s">
        <v>87</v>
      </c>
      <c r="AE1031" s="98" t="s">
        <v>88</v>
      </c>
      <c r="AF1031" s="17"/>
      <c r="AG1031" s="9"/>
      <c r="AH1031" s="9"/>
      <c r="AI1031" s="50"/>
      <c r="AJ1031" s="44"/>
      <c r="AK1031" s="9"/>
      <c r="AL1031" s="9"/>
      <c r="AM1031" s="9"/>
    </row>
    <row r="1032" spans="2:39" ht="18.649999999999999" customHeight="1" thickTop="1" thickBot="1">
      <c r="B1032" s="75">
        <v>2.88</v>
      </c>
      <c r="D1032" s="132">
        <f t="shared" ref="D1032" si="4203">COS($F$8*$B1032)</f>
        <v>0.40681687147398637</v>
      </c>
      <c r="E1032" s="133">
        <v>0</v>
      </c>
      <c r="F1032" s="134">
        <v>0</v>
      </c>
      <c r="G1032" s="135">
        <f t="shared" ref="G1032" si="4204">$E$8*SIN($B1032*$F$8)</f>
        <v>2.7405292003109656</v>
      </c>
      <c r="I1032" s="55">
        <v>1</v>
      </c>
      <c r="J1032" s="58">
        <v>0</v>
      </c>
      <c r="K1032" s="56">
        <v>0</v>
      </c>
      <c r="L1032" s="57">
        <v>0</v>
      </c>
      <c r="N1032" s="55">
        <f t="shared" ref="N1032" si="4205">D1032*I1032+F1032*I1035-E1032*J1032-G1032*J1035</f>
        <v>7.7261565708586053</v>
      </c>
      <c r="O1032" s="58">
        <f t="shared" ref="O1032" si="4206">(D1032*J1032+E1032*I1032+F1032*J1035+G1032*I1035)</f>
        <v>0</v>
      </c>
      <c r="P1032" s="56">
        <f t="shared" ref="P1032" si="4207">D1032*K1032+F1032*K1035-E1032*L1032-G1032*L1035</f>
        <v>0</v>
      </c>
      <c r="Q1032" s="57">
        <f t="shared" ref="Q1032" si="4208">(D1032*L1032+E1032*K1032+F1032*L1035+G1032*K1035)</f>
        <v>2.7405292003109656</v>
      </c>
      <c r="S1032" s="59">
        <f t="shared" ref="S1032" si="4209">COS($U$8*$B1032)</f>
        <v>0.40681687147398637</v>
      </c>
      <c r="T1032" s="60">
        <v>0</v>
      </c>
      <c r="U1032" s="22">
        <v>0</v>
      </c>
      <c r="V1032" s="116">
        <f t="shared" ref="V1032" si="4210">$T$8*SIN($B1032*$U$8)</f>
        <v>2.7405292003109656</v>
      </c>
      <c r="X1032" s="55">
        <f t="shared" ref="X1032" si="4211">N1032*S1032+P1032*S1035-O1032*T1032-Q1032*T1035</f>
        <v>2.3086308115907626</v>
      </c>
      <c r="Y1032" s="58">
        <f t="shared" ref="Y1032" si="4212">(N1032*T1032+O1032*S1032+P1032*T1035+Q1032*S1035)</f>
        <v>0</v>
      </c>
      <c r="Z1032" s="56">
        <f t="shared" ref="Z1032" si="4213">N1032*U1032+P1032*U1035-O1032*V1032-Q1032*V1035</f>
        <v>0</v>
      </c>
      <c r="AA1032" s="57">
        <f t="shared" ref="AA1032" si="4214">(N1032*V1032+O1032*U1032+P1032*V1035+Q1032*U1035)</f>
        <v>22.28865120406606</v>
      </c>
      <c r="AB1032" s="9"/>
      <c r="AC1032" s="61">
        <f t="shared" ref="AC1032" si="4215">20*LOG((2*$X$8)/(($X$8*X1032+Z1032+$X$8*X1035+Z1035)^2+($X$8*Y1032+AA1032+$X$8*Y1035+AA1035)^2)^0.5)</f>
        <v>-21.050682242250645</v>
      </c>
      <c r="AE1032" s="99">
        <f t="shared" ref="AE1032" si="4216">((Y1032^2+X1032^2)/(Y1035^2+X1035^2))^0.5</f>
        <v>11.884278598647953</v>
      </c>
      <c r="AF1032" s="17"/>
      <c r="AG1032" s="9"/>
      <c r="AH1032" s="9"/>
      <c r="AI1032" s="50"/>
      <c r="AJ1032" s="44"/>
      <c r="AK1032" s="9"/>
      <c r="AL1032" s="9"/>
      <c r="AM1032" s="9"/>
    </row>
    <row r="1033" spans="2:39" ht="18.649999999999999" customHeight="1" thickBot="1">
      <c r="D1033" s="59"/>
      <c r="E1033" s="22"/>
      <c r="F1033" s="22"/>
      <c r="G1033" s="65"/>
      <c r="I1033" s="63"/>
      <c r="L1033" s="64"/>
      <c r="N1033" s="63"/>
      <c r="Q1033" s="64"/>
      <c r="S1033" s="63"/>
      <c r="V1033" s="64"/>
      <c r="X1033" s="63"/>
      <c r="AA1033" s="64"/>
      <c r="AE1033" s="100"/>
      <c r="AF1033" s="17"/>
      <c r="AG1033" s="9"/>
      <c r="AH1033" s="9"/>
      <c r="AI1033" s="50"/>
      <c r="AJ1033" s="44"/>
      <c r="AK1033" s="9"/>
      <c r="AL1033" s="9"/>
      <c r="AM1033" s="9"/>
    </row>
    <row r="1034" spans="2:39" ht="18.649999999999999" customHeight="1" thickBot="1">
      <c r="D1034" s="237" t="s">
        <v>39</v>
      </c>
      <c r="E1034" s="238"/>
      <c r="F1034" s="239" t="s">
        <v>40</v>
      </c>
      <c r="G1034" s="240"/>
      <c r="I1034" s="228" t="s">
        <v>18</v>
      </c>
      <c r="J1034" s="229"/>
      <c r="K1034" s="230" t="s">
        <v>19</v>
      </c>
      <c r="L1034" s="231"/>
      <c r="N1034" s="228" t="s">
        <v>20</v>
      </c>
      <c r="O1034" s="229"/>
      <c r="P1034" s="230" t="s">
        <v>21</v>
      </c>
      <c r="Q1034" s="231"/>
      <c r="S1034" s="228" t="s">
        <v>47</v>
      </c>
      <c r="T1034" s="229"/>
      <c r="U1034" s="230" t="s">
        <v>48</v>
      </c>
      <c r="V1034" s="231"/>
      <c r="X1034" s="228" t="s">
        <v>51</v>
      </c>
      <c r="Y1034" s="229"/>
      <c r="Z1034" s="230" t="s">
        <v>52</v>
      </c>
      <c r="AA1034" s="231"/>
      <c r="AB1034" s="4"/>
      <c r="AC1034" s="71" t="s">
        <v>89</v>
      </c>
      <c r="AE1034" s="101" t="s">
        <v>90</v>
      </c>
      <c r="AF1034" s="17"/>
      <c r="AG1034" s="9"/>
      <c r="AH1034" s="9"/>
      <c r="AI1034" s="50"/>
      <c r="AJ1034" s="44"/>
      <c r="AK1034" s="9"/>
      <c r="AL1034" s="9"/>
      <c r="AM1034" s="9"/>
    </row>
    <row r="1035" spans="2:39" ht="18.649999999999999" customHeight="1" thickTop="1" thickBot="1">
      <c r="D1035" s="43">
        <v>0</v>
      </c>
      <c r="E1035" s="116">
        <f t="shared" ref="E1035" si="4217">(1/$E$8)*SIN($B1032*$F$8)</f>
        <v>0.30450324447899618</v>
      </c>
      <c r="F1035" s="59">
        <f t="shared" ref="F1035" si="4218">COS($F$8*$B1032)</f>
        <v>0.40681687147398637</v>
      </c>
      <c r="G1035" s="73">
        <v>0</v>
      </c>
      <c r="I1035" s="55">
        <v>0</v>
      </c>
      <c r="J1035" s="58">
        <f t="shared" ref="J1035" si="4219">(TAN($K$8*B1032))/$J$8</f>
        <v>-2.670776030612664</v>
      </c>
      <c r="K1035" s="56">
        <v>1</v>
      </c>
      <c r="L1035" s="57">
        <v>0</v>
      </c>
      <c r="N1035" s="55">
        <f t="shared" ref="N1035" si="4220">D1035*I1032+F1035*I1035-E1035*J1032-G1035*J1035</f>
        <v>0</v>
      </c>
      <c r="O1035" s="58">
        <f t="shared" ref="O1035" si="4221">(D1035*J1032+E1035*I1032+F1035*J1035+G1035*I1035)</f>
        <v>-0.78201350470255959</v>
      </c>
      <c r="P1035" s="56">
        <f t="shared" ref="P1035" si="4222">D1035*K1032+F1035*K1035-E1035*L1032-G1035*L1035</f>
        <v>0.40681687147398637</v>
      </c>
      <c r="Q1035" s="57">
        <f t="shared" ref="Q1035" si="4223">(D1035*L1032+E1035*K1032+F1035*L1035+G1035*K1035)</f>
        <v>0</v>
      </c>
      <c r="S1035" s="43">
        <v>0</v>
      </c>
      <c r="T1035" s="116">
        <f t="shared" ref="T1035" si="4224">(1/$T$8)*SIN($B1032*$U$8)</f>
        <v>0.30450324447899618</v>
      </c>
      <c r="U1035" s="59">
        <f t="shared" ref="U1035" si="4225">COS($U$8*$B1032)</f>
        <v>0.40681687147398637</v>
      </c>
      <c r="V1035" s="73">
        <v>0</v>
      </c>
      <c r="X1035" s="55">
        <f t="shared" ref="X1035" si="4226">N1035*S1032+P1035*S1035-O1035*T1032-Q1035*T1035</f>
        <v>0</v>
      </c>
      <c r="Y1035" s="58">
        <f t="shared" ref="Y1035" si="4227">(N1035*T1032+O1035*S1032+P1035*T1035+Q1035*S1035)</f>
        <v>-0.19425923016087915</v>
      </c>
      <c r="Z1035" s="56">
        <f t="shared" ref="Z1035" si="4228">N1035*U1032+P1035*U1035-O1035*V1032-Q1035*V1035</f>
        <v>2.3086308115907634</v>
      </c>
      <c r="AA1035" s="57">
        <f t="shared" ref="AA1035" si="4229">(N1035*V1032+O1035*U1032+P1035*V1035+Q1035*U1035)</f>
        <v>0</v>
      </c>
      <c r="AB1035" s="9"/>
      <c r="AC1035" s="74">
        <f t="shared" ref="AC1035" si="4230">(180/PI())*ATAN(-1*(($X$8*Y1032+AA1032+$X$8*Y1035+AA1035)/($X$8*X1032+Z1032+$X$8*X1035+Z1035)))</f>
        <v>-78.196266276048448</v>
      </c>
      <c r="AE1035" s="102">
        <f t="shared" ref="AE1035" si="4231">20*LOG(((($X$8*X1032+Z1032-$X$8*X1035-Z1035)^2+($X$8*Y1032+AA1032-$X$8*Y1035-AA1035)^2)/(($X$8*X1032+Z1032+$X$8*X1035+Z1035)^2+($X$8*Y1032+AA1032+$X$8*Y1035+AA1035)^2))^0.5)</f>
        <v>-3.4231548097714899E-2</v>
      </c>
      <c r="AF1035" s="17"/>
      <c r="AG1035" s="9"/>
      <c r="AH1035" s="9"/>
      <c r="AI1035" s="50"/>
      <c r="AJ1035" s="44"/>
      <c r="AK1035" s="9"/>
      <c r="AL1035" s="9"/>
      <c r="AM1035" s="9"/>
    </row>
    <row r="1036" spans="2:39" ht="18.649999999999999" customHeight="1">
      <c r="AE1036" s="66"/>
      <c r="AG1036" s="9"/>
      <c r="AH1036" s="9"/>
      <c r="AI1036" s="50"/>
      <c r="AJ1036" s="44"/>
      <c r="AK1036" s="9"/>
      <c r="AL1036" s="9"/>
      <c r="AM1036" s="9"/>
    </row>
    <row r="1037" spans="2:39" ht="18.649999999999999" customHeight="1" thickBot="1">
      <c r="E1037" s="50" t="s">
        <v>8</v>
      </c>
      <c r="J1037" s="50" t="s">
        <v>9</v>
      </c>
      <c r="O1037" s="50" t="s">
        <v>10</v>
      </c>
      <c r="T1037" s="50" t="s">
        <v>11</v>
      </c>
      <c r="Y1037" s="50" t="s">
        <v>12</v>
      </c>
      <c r="AG1037" s="9"/>
      <c r="AH1037" s="9"/>
      <c r="AI1037" s="50"/>
      <c r="AJ1037" s="44"/>
      <c r="AK1037" s="9"/>
      <c r="AL1037" s="9"/>
      <c r="AM1037" s="9"/>
    </row>
    <row r="1038" spans="2:39" ht="18.649999999999999" customHeight="1" thickBot="1">
      <c r="B1038" s="49"/>
      <c r="D1038" s="233" t="s">
        <v>37</v>
      </c>
      <c r="E1038" s="234"/>
      <c r="F1038" s="235" t="s">
        <v>38</v>
      </c>
      <c r="G1038" s="236"/>
      <c r="I1038" s="228" t="s">
        <v>14</v>
      </c>
      <c r="J1038" s="229"/>
      <c r="K1038" s="230" t="s">
        <v>15</v>
      </c>
      <c r="L1038" s="231"/>
      <c r="N1038" s="228" t="s">
        <v>16</v>
      </c>
      <c r="O1038" s="229"/>
      <c r="P1038" s="230" t="s">
        <v>17</v>
      </c>
      <c r="Q1038" s="231"/>
      <c r="S1038" s="228" t="s">
        <v>45</v>
      </c>
      <c r="T1038" s="229"/>
      <c r="U1038" s="230" t="s">
        <v>46</v>
      </c>
      <c r="V1038" s="231"/>
      <c r="X1038" s="228" t="s">
        <v>49</v>
      </c>
      <c r="Y1038" s="229"/>
      <c r="Z1038" s="230" t="s">
        <v>50</v>
      </c>
      <c r="AA1038" s="231"/>
      <c r="AB1038" s="4"/>
      <c r="AC1038" s="53" t="s">
        <v>87</v>
      </c>
      <c r="AE1038" s="98" t="s">
        <v>88</v>
      </c>
      <c r="AF1038" s="17"/>
      <c r="AG1038" s="9"/>
      <c r="AH1038" s="9"/>
      <c r="AI1038" s="50"/>
      <c r="AJ1038" s="44"/>
      <c r="AK1038" s="9"/>
      <c r="AL1038" s="9"/>
      <c r="AM1038" s="9"/>
    </row>
    <row r="1039" spans="2:39" ht="18.649999999999999" customHeight="1" thickTop="1" thickBot="1">
      <c r="B1039" s="75">
        <v>2.9</v>
      </c>
      <c r="D1039" s="132">
        <f t="shared" ref="D1039" si="4232">COS($F$8*$B1039)</f>
        <v>0.39949693903191258</v>
      </c>
      <c r="E1039" s="133">
        <v>0</v>
      </c>
      <c r="F1039" s="134">
        <v>0</v>
      </c>
      <c r="G1039" s="135">
        <f t="shared" ref="G1039" si="4233">$E$8*SIN($B1039*$F$8)</f>
        <v>2.7502035854345745</v>
      </c>
      <c r="I1039" s="55">
        <v>1</v>
      </c>
      <c r="J1039" s="58">
        <v>0</v>
      </c>
      <c r="K1039" s="56">
        <v>0</v>
      </c>
      <c r="L1039" s="57">
        <v>0</v>
      </c>
      <c r="N1039" s="55">
        <f t="shared" ref="N1039" si="4234">D1039*I1039+F1039*I1042-E1039*J1039-G1039*J1042</f>
        <v>7.486628025435099</v>
      </c>
      <c r="O1039" s="58">
        <f t="shared" ref="O1039" si="4235">(D1039*J1039+E1039*I1039+F1039*J1042+G1039*I1042)</f>
        <v>0</v>
      </c>
      <c r="P1039" s="56">
        <f t="shared" ref="P1039" si="4236">D1039*K1039+F1039*K1042-E1039*L1039-G1039*L1042</f>
        <v>0</v>
      </c>
      <c r="Q1039" s="57">
        <f t="shared" ref="Q1039" si="4237">(D1039*L1039+E1039*K1039+F1039*L1042+G1039*K1042)</f>
        <v>2.7502035854345745</v>
      </c>
      <c r="S1039" s="59">
        <f t="shared" ref="S1039" si="4238">COS($U$8*$B1039)</f>
        <v>0.39949693903191258</v>
      </c>
      <c r="T1039" s="60">
        <v>0</v>
      </c>
      <c r="U1039" s="22">
        <v>0</v>
      </c>
      <c r="V1039" s="116">
        <f t="shared" ref="V1039" si="4239">$T$8*SIN($B1039*$U$8)</f>
        <v>2.7502035854345745</v>
      </c>
      <c r="X1039" s="55">
        <f t="shared" ref="X1039" si="4240">N1039*S1039+P1039*S1042-O1039*T1039-Q1039*T1042</f>
        <v>2.1504827841277216</v>
      </c>
      <c r="Y1039" s="58">
        <f t="shared" ref="Y1039" si="4241">(N1039*T1039+O1039*S1039+P1039*T1042+Q1039*S1042)</f>
        <v>0</v>
      </c>
      <c r="Z1039" s="56">
        <f t="shared" ref="Z1039" si="4242">N1039*U1039+P1039*U1042-O1039*V1039-Q1039*V1042</f>
        <v>0</v>
      </c>
      <c r="AA1039" s="57">
        <f t="shared" ref="AA1039" si="4243">(N1039*V1039+O1039*U1039+P1039*V1042+Q1039*U1042)</f>
        <v>21.688449152462283</v>
      </c>
      <c r="AB1039" s="9"/>
      <c r="AC1039" s="61">
        <f t="shared" ref="AC1039" si="4244">20*LOG((2*$X$8)/(($X$8*X1039+Z1039+$X$8*X1042+Z1042)^2+($X$8*Y1039+AA1039+$X$8*Y1042+AA1042)^2)^0.5)</f>
        <v>-20.80685917157847</v>
      </c>
      <c r="AE1039" s="99">
        <f t="shared" ref="AE1039" si="4245">((Y1039^2+X1039^2)/(Y1042^2+X1042^2))^0.5</f>
        <v>12.867886859338578</v>
      </c>
      <c r="AF1039" s="17"/>
      <c r="AG1039" s="9"/>
      <c r="AH1039" s="9"/>
      <c r="AI1039" s="50"/>
      <c r="AJ1039" s="44"/>
      <c r="AK1039" s="9"/>
      <c r="AL1039" s="9"/>
      <c r="AM1039" s="9"/>
    </row>
    <row r="1040" spans="2:39" ht="18.649999999999999" customHeight="1" thickBot="1">
      <c r="D1040" s="59"/>
      <c r="E1040" s="22"/>
      <c r="F1040" s="22"/>
      <c r="G1040" s="65"/>
      <c r="I1040" s="63"/>
      <c r="L1040" s="64"/>
      <c r="N1040" s="63"/>
      <c r="Q1040" s="64"/>
      <c r="S1040" s="63"/>
      <c r="V1040" s="64"/>
      <c r="X1040" s="63"/>
      <c r="AA1040" s="64"/>
      <c r="AE1040" s="100"/>
      <c r="AF1040" s="17"/>
      <c r="AG1040" s="9"/>
      <c r="AH1040" s="9"/>
      <c r="AI1040" s="50"/>
      <c r="AJ1040" s="44"/>
      <c r="AK1040" s="9"/>
      <c r="AL1040" s="9"/>
      <c r="AM1040" s="9"/>
    </row>
    <row r="1041" spans="2:39" ht="18.649999999999999" customHeight="1" thickBot="1">
      <c r="D1041" s="237" t="s">
        <v>39</v>
      </c>
      <c r="E1041" s="238"/>
      <c r="F1041" s="239" t="s">
        <v>40</v>
      </c>
      <c r="G1041" s="240"/>
      <c r="I1041" s="228" t="s">
        <v>18</v>
      </c>
      <c r="J1041" s="229"/>
      <c r="K1041" s="230" t="s">
        <v>19</v>
      </c>
      <c r="L1041" s="231"/>
      <c r="N1041" s="228" t="s">
        <v>20</v>
      </c>
      <c r="O1041" s="229"/>
      <c r="P1041" s="230" t="s">
        <v>21</v>
      </c>
      <c r="Q1041" s="231"/>
      <c r="S1041" s="228" t="s">
        <v>47</v>
      </c>
      <c r="T1041" s="229"/>
      <c r="U1041" s="230" t="s">
        <v>48</v>
      </c>
      <c r="V1041" s="231"/>
      <c r="X1041" s="228" t="s">
        <v>51</v>
      </c>
      <c r="Y1041" s="229"/>
      <c r="Z1041" s="230" t="s">
        <v>52</v>
      </c>
      <c r="AA1041" s="231"/>
      <c r="AB1041" s="4"/>
      <c r="AC1041" s="71" t="s">
        <v>89</v>
      </c>
      <c r="AE1041" s="101" t="s">
        <v>90</v>
      </c>
      <c r="AF1041" s="17"/>
      <c r="AG1041" s="9"/>
      <c r="AH1041" s="9"/>
      <c r="AI1041" s="9"/>
      <c r="AJ1041" s="62"/>
      <c r="AK1041" s="51"/>
      <c r="AL1041" s="51"/>
      <c r="AM1041" s="9"/>
    </row>
    <row r="1042" spans="2:39" ht="18.649999999999999" customHeight="1" thickTop="1" thickBot="1">
      <c r="D1042" s="43">
        <v>0</v>
      </c>
      <c r="E1042" s="116">
        <f t="shared" ref="E1042" si="4246">(1/$E$8)*SIN($B1039*$F$8)</f>
        <v>0.3055781761593972</v>
      </c>
      <c r="F1042" s="59">
        <f t="shared" ref="F1042" si="4247">COS($F$8*$B1039)</f>
        <v>0.39949693903191258</v>
      </c>
      <c r="G1042" s="73">
        <v>0</v>
      </c>
      <c r="I1042" s="55">
        <v>0</v>
      </c>
      <c r="J1042" s="58">
        <f t="shared" ref="J1042" si="4248">(TAN($K$8*B1039))/$J$8</f>
        <v>-2.5769478026781463</v>
      </c>
      <c r="K1042" s="56">
        <v>1</v>
      </c>
      <c r="L1042" s="57">
        <v>0</v>
      </c>
      <c r="N1042" s="55">
        <f t="shared" ref="N1042" si="4249">D1042*I1039+F1042*I1042-E1042*J1039-G1042*J1042</f>
        <v>0</v>
      </c>
      <c r="O1042" s="58">
        <f t="shared" ref="O1042" si="4250">(D1042*J1039+E1042*I1039+F1042*J1042+G1042*I1042)</f>
        <v>-0.72390458305553529</v>
      </c>
      <c r="P1042" s="56">
        <f t="shared" ref="P1042" si="4251">D1042*K1039+F1042*K1042-E1042*L1039-G1042*L1042</f>
        <v>0.39949693903191258</v>
      </c>
      <c r="Q1042" s="57">
        <f t="shared" ref="Q1042" si="4252">(D1042*L1039+E1042*K1039+F1042*L1042+G1042*K1042)</f>
        <v>0</v>
      </c>
      <c r="S1042" s="43">
        <v>0</v>
      </c>
      <c r="T1042" s="116">
        <f t="shared" ref="T1042" si="4253">(1/$T$8)*SIN($B1039*$U$8)</f>
        <v>0.3055781761593972</v>
      </c>
      <c r="U1042" s="59">
        <f t="shared" ref="U1042" si="4254">COS($U$8*$B1039)</f>
        <v>0.39949693903191258</v>
      </c>
      <c r="V1042" s="73">
        <v>0</v>
      </c>
      <c r="X1042" s="55">
        <f t="shared" ref="X1042" si="4255">N1042*S1039+P1042*S1042-O1042*T1039-Q1042*T1042</f>
        <v>0</v>
      </c>
      <c r="Y1042" s="58">
        <f t="shared" ref="Y1042" si="4256">(N1042*T1039+O1042*S1039+P1042*T1042+Q1042*S1042)</f>
        <v>-0.16712011907122554</v>
      </c>
      <c r="Z1042" s="56">
        <f t="shared" ref="Z1042" si="4257">N1042*U1039+P1042*U1042-O1042*V1039-Q1042*V1042</f>
        <v>2.1504827841277216</v>
      </c>
      <c r="AA1042" s="57">
        <f t="shared" ref="AA1042" si="4258">(N1042*V1039+O1042*U1039+P1042*V1042+Q1042*U1042)</f>
        <v>0</v>
      </c>
      <c r="AB1042" s="9"/>
      <c r="AC1042" s="74">
        <f t="shared" ref="AC1042" si="4259">(180/PI())*ATAN(-1*(($X$8*Y1039+AA1039+$X$8*Y1042+AA1042)/($X$8*X1039+Z1039+$X$8*X1042+Z1042)))</f>
        <v>-78.698516001038755</v>
      </c>
      <c r="AE1042" s="102">
        <f t="shared" ref="AE1042" si="4260">20*LOG(((($X$8*X1039+Z1039-$X$8*X1042-Z1042)^2+($X$8*Y1039+AA1039-$X$8*Y1042-AA1042)^2)/(($X$8*X1039+Z1039+$X$8*X1042+Z1042)^2+($X$8*Y1039+AA1039+$X$8*Y1042+AA1042)^2))^0.5)</f>
        <v>-3.6216624221249875E-2</v>
      </c>
      <c r="AF1042" s="17"/>
      <c r="AG1042" s="9"/>
      <c r="AH1042" s="9"/>
      <c r="AI1042" s="9"/>
      <c r="AJ1042" s="62"/>
      <c r="AK1042" s="51"/>
      <c r="AL1042" s="51"/>
      <c r="AM1042" s="9"/>
    </row>
    <row r="1043" spans="2:39" ht="18.649999999999999" customHeight="1">
      <c r="AE1043" s="66"/>
      <c r="AG1043" s="9"/>
      <c r="AH1043" s="9"/>
      <c r="AI1043" s="9"/>
      <c r="AJ1043" s="62"/>
      <c r="AK1043" s="51"/>
      <c r="AL1043" s="51"/>
      <c r="AM1043" s="9"/>
    </row>
    <row r="1044" spans="2:39" ht="18.649999999999999" customHeight="1" thickBot="1">
      <c r="E1044" s="50" t="s">
        <v>8</v>
      </c>
      <c r="J1044" s="50" t="s">
        <v>9</v>
      </c>
      <c r="O1044" s="50" t="s">
        <v>10</v>
      </c>
      <c r="T1044" s="50" t="s">
        <v>11</v>
      </c>
      <c r="Y1044" s="50" t="s">
        <v>12</v>
      </c>
      <c r="AG1044" s="9"/>
      <c r="AH1044" s="9"/>
      <c r="AI1044" s="9"/>
      <c r="AJ1044" s="62"/>
      <c r="AK1044" s="51"/>
      <c r="AL1044" s="51"/>
      <c r="AM1044" s="9"/>
    </row>
    <row r="1045" spans="2:39" ht="18.649999999999999" customHeight="1" thickBot="1">
      <c r="B1045" s="49"/>
      <c r="D1045" s="233" t="s">
        <v>37</v>
      </c>
      <c r="E1045" s="234"/>
      <c r="F1045" s="235" t="s">
        <v>38</v>
      </c>
      <c r="G1045" s="236"/>
      <c r="I1045" s="228" t="s">
        <v>14</v>
      </c>
      <c r="J1045" s="229"/>
      <c r="K1045" s="230" t="s">
        <v>15</v>
      </c>
      <c r="L1045" s="231"/>
      <c r="N1045" s="228" t="s">
        <v>16</v>
      </c>
      <c r="O1045" s="229"/>
      <c r="P1045" s="230" t="s">
        <v>17</v>
      </c>
      <c r="Q1045" s="231"/>
      <c r="S1045" s="228" t="s">
        <v>45</v>
      </c>
      <c r="T1045" s="229"/>
      <c r="U1045" s="230" t="s">
        <v>46</v>
      </c>
      <c r="V1045" s="231"/>
      <c r="X1045" s="228" t="s">
        <v>49</v>
      </c>
      <c r="Y1045" s="229"/>
      <c r="Z1045" s="230" t="s">
        <v>50</v>
      </c>
      <c r="AA1045" s="231"/>
      <c r="AB1045" s="4"/>
      <c r="AC1045" s="53" t="s">
        <v>87</v>
      </c>
      <c r="AE1045" s="98" t="s">
        <v>88</v>
      </c>
      <c r="AF1045" s="17"/>
      <c r="AG1045" s="9"/>
      <c r="AH1045" s="9"/>
      <c r="AI1045" s="9"/>
      <c r="AJ1045" s="62"/>
      <c r="AK1045" s="51"/>
      <c r="AL1045" s="51"/>
      <c r="AM1045" s="9"/>
    </row>
    <row r="1046" spans="2:39" ht="18.649999999999999" customHeight="1" thickTop="1" thickBot="1">
      <c r="B1046" s="75">
        <v>2.92</v>
      </c>
      <c r="D1046" s="132">
        <f t="shared" ref="D1046" si="4261">COS($F$8*$B1046)</f>
        <v>0.39215144649043282</v>
      </c>
      <c r="E1046" s="133">
        <v>0</v>
      </c>
      <c r="F1046" s="134">
        <v>0</v>
      </c>
      <c r="G1046" s="135">
        <f t="shared" ref="G1046" si="4262">$E$8*SIN($B1046*$F$8)</f>
        <v>2.7597020105691032</v>
      </c>
      <c r="I1046" s="55">
        <v>1</v>
      </c>
      <c r="J1046" s="58">
        <v>0</v>
      </c>
      <c r="K1046" s="56">
        <v>0</v>
      </c>
      <c r="L1046" s="57">
        <v>0</v>
      </c>
      <c r="N1046" s="55">
        <f t="shared" ref="N1046" si="4263">D1046*I1046+F1046*I1049-E1046*J1046-G1046*J1049</f>
        <v>7.2591838547301624</v>
      </c>
      <c r="O1046" s="58">
        <f t="shared" ref="O1046" si="4264">(D1046*J1046+E1046*I1046+F1046*J1049+G1046*I1049)</f>
        <v>0</v>
      </c>
      <c r="P1046" s="56">
        <f t="shared" ref="P1046" si="4265">D1046*K1046+F1046*K1049-E1046*L1046-G1046*L1049</f>
        <v>0</v>
      </c>
      <c r="Q1046" s="57">
        <f t="shared" ref="Q1046" si="4266">(D1046*L1046+E1046*K1046+F1046*L1049+G1046*K1049)</f>
        <v>2.7597020105691032</v>
      </c>
      <c r="S1046" s="59">
        <f t="shared" ref="S1046" si="4267">COS($U$8*$B1046)</f>
        <v>0.39215144649043282</v>
      </c>
      <c r="T1046" s="60">
        <v>0</v>
      </c>
      <c r="U1046" s="22">
        <v>0</v>
      </c>
      <c r="V1046" s="116">
        <f t="shared" ref="V1046" si="4268">$T$8*SIN($B1046*$U$8)</f>
        <v>2.7597020105691032</v>
      </c>
      <c r="X1046" s="55">
        <f t="shared" ref="X1046" si="4269">N1046*S1046+P1046*S1049-O1046*T1046-Q1046*T1049</f>
        <v>2.0004822059569678</v>
      </c>
      <c r="Y1046" s="58">
        <f t="shared" ref="Y1046" si="4270">(N1046*T1046+O1046*S1046+P1046*T1049+Q1046*S1049)</f>
        <v>0</v>
      </c>
      <c r="Z1046" s="56">
        <f t="shared" ref="Z1046" si="4271">N1046*U1046+P1046*U1049-O1046*V1046-Q1046*V1049</f>
        <v>0</v>
      </c>
      <c r="AA1046" s="57">
        <f t="shared" ref="AA1046" si="4272">(N1046*V1046+O1046*U1046+P1046*V1049+Q1046*U1049)</f>
        <v>21.115405414316832</v>
      </c>
      <c r="AB1046" s="9"/>
      <c r="AC1046" s="61">
        <f t="shared" ref="AC1046" si="4273">20*LOG((2*$X$8)/(($X$8*X1046+Z1046+$X$8*X1049+Z1049)^2+($X$8*Y1046+AA1046+$X$8*Y1049+AA1049)^2)^0.5)</f>
        <v>-20.567947547643911</v>
      </c>
      <c r="AE1046" s="99">
        <f t="shared" ref="AE1046" si="4274">((Y1046^2+X1046^2)/(Y1049^2+X1049^2))^0.5</f>
        <v>14.07128283513202</v>
      </c>
      <c r="AF1046" s="17"/>
      <c r="AG1046" s="9"/>
      <c r="AH1046" s="9"/>
      <c r="AI1046" s="9"/>
      <c r="AJ1046" s="62"/>
      <c r="AK1046" s="51"/>
      <c r="AL1046" s="51"/>
      <c r="AM1046" s="9"/>
    </row>
    <row r="1047" spans="2:39" ht="18.649999999999999" customHeight="1" thickBot="1">
      <c r="D1047" s="59"/>
      <c r="E1047" s="22"/>
      <c r="F1047" s="22"/>
      <c r="G1047" s="65"/>
      <c r="I1047" s="63"/>
      <c r="L1047" s="64"/>
      <c r="N1047" s="63"/>
      <c r="Q1047" s="64"/>
      <c r="S1047" s="63"/>
      <c r="V1047" s="64"/>
      <c r="X1047" s="63"/>
      <c r="AA1047" s="64"/>
      <c r="AE1047" s="100"/>
      <c r="AF1047" s="17"/>
      <c r="AG1047" s="9"/>
      <c r="AH1047" s="9"/>
      <c r="AI1047" s="9"/>
      <c r="AJ1047" s="62"/>
      <c r="AK1047" s="51"/>
      <c r="AL1047" s="51"/>
      <c r="AM1047" s="9"/>
    </row>
    <row r="1048" spans="2:39" ht="18.649999999999999" customHeight="1" thickBot="1">
      <c r="D1048" s="237" t="s">
        <v>39</v>
      </c>
      <c r="E1048" s="238"/>
      <c r="F1048" s="239" t="s">
        <v>40</v>
      </c>
      <c r="G1048" s="240"/>
      <c r="I1048" s="228" t="s">
        <v>18</v>
      </c>
      <c r="J1048" s="229"/>
      <c r="K1048" s="230" t="s">
        <v>19</v>
      </c>
      <c r="L1048" s="231"/>
      <c r="N1048" s="228" t="s">
        <v>20</v>
      </c>
      <c r="O1048" s="229"/>
      <c r="P1048" s="230" t="s">
        <v>21</v>
      </c>
      <c r="Q1048" s="231"/>
      <c r="S1048" s="228" t="s">
        <v>47</v>
      </c>
      <c r="T1048" s="229"/>
      <c r="U1048" s="230" t="s">
        <v>48</v>
      </c>
      <c r="V1048" s="231"/>
      <c r="X1048" s="228" t="s">
        <v>51</v>
      </c>
      <c r="Y1048" s="229"/>
      <c r="Z1048" s="230" t="s">
        <v>52</v>
      </c>
      <c r="AA1048" s="231"/>
      <c r="AB1048" s="4"/>
      <c r="AC1048" s="71" t="s">
        <v>89</v>
      </c>
      <c r="AE1048" s="101" t="s">
        <v>90</v>
      </c>
      <c r="AF1048" s="17"/>
      <c r="AG1048" s="9"/>
      <c r="AH1048" s="9"/>
      <c r="AI1048" s="9"/>
      <c r="AJ1048" s="62"/>
      <c r="AK1048" s="51"/>
      <c r="AL1048" s="51"/>
      <c r="AM1048" s="9"/>
    </row>
    <row r="1049" spans="2:39" ht="18.649999999999999" customHeight="1" thickTop="1" thickBot="1">
      <c r="D1049" s="43">
        <v>0</v>
      </c>
      <c r="E1049" s="116">
        <f t="shared" ref="E1049" si="4275">(1/$E$8)*SIN($B1046*$F$8)</f>
        <v>0.30663355672990034</v>
      </c>
      <c r="F1049" s="59">
        <f t="shared" ref="F1049" si="4276">COS($F$8*$B1046)</f>
        <v>0.39215144649043282</v>
      </c>
      <c r="G1049" s="73">
        <v>0</v>
      </c>
      <c r="I1049" s="55">
        <v>0</v>
      </c>
      <c r="J1049" s="58">
        <f t="shared" ref="J1049" si="4277">(TAN($K$8*B1046))/$J$8</f>
        <v>-2.4883238777014247</v>
      </c>
      <c r="K1049" s="56">
        <v>1</v>
      </c>
      <c r="L1049" s="57">
        <v>0</v>
      </c>
      <c r="N1049" s="55">
        <f t="shared" ref="N1049" si="4278">D1049*I1046+F1049*I1049-E1049*J1046-G1049*J1049</f>
        <v>0</v>
      </c>
      <c r="O1049" s="58">
        <f t="shared" ref="O1049" si="4279">(D1049*J1046+E1049*I1046+F1049*J1049+G1049*I1049)</f>
        <v>-0.66916625124739626</v>
      </c>
      <c r="P1049" s="56">
        <f t="shared" ref="P1049" si="4280">D1049*K1046+F1049*K1049-E1049*L1046-G1049*L1049</f>
        <v>0.39215144649043282</v>
      </c>
      <c r="Q1049" s="57">
        <f t="shared" ref="Q1049" si="4281">(D1049*L1046+E1049*K1046+F1049*L1049+G1049*K1049)</f>
        <v>0</v>
      </c>
      <c r="S1049" s="43">
        <v>0</v>
      </c>
      <c r="T1049" s="116">
        <f t="shared" ref="T1049" si="4282">(1/$T$8)*SIN($B1046*$U$8)</f>
        <v>0.30663355672990034</v>
      </c>
      <c r="U1049" s="59">
        <f t="shared" ref="U1049" si="4283">COS($U$8*$B1046)</f>
        <v>0.39215144649043282</v>
      </c>
      <c r="V1049" s="73">
        <v>0</v>
      </c>
      <c r="X1049" s="55">
        <f t="shared" ref="X1049" si="4284">N1049*S1046+P1049*S1049-O1049*T1046-Q1049*T1049</f>
        <v>0</v>
      </c>
      <c r="Y1049" s="58">
        <f t="shared" ref="Y1049" si="4285">(N1049*T1046+O1049*S1046+P1049*T1049+Q1049*S1049)</f>
        <v>-0.14216772055511021</v>
      </c>
      <c r="Z1049" s="56">
        <f t="shared" ref="Z1049" si="4286">N1049*U1046+P1049*U1049-O1049*V1046-Q1049*V1049</f>
        <v>2.0004822059569678</v>
      </c>
      <c r="AA1049" s="57">
        <f t="shared" ref="AA1049" si="4287">(N1049*V1046+O1049*U1046+P1049*V1049+Q1049*U1049)</f>
        <v>0</v>
      </c>
      <c r="AB1049" s="9"/>
      <c r="AC1049" s="74">
        <f t="shared" ref="AC1049" si="4288">(180/PI())*ATAN(-1*(($X$8*Y1046+AA1046+$X$8*Y1049+AA1049)/($X$8*X1046+Z1046+$X$8*X1049+Z1049)))</f>
        <v>-79.199722309392357</v>
      </c>
      <c r="AE1049" s="102">
        <f t="shared" ref="AE1049" si="4289">20*LOG(((($X$8*X1046+Z1046-$X$8*X1049-Z1049)^2+($X$8*Y1046+AA1046-$X$8*Y1049-AA1049)^2)/(($X$8*X1046+Z1046+$X$8*X1049+Z1049)^2+($X$8*Y1046+AA1046+$X$8*Y1049+AA1049)^2))^0.5)</f>
        <v>-3.827382283600575E-2</v>
      </c>
      <c r="AF1049" s="17"/>
      <c r="AG1049" s="9"/>
      <c r="AH1049" s="9"/>
      <c r="AI1049" s="9"/>
      <c r="AJ1049" s="62"/>
      <c r="AK1049" s="51"/>
      <c r="AL1049" s="51"/>
      <c r="AM1049" s="9"/>
    </row>
    <row r="1050" spans="2:39" ht="18.649999999999999" customHeight="1">
      <c r="AE1050" s="66"/>
      <c r="AG1050" s="9"/>
      <c r="AH1050" s="9"/>
      <c r="AI1050" s="9"/>
      <c r="AJ1050" s="62"/>
      <c r="AK1050" s="51"/>
      <c r="AL1050" s="51"/>
      <c r="AM1050" s="9"/>
    </row>
    <row r="1051" spans="2:39" ht="18.649999999999999" customHeight="1" thickBot="1">
      <c r="E1051" s="50" t="s">
        <v>8</v>
      </c>
      <c r="J1051" s="50" t="s">
        <v>9</v>
      </c>
      <c r="O1051" s="50" t="s">
        <v>10</v>
      </c>
      <c r="T1051" s="50" t="s">
        <v>11</v>
      </c>
      <c r="Y1051" s="50" t="s">
        <v>12</v>
      </c>
      <c r="AG1051" s="9"/>
      <c r="AH1051" s="9"/>
      <c r="AI1051" s="9"/>
      <c r="AJ1051" s="62"/>
      <c r="AK1051" s="51"/>
      <c r="AL1051" s="51"/>
      <c r="AM1051" s="9"/>
    </row>
    <row r="1052" spans="2:39" ht="18.649999999999999" customHeight="1" thickBot="1">
      <c r="B1052" s="49"/>
      <c r="D1052" s="233" t="s">
        <v>37</v>
      </c>
      <c r="E1052" s="234"/>
      <c r="F1052" s="235" t="s">
        <v>38</v>
      </c>
      <c r="G1052" s="236"/>
      <c r="I1052" s="228" t="s">
        <v>14</v>
      </c>
      <c r="J1052" s="229"/>
      <c r="K1052" s="230" t="s">
        <v>15</v>
      </c>
      <c r="L1052" s="231"/>
      <c r="N1052" s="228" t="s">
        <v>16</v>
      </c>
      <c r="O1052" s="229"/>
      <c r="P1052" s="230" t="s">
        <v>17</v>
      </c>
      <c r="Q1052" s="231"/>
      <c r="S1052" s="228" t="s">
        <v>45</v>
      </c>
      <c r="T1052" s="229"/>
      <c r="U1052" s="230" t="s">
        <v>46</v>
      </c>
      <c r="V1052" s="231"/>
      <c r="X1052" s="228" t="s">
        <v>49</v>
      </c>
      <c r="Y1052" s="229"/>
      <c r="Z1052" s="230" t="s">
        <v>50</v>
      </c>
      <c r="AA1052" s="231"/>
      <c r="AB1052" s="4"/>
      <c r="AC1052" s="53" t="s">
        <v>87</v>
      </c>
      <c r="AE1052" s="98" t="s">
        <v>88</v>
      </c>
      <c r="AF1052" s="17"/>
      <c r="AG1052" s="9"/>
      <c r="AH1052" s="9"/>
      <c r="AI1052" s="9"/>
      <c r="AJ1052" s="62"/>
      <c r="AK1052" s="51"/>
      <c r="AL1052" s="51"/>
      <c r="AM1052" s="9"/>
    </row>
    <row r="1053" spans="2:39" ht="18.649999999999999" customHeight="1" thickTop="1" thickBot="1">
      <c r="B1053" s="75">
        <v>2.94</v>
      </c>
      <c r="D1053" s="132">
        <f t="shared" ref="D1053" si="4290">COS($F$8*$B1053)</f>
        <v>0.38478086381940507</v>
      </c>
      <c r="E1053" s="133">
        <v>0</v>
      </c>
      <c r="F1053" s="134">
        <v>0</v>
      </c>
      <c r="G1053" s="135">
        <f t="shared" ref="G1053" si="4291">$E$8*SIN($B1053*$F$8)</f>
        <v>2.7690238679985284</v>
      </c>
      <c r="I1053" s="55">
        <v>1</v>
      </c>
      <c r="J1053" s="58">
        <v>0</v>
      </c>
      <c r="K1053" s="56">
        <v>0</v>
      </c>
      <c r="L1053" s="57">
        <v>0</v>
      </c>
      <c r="N1053" s="55">
        <f t="shared" ref="N1053" si="4292">D1053*I1053+F1053*I1056-E1053*J1053-G1053*J1056</f>
        <v>7.0427632656674115</v>
      </c>
      <c r="O1053" s="58">
        <f t="shared" ref="O1053" si="4293">(D1053*J1053+E1053*I1053+F1053*J1056+G1053*I1056)</f>
        <v>0</v>
      </c>
      <c r="P1053" s="56">
        <f t="shared" ref="P1053" si="4294">D1053*K1053+F1053*K1056-E1053*L1053-G1053*L1056</f>
        <v>0</v>
      </c>
      <c r="Q1053" s="57">
        <f t="shared" ref="Q1053" si="4295">(D1053*L1053+E1053*K1053+F1053*L1056+G1053*K1056)</f>
        <v>2.7690238679985284</v>
      </c>
      <c r="S1053" s="59">
        <f t="shared" ref="S1053" si="4296">COS($U$8*$B1053)</f>
        <v>0.38478086381940507</v>
      </c>
      <c r="T1053" s="60">
        <v>0</v>
      </c>
      <c r="U1053" s="22">
        <v>0</v>
      </c>
      <c r="V1053" s="116">
        <f t="shared" ref="V1053" si="4297">$T$8*SIN($B1053*$U$8)</f>
        <v>2.7690238679985284</v>
      </c>
      <c r="X1053" s="55">
        <f t="shared" ref="X1053" si="4298">N1053*S1053+P1053*S1056-O1053*T1053-Q1053*T1056</f>
        <v>1.8579768462006885</v>
      </c>
      <c r="Y1053" s="58">
        <f t="shared" ref="Y1053" si="4299">(N1053*T1053+O1053*S1053+P1053*T1056+Q1053*S1056)</f>
        <v>0</v>
      </c>
      <c r="Z1053" s="56">
        <f t="shared" ref="Z1053" si="4300">N1053*U1053+P1053*U1056-O1053*V1053-Q1053*V1056</f>
        <v>0</v>
      </c>
      <c r="AA1053" s="57">
        <f t="shared" ref="AA1053" si="4301">(N1053*V1053+O1053*U1053+P1053*V1056+Q1053*U1056)</f>
        <v>20.567046975161347</v>
      </c>
      <c r="AB1053" s="9"/>
      <c r="AC1053" s="61">
        <f t="shared" ref="AC1053" si="4302">20*LOG((2*$X$8)/(($X$8*X1053+Z1053+$X$8*X1056+Z1056)^2+($X$8*Y1053+AA1053+$X$8*Y1056+AA1056)^2)^0.5)</f>
        <v>-20.333451244541656</v>
      </c>
      <c r="AE1053" s="99">
        <f t="shared" ref="AE1053" si="4303">((Y1053^2+X1053^2)/(Y1056^2+X1056^2))^0.5</f>
        <v>15.583964980750233</v>
      </c>
      <c r="AF1053" s="17"/>
      <c r="AG1053" s="9"/>
      <c r="AH1053" s="9"/>
      <c r="AI1053" s="9"/>
      <c r="AJ1053" s="62"/>
      <c r="AK1053" s="51"/>
      <c r="AL1053" s="51"/>
      <c r="AM1053" s="9"/>
    </row>
    <row r="1054" spans="2:39" ht="18.649999999999999" customHeight="1" thickBot="1">
      <c r="D1054" s="59"/>
      <c r="E1054" s="22"/>
      <c r="F1054" s="22"/>
      <c r="G1054" s="65"/>
      <c r="I1054" s="63"/>
      <c r="L1054" s="64"/>
      <c r="N1054" s="63"/>
      <c r="Q1054" s="64"/>
      <c r="S1054" s="63"/>
      <c r="V1054" s="64"/>
      <c r="X1054" s="63"/>
      <c r="AA1054" s="64"/>
      <c r="AE1054" s="100"/>
      <c r="AF1054" s="17"/>
      <c r="AG1054" s="9"/>
      <c r="AH1054" s="9"/>
      <c r="AI1054" s="9"/>
      <c r="AJ1054" s="62"/>
      <c r="AK1054" s="51"/>
      <c r="AL1054" s="51"/>
      <c r="AM1054" s="9"/>
    </row>
    <row r="1055" spans="2:39" ht="18.649999999999999" customHeight="1" thickBot="1">
      <c r="D1055" s="237" t="s">
        <v>39</v>
      </c>
      <c r="E1055" s="238"/>
      <c r="F1055" s="239" t="s">
        <v>40</v>
      </c>
      <c r="G1055" s="240"/>
      <c r="I1055" s="228" t="s">
        <v>18</v>
      </c>
      <c r="J1055" s="229"/>
      <c r="K1055" s="230" t="s">
        <v>19</v>
      </c>
      <c r="L1055" s="231"/>
      <c r="N1055" s="228" t="s">
        <v>20</v>
      </c>
      <c r="O1055" s="229"/>
      <c r="P1055" s="230" t="s">
        <v>21</v>
      </c>
      <c r="Q1055" s="231"/>
      <c r="S1055" s="228" t="s">
        <v>47</v>
      </c>
      <c r="T1055" s="229"/>
      <c r="U1055" s="230" t="s">
        <v>48</v>
      </c>
      <c r="V1055" s="231"/>
      <c r="X1055" s="228" t="s">
        <v>51</v>
      </c>
      <c r="Y1055" s="229"/>
      <c r="Z1055" s="230" t="s">
        <v>52</v>
      </c>
      <c r="AA1055" s="231"/>
      <c r="AB1055" s="4"/>
      <c r="AC1055" s="71" t="s">
        <v>89</v>
      </c>
      <c r="AE1055" s="101" t="s">
        <v>90</v>
      </c>
      <c r="AF1055" s="17"/>
      <c r="AG1055" s="9"/>
      <c r="AH1055" s="9"/>
      <c r="AI1055" s="9"/>
      <c r="AJ1055" s="62"/>
      <c r="AK1055" s="51"/>
      <c r="AL1055" s="51"/>
      <c r="AM1055" s="9"/>
    </row>
    <row r="1056" spans="2:39" ht="18.649999999999999" customHeight="1" thickTop="1" thickBot="1">
      <c r="D1056" s="43">
        <v>0</v>
      </c>
      <c r="E1056" s="116">
        <f t="shared" ref="E1056" si="4304">(1/$E$8)*SIN($B1053*$F$8)</f>
        <v>0.30766931866650316</v>
      </c>
      <c r="F1056" s="59">
        <f t="shared" ref="F1056" si="4305">COS($F$8*$B1053)</f>
        <v>0.38478086381940507</v>
      </c>
      <c r="G1056" s="73">
        <v>0</v>
      </c>
      <c r="I1056" s="55">
        <v>0</v>
      </c>
      <c r="J1056" s="58">
        <f t="shared" ref="J1056" si="4306">(TAN($K$8*B1053))/$J$8</f>
        <v>-2.4044510698495518</v>
      </c>
      <c r="K1056" s="56">
        <v>1</v>
      </c>
      <c r="L1056" s="57">
        <v>0</v>
      </c>
      <c r="N1056" s="55">
        <f t="shared" ref="N1056" si="4307">D1056*I1053+F1056*I1056-E1056*J1053-G1056*J1056</f>
        <v>0</v>
      </c>
      <c r="O1056" s="58">
        <f t="shared" ref="O1056" si="4308">(D1056*J1053+E1056*I1053+F1056*J1056+G1056*I1056)</f>
        <v>-0.61751744100170003</v>
      </c>
      <c r="P1056" s="56">
        <f t="shared" ref="P1056" si="4309">D1056*K1053+F1056*K1056-E1056*L1053-G1056*L1056</f>
        <v>0.38478086381940507</v>
      </c>
      <c r="Q1056" s="57">
        <f t="shared" ref="Q1056" si="4310">(D1056*L1053+E1056*K1053+F1056*L1056+G1056*K1056)</f>
        <v>0</v>
      </c>
      <c r="S1056" s="43">
        <v>0</v>
      </c>
      <c r="T1056" s="116">
        <f t="shared" ref="T1056" si="4311">(1/$T$8)*SIN($B1053*$U$8)</f>
        <v>0.30766931866650316</v>
      </c>
      <c r="U1056" s="59">
        <f t="shared" ref="U1056" si="4312">COS($U$8*$B1053)</f>
        <v>0.38478086381940507</v>
      </c>
      <c r="V1056" s="73">
        <v>0</v>
      </c>
      <c r="X1056" s="55">
        <f t="shared" ref="X1056" si="4313">N1056*S1053+P1056*S1056-O1056*T1053-Q1056*T1056</f>
        <v>0</v>
      </c>
      <c r="Y1056" s="58">
        <f t="shared" ref="Y1056" si="4314">(N1056*T1053+O1056*S1053+P1056*T1056+Q1056*S1056)</f>
        <v>-0.11922362816495774</v>
      </c>
      <c r="Z1056" s="56">
        <f t="shared" ref="Z1056" si="4315">N1056*U1053+P1056*U1056-O1056*V1053-Q1056*V1056</f>
        <v>1.857976846200688</v>
      </c>
      <c r="AA1056" s="57">
        <f t="shared" ref="AA1056" si="4316">(N1056*V1053+O1056*U1053+P1056*V1056+Q1056*U1056)</f>
        <v>0</v>
      </c>
      <c r="AB1056" s="9"/>
      <c r="AC1056" s="74">
        <f t="shared" ref="AC1056" si="4317">(180/PI())*ATAN(-1*(($X$8*Y1053+AA1053+$X$8*Y1056+AA1056)/($X$8*X1053+Z1053+$X$8*X1056+Z1056)))</f>
        <v>-79.700123699473338</v>
      </c>
      <c r="AE1056" s="102">
        <f t="shared" ref="AE1056" si="4318">20*LOG(((($X$8*X1053+Z1053-$X$8*X1056-Z1056)^2+($X$8*Y1053+AA1053-$X$8*Y1056-AA1056)^2)/(($X$8*X1053+Z1053+$X$8*X1056+Z1056)^2+($X$8*Y1053+AA1053+$X$8*Y1056+AA1056)^2))^0.5)</f>
        <v>-4.0407127383570447E-2</v>
      </c>
      <c r="AF1056" s="17"/>
      <c r="AG1056" s="9"/>
      <c r="AH1056" s="9"/>
      <c r="AI1056" s="9"/>
      <c r="AJ1056" s="62"/>
      <c r="AK1056" s="51"/>
      <c r="AL1056" s="51"/>
      <c r="AM1056" s="9"/>
    </row>
    <row r="1057" spans="2:39" ht="18.649999999999999" customHeight="1">
      <c r="AE1057" s="66"/>
      <c r="AG1057" s="9"/>
      <c r="AH1057" s="9"/>
      <c r="AI1057" s="9"/>
      <c r="AJ1057" s="62"/>
      <c r="AK1057" s="51"/>
      <c r="AL1057" s="51"/>
      <c r="AM1057" s="9"/>
    </row>
    <row r="1058" spans="2:39" ht="18.649999999999999" customHeight="1" thickBot="1">
      <c r="E1058" s="50" t="s">
        <v>8</v>
      </c>
      <c r="J1058" s="50" t="s">
        <v>9</v>
      </c>
      <c r="O1058" s="50" t="s">
        <v>10</v>
      </c>
      <c r="T1058" s="50" t="s">
        <v>11</v>
      </c>
      <c r="Y1058" s="50" t="s">
        <v>12</v>
      </c>
      <c r="AG1058" s="9"/>
      <c r="AH1058" s="9"/>
      <c r="AI1058" s="9"/>
      <c r="AJ1058" s="62"/>
      <c r="AK1058" s="51"/>
      <c r="AL1058" s="51"/>
      <c r="AM1058" s="9"/>
    </row>
    <row r="1059" spans="2:39" ht="18.649999999999999" customHeight="1" thickBot="1">
      <c r="B1059" s="49"/>
      <c r="D1059" s="233" t="s">
        <v>37</v>
      </c>
      <c r="E1059" s="234"/>
      <c r="F1059" s="235" t="s">
        <v>38</v>
      </c>
      <c r="G1059" s="236"/>
      <c r="I1059" s="228" t="s">
        <v>14</v>
      </c>
      <c r="J1059" s="229"/>
      <c r="K1059" s="230" t="s">
        <v>15</v>
      </c>
      <c r="L1059" s="231"/>
      <c r="N1059" s="228" t="s">
        <v>16</v>
      </c>
      <c r="O1059" s="229"/>
      <c r="P1059" s="230" t="s">
        <v>17</v>
      </c>
      <c r="Q1059" s="231"/>
      <c r="S1059" s="228" t="s">
        <v>45</v>
      </c>
      <c r="T1059" s="229"/>
      <c r="U1059" s="230" t="s">
        <v>46</v>
      </c>
      <c r="V1059" s="231"/>
      <c r="X1059" s="228" t="s">
        <v>49</v>
      </c>
      <c r="Y1059" s="229"/>
      <c r="Z1059" s="230" t="s">
        <v>50</v>
      </c>
      <c r="AA1059" s="231"/>
      <c r="AB1059" s="4"/>
      <c r="AC1059" s="53" t="s">
        <v>87</v>
      </c>
      <c r="AE1059" s="98" t="s">
        <v>88</v>
      </c>
      <c r="AF1059" s="17"/>
      <c r="AG1059" s="9"/>
      <c r="AH1059" s="9"/>
      <c r="AI1059" s="9"/>
      <c r="AJ1059" s="62"/>
      <c r="AK1059" s="51"/>
      <c r="AL1059" s="51"/>
      <c r="AM1059" s="9"/>
    </row>
    <row r="1060" spans="2:39" ht="18.649999999999999" customHeight="1" thickTop="1" thickBot="1">
      <c r="B1060" s="75">
        <v>2.96</v>
      </c>
      <c r="D1060" s="132">
        <f t="shared" ref="D1060" si="4319">COS($F$8*$B1060)</f>
        <v>0.37738566259397094</v>
      </c>
      <c r="E1060" s="133">
        <v>0</v>
      </c>
      <c r="F1060" s="134">
        <v>0</v>
      </c>
      <c r="G1060" s="135">
        <f t="shared" ref="G1060" si="4320">$E$8*SIN($B1060*$F$8)</f>
        <v>2.7781685613037568</v>
      </c>
      <c r="I1060" s="55">
        <v>1</v>
      </c>
      <c r="J1060" s="58">
        <v>0</v>
      </c>
      <c r="K1060" s="56">
        <v>0</v>
      </c>
      <c r="L1060" s="57">
        <v>0</v>
      </c>
      <c r="N1060" s="55">
        <f t="shared" ref="N1060" si="4321">D1060*I1060+F1060*I1063-E1060*J1060-G1060*J1063</f>
        <v>6.8364248808107417</v>
      </c>
      <c r="O1060" s="58">
        <f t="shared" ref="O1060" si="4322">(D1060*J1060+E1060*I1060+F1060*J1063+G1060*I1063)</f>
        <v>0</v>
      </c>
      <c r="P1060" s="56">
        <f t="shared" ref="P1060" si="4323">D1060*K1060+F1060*K1063-E1060*L1060-G1060*L1063</f>
        <v>0</v>
      </c>
      <c r="Q1060" s="57">
        <f t="shared" ref="Q1060" si="4324">(D1060*L1060+E1060*K1060+F1060*L1063+G1060*K1063)</f>
        <v>2.7781685613037568</v>
      </c>
      <c r="S1060" s="59">
        <f t="shared" ref="S1060" si="4325">COS($U$8*$B1060)</f>
        <v>0.37738566259397094</v>
      </c>
      <c r="T1060" s="60">
        <v>0</v>
      </c>
      <c r="U1060" s="22">
        <v>0</v>
      </c>
      <c r="V1060" s="116">
        <f t="shared" ref="V1060" si="4326">$T$8*SIN($B1060*$U$8)</f>
        <v>2.7781685613037568</v>
      </c>
      <c r="X1060" s="55">
        <f t="shared" ref="X1060" si="4327">N1060*S1060+P1060*S1063-O1060*T1060-Q1060*T1063</f>
        <v>1.7223886717501613</v>
      </c>
      <c r="Y1060" s="58">
        <f t="shared" ref="Y1060" si="4328">(N1060*T1060+O1060*S1060+P1060*T1063+Q1060*S1063)</f>
        <v>0</v>
      </c>
      <c r="Z1060" s="56">
        <f t="shared" ref="Z1060" si="4329">N1060*U1060+P1060*U1063-O1060*V1060-Q1060*V1063</f>
        <v>0</v>
      </c>
      <c r="AA1060" s="57">
        <f t="shared" ref="AA1060" si="4330">(N1060*V1060+O1060*U1060+P1060*V1063+Q1060*U1063)</f>
        <v>20.041181658888544</v>
      </c>
      <c r="AB1060" s="9"/>
      <c r="AC1060" s="61">
        <f t="shared" ref="AC1060" si="4331">20*LOG((2*$X$8)/(($X$8*X1060+Z1060+$X$8*X1063+Z1063)^2+($X$8*Y1060+AA1060+$X$8*Y1063+AA1063)^2)^0.5)</f>
        <v>-20.102913014910314</v>
      </c>
      <c r="AE1060" s="99">
        <f t="shared" ref="AE1060" si="4332">((Y1060^2+X1060^2)/(Y1063^2+X1063^2))^0.5</f>
        <v>17.552275591964015</v>
      </c>
      <c r="AF1060" s="17"/>
      <c r="AG1060" s="9"/>
      <c r="AH1060" s="9"/>
      <c r="AI1060" s="9"/>
      <c r="AJ1060" s="62"/>
      <c r="AK1060" s="51"/>
      <c r="AL1060" s="51"/>
      <c r="AM1060" s="9"/>
    </row>
    <row r="1061" spans="2:39" ht="18.649999999999999" customHeight="1" thickBot="1">
      <c r="D1061" s="59"/>
      <c r="E1061" s="22"/>
      <c r="F1061" s="22"/>
      <c r="G1061" s="65"/>
      <c r="I1061" s="63"/>
      <c r="L1061" s="64"/>
      <c r="N1061" s="63"/>
      <c r="Q1061" s="64"/>
      <c r="S1061" s="63"/>
      <c r="V1061" s="64"/>
      <c r="X1061" s="63"/>
      <c r="AA1061" s="64"/>
      <c r="AE1061" s="100"/>
      <c r="AF1061" s="17"/>
      <c r="AG1061" s="9"/>
      <c r="AH1061" s="9"/>
      <c r="AI1061" s="9"/>
      <c r="AJ1061" s="62"/>
      <c r="AK1061" s="51"/>
      <c r="AL1061" s="51"/>
      <c r="AM1061" s="9"/>
    </row>
    <row r="1062" spans="2:39" ht="18.649999999999999" customHeight="1" thickBot="1">
      <c r="D1062" s="237" t="s">
        <v>39</v>
      </c>
      <c r="E1062" s="238"/>
      <c r="F1062" s="239" t="s">
        <v>40</v>
      </c>
      <c r="G1062" s="240"/>
      <c r="I1062" s="228" t="s">
        <v>18</v>
      </c>
      <c r="J1062" s="229"/>
      <c r="K1062" s="230" t="s">
        <v>19</v>
      </c>
      <c r="L1062" s="231"/>
      <c r="N1062" s="228" t="s">
        <v>20</v>
      </c>
      <c r="O1062" s="229"/>
      <c r="P1062" s="230" t="s">
        <v>21</v>
      </c>
      <c r="Q1062" s="231"/>
      <c r="S1062" s="228" t="s">
        <v>47</v>
      </c>
      <c r="T1062" s="229"/>
      <c r="U1062" s="230" t="s">
        <v>48</v>
      </c>
      <c r="V1062" s="231"/>
      <c r="X1062" s="228" t="s">
        <v>51</v>
      </c>
      <c r="Y1062" s="229"/>
      <c r="Z1062" s="230" t="s">
        <v>52</v>
      </c>
      <c r="AA1062" s="231"/>
      <c r="AB1062" s="4"/>
      <c r="AC1062" s="71" t="s">
        <v>89</v>
      </c>
      <c r="AE1062" s="101" t="s">
        <v>90</v>
      </c>
      <c r="AF1062" s="17"/>
      <c r="AG1062" s="9"/>
      <c r="AH1062" s="9"/>
      <c r="AI1062" s="9"/>
      <c r="AJ1062" s="62"/>
      <c r="AK1062" s="51"/>
      <c r="AL1062" s="51"/>
      <c r="AM1062" s="9"/>
    </row>
    <row r="1063" spans="2:39" ht="18.649999999999999" customHeight="1" thickTop="1" thickBot="1">
      <c r="D1063" s="43">
        <v>0</v>
      </c>
      <c r="E1063" s="116">
        <f t="shared" ref="E1063" si="4333">(1/$E$8)*SIN($B1060*$F$8)</f>
        <v>0.30868539570041742</v>
      </c>
      <c r="F1063" s="59">
        <f t="shared" ref="F1063" si="4334">COS($F$8*$B1060)</f>
        <v>0.37738566259397094</v>
      </c>
      <c r="G1063" s="73">
        <v>0</v>
      </c>
      <c r="I1063" s="55">
        <v>0</v>
      </c>
      <c r="J1063" s="58">
        <f t="shared" ref="J1063" si="4335">(TAN($K$8*B1060))/$J$8</f>
        <v>-2.3249270430105331</v>
      </c>
      <c r="K1063" s="56">
        <v>1</v>
      </c>
      <c r="L1063" s="57">
        <v>0</v>
      </c>
      <c r="N1063" s="55">
        <f t="shared" ref="N1063" si="4336">D1063*I1060+F1063*I1063-E1063*J1060-G1063*J1063</f>
        <v>0</v>
      </c>
      <c r="O1063" s="58">
        <f t="shared" ref="O1063" si="4337">(D1063*J1060+E1063*I1060+F1063*J1063+G1063*I1063)</f>
        <v>-0.56870873690875423</v>
      </c>
      <c r="P1063" s="56">
        <f t="shared" ref="P1063" si="4338">D1063*K1060+F1063*K1063-E1063*L1060-G1063*L1063</f>
        <v>0.37738566259397094</v>
      </c>
      <c r="Q1063" s="57">
        <f t="shared" ref="Q1063" si="4339">(D1063*L1060+E1063*K1060+F1063*L1063+G1063*K1063)</f>
        <v>0</v>
      </c>
      <c r="S1063" s="43">
        <v>0</v>
      </c>
      <c r="T1063" s="116">
        <f t="shared" ref="T1063" si="4340">(1/$T$8)*SIN($B1060*$U$8)</f>
        <v>0.30868539570041742</v>
      </c>
      <c r="U1063" s="59">
        <f t="shared" ref="U1063" si="4341">COS($U$8*$B1060)</f>
        <v>0.37738566259397094</v>
      </c>
      <c r="V1063" s="73">
        <v>0</v>
      </c>
      <c r="X1063" s="55">
        <f t="shared" ref="X1063" si="4342">N1063*S1060+P1063*S1063-O1063*T1060-Q1063*T1063</f>
        <v>0</v>
      </c>
      <c r="Y1063" s="58">
        <f t="shared" ref="Y1063" si="4343">(N1063*T1060+O1063*S1060+P1063*T1063+Q1063*S1063)</f>
        <v>-9.8129080911806388E-2</v>
      </c>
      <c r="Z1063" s="56">
        <f t="shared" ref="Z1063" si="4344">N1063*U1060+P1063*U1063-O1063*V1060-Q1063*V1063</f>
        <v>1.7223886717501609</v>
      </c>
      <c r="AA1063" s="57">
        <f t="shared" ref="AA1063" si="4345">(N1063*V1060+O1063*U1060+P1063*V1063+Q1063*U1063)</f>
        <v>0</v>
      </c>
      <c r="AB1063" s="9"/>
      <c r="AC1063" s="74">
        <f t="shared" ref="AC1063" si="4346">(180/PI())*ATAN(-1*(($X$8*Y1060+AA1060+$X$8*Y1063+AA1063)/($X$8*X1060+Z1060+$X$8*X1063+Z1063)))</f>
        <v>-80.199960898541548</v>
      </c>
      <c r="AE1063" s="102">
        <f t="shared" ref="AE1063" si="4347">20*LOG(((($X$8*X1060+Z1060-$X$8*X1063-Z1063)^2+($X$8*Y1060+AA1060-$X$8*Y1063-AA1063)^2)/(($X$8*X1060+Z1060+$X$8*X1063+Z1063)^2+($X$8*Y1060+AA1060+$X$8*Y1063+AA1063)^2))^0.5)</f>
        <v>-4.2620869998505492E-2</v>
      </c>
      <c r="AF1063" s="17"/>
      <c r="AG1063" s="9"/>
      <c r="AH1063" s="9"/>
      <c r="AI1063" s="9"/>
      <c r="AJ1063" s="62"/>
      <c r="AK1063" s="51"/>
      <c r="AL1063" s="51"/>
      <c r="AM1063" s="9"/>
    </row>
    <row r="1064" spans="2:39" ht="18.649999999999999" customHeight="1">
      <c r="AE1064" s="66"/>
      <c r="AG1064" s="9"/>
      <c r="AH1064" s="9"/>
      <c r="AI1064" s="9"/>
      <c r="AJ1064" s="62"/>
      <c r="AK1064" s="51"/>
      <c r="AL1064" s="51"/>
      <c r="AM1064" s="9"/>
    </row>
    <row r="1065" spans="2:39" ht="18.649999999999999" customHeight="1" thickBot="1">
      <c r="E1065" s="50" t="s">
        <v>8</v>
      </c>
      <c r="J1065" s="50" t="s">
        <v>9</v>
      </c>
      <c r="O1065" s="50" t="s">
        <v>10</v>
      </c>
      <c r="T1065" s="50" t="s">
        <v>11</v>
      </c>
      <c r="Y1065" s="50" t="s">
        <v>12</v>
      </c>
      <c r="AG1065" s="9"/>
      <c r="AH1065" s="9"/>
      <c r="AI1065" s="9"/>
      <c r="AJ1065" s="62"/>
      <c r="AK1065" s="51"/>
      <c r="AL1065" s="51"/>
      <c r="AM1065" s="9"/>
    </row>
    <row r="1066" spans="2:39" ht="18.649999999999999" customHeight="1" thickBot="1">
      <c r="B1066" s="49"/>
      <c r="D1066" s="233" t="s">
        <v>37</v>
      </c>
      <c r="E1066" s="234"/>
      <c r="F1066" s="235" t="s">
        <v>38</v>
      </c>
      <c r="G1066" s="236"/>
      <c r="I1066" s="228" t="s">
        <v>14</v>
      </c>
      <c r="J1066" s="229"/>
      <c r="K1066" s="230" t="s">
        <v>15</v>
      </c>
      <c r="L1066" s="231"/>
      <c r="N1066" s="228" t="s">
        <v>16</v>
      </c>
      <c r="O1066" s="229"/>
      <c r="P1066" s="230" t="s">
        <v>17</v>
      </c>
      <c r="Q1066" s="231"/>
      <c r="S1066" s="228" t="s">
        <v>45</v>
      </c>
      <c r="T1066" s="229"/>
      <c r="U1066" s="230" t="s">
        <v>46</v>
      </c>
      <c r="V1066" s="231"/>
      <c r="X1066" s="228" t="s">
        <v>49</v>
      </c>
      <c r="Y1066" s="229"/>
      <c r="Z1066" s="230" t="s">
        <v>50</v>
      </c>
      <c r="AA1066" s="231"/>
      <c r="AB1066" s="4"/>
      <c r="AC1066" s="53" t="s">
        <v>87</v>
      </c>
      <c r="AE1066" s="98" t="s">
        <v>88</v>
      </c>
      <c r="AF1066" s="17"/>
      <c r="AG1066" s="9"/>
      <c r="AH1066" s="9"/>
      <c r="AI1066" s="9"/>
      <c r="AJ1066" s="62"/>
      <c r="AK1066" s="51"/>
      <c r="AL1066" s="51"/>
      <c r="AM1066" s="9"/>
    </row>
    <row r="1067" spans="2:39" ht="18.649999999999999" customHeight="1" thickTop="1" thickBot="1">
      <c r="B1067" s="75">
        <v>2.98</v>
      </c>
      <c r="D1067" s="132">
        <f t="shared" ref="D1067" si="4348">COS($F$8*$B1067)</f>
        <v>0.36996631596438545</v>
      </c>
      <c r="E1067" s="133">
        <v>0</v>
      </c>
      <c r="F1067" s="134">
        <v>0</v>
      </c>
      <c r="G1067" s="135">
        <f t="shared" ref="G1067" si="4349">$E$8*SIN($B1067*$F$8)</f>
        <v>2.7871355054007805</v>
      </c>
      <c r="I1067" s="55">
        <v>1</v>
      </c>
      <c r="J1067" s="58">
        <v>0</v>
      </c>
      <c r="K1067" s="56">
        <v>0</v>
      </c>
      <c r="L1067" s="57">
        <v>0</v>
      </c>
      <c r="N1067" s="55">
        <f t="shared" ref="N1067" si="4350">D1067*I1067+F1067*I1070-E1067*J1067-G1067*J1070</f>
        <v>6.6393304235251929</v>
      </c>
      <c r="O1067" s="58">
        <f t="shared" ref="O1067" si="4351">(D1067*J1067+E1067*I1067+F1067*J1070+G1067*I1070)</f>
        <v>0</v>
      </c>
      <c r="P1067" s="56">
        <f t="shared" ref="P1067" si="4352">D1067*K1067+F1067*K1070-E1067*L1067-G1067*L1070</f>
        <v>0</v>
      </c>
      <c r="Q1067" s="57">
        <f t="shared" ref="Q1067" si="4353">(D1067*L1067+E1067*K1067+F1067*L1070+G1067*K1070)</f>
        <v>2.7871355054007805</v>
      </c>
      <c r="S1067" s="59">
        <f t="shared" ref="S1067" si="4354">COS($U$8*$B1067)</f>
        <v>0.36996631596438545</v>
      </c>
      <c r="T1067" s="60">
        <v>0</v>
      </c>
      <c r="U1067" s="22">
        <v>0</v>
      </c>
      <c r="V1067" s="116">
        <f t="shared" ref="V1067" si="4355">$T$8*SIN($B1067*$U$8)</f>
        <v>2.7871355054007805</v>
      </c>
      <c r="X1067" s="55">
        <f t="shared" ref="X1067" si="4356">N1067*S1067+P1067*S1070-O1067*T1067-Q1067*T1070</f>
        <v>1.593203692210138</v>
      </c>
      <c r="Y1067" s="58">
        <f t="shared" ref="Y1067" si="4357">(N1067*T1067+O1067*S1067+P1067*T1070+Q1067*S1070)</f>
        <v>0</v>
      </c>
      <c r="Z1067" s="56">
        <f t="shared" ref="Z1067" si="4358">N1067*U1067+P1067*U1070-O1067*V1067-Q1067*V1070</f>
        <v>0</v>
      </c>
      <c r="AA1067" s="57">
        <f t="shared" ref="AA1067" si="4359">(N1067*V1067+O1067*U1067+P1067*V1070+Q1067*U1070)</f>
        <v>19.53585981052133</v>
      </c>
      <c r="AB1067" s="9"/>
      <c r="AC1067" s="61">
        <f t="shared" ref="AC1067" si="4360">20*LOG((2*$X$8)/(($X$8*X1067+Z1067+$X$8*X1070+Z1070)^2+($X$8*Y1067+AA1067+$X$8*Y1070+AA1070)^2)^0.5)</f>
        <v>-19.875909883906282</v>
      </c>
      <c r="AE1067" s="99">
        <f t="shared" ref="AE1067" si="4361">((Y1067^2+X1067^2)/(Y1070^2+X1070^2))^0.5</f>
        <v>20.233143306463386</v>
      </c>
      <c r="AF1067" s="17"/>
      <c r="AG1067" s="9"/>
      <c r="AH1067" s="9"/>
      <c r="AI1067" s="9"/>
      <c r="AJ1067" s="62"/>
      <c r="AK1067" s="51"/>
      <c r="AL1067" s="51"/>
      <c r="AM1067" s="9"/>
    </row>
    <row r="1068" spans="2:39" ht="18.649999999999999" customHeight="1" thickBot="1">
      <c r="D1068" s="59"/>
      <c r="E1068" s="22"/>
      <c r="F1068" s="22"/>
      <c r="G1068" s="65"/>
      <c r="I1068" s="63"/>
      <c r="L1068" s="64"/>
      <c r="N1068" s="63"/>
      <c r="Q1068" s="64"/>
      <c r="S1068" s="63"/>
      <c r="V1068" s="64"/>
      <c r="X1068" s="63"/>
      <c r="AA1068" s="64"/>
      <c r="AE1068" s="100"/>
      <c r="AF1068" s="17"/>
      <c r="AG1068" s="9"/>
      <c r="AH1068" s="9"/>
      <c r="AI1068" s="9"/>
      <c r="AJ1068" s="62"/>
      <c r="AK1068" s="51"/>
      <c r="AL1068" s="51"/>
      <c r="AM1068" s="9"/>
    </row>
    <row r="1069" spans="2:39" ht="18.649999999999999" customHeight="1" thickBot="1">
      <c r="D1069" s="237" t="s">
        <v>39</v>
      </c>
      <c r="E1069" s="238"/>
      <c r="F1069" s="239" t="s">
        <v>40</v>
      </c>
      <c r="G1069" s="240"/>
      <c r="I1069" s="228" t="s">
        <v>18</v>
      </c>
      <c r="J1069" s="229"/>
      <c r="K1069" s="230" t="s">
        <v>19</v>
      </c>
      <c r="L1069" s="231"/>
      <c r="N1069" s="228" t="s">
        <v>20</v>
      </c>
      <c r="O1069" s="229"/>
      <c r="P1069" s="230" t="s">
        <v>21</v>
      </c>
      <c r="Q1069" s="231"/>
      <c r="S1069" s="228" t="s">
        <v>47</v>
      </c>
      <c r="T1069" s="229"/>
      <c r="U1069" s="230" t="s">
        <v>48</v>
      </c>
      <c r="V1069" s="231"/>
      <c r="X1069" s="228" t="s">
        <v>51</v>
      </c>
      <c r="Y1069" s="229"/>
      <c r="Z1069" s="230" t="s">
        <v>52</v>
      </c>
      <c r="AA1069" s="231"/>
      <c r="AB1069" s="4"/>
      <c r="AC1069" s="71" t="s">
        <v>89</v>
      </c>
      <c r="AE1069" s="101" t="s">
        <v>90</v>
      </c>
      <c r="AF1069" s="17"/>
      <c r="AG1069" s="9"/>
      <c r="AH1069" s="9"/>
      <c r="AI1069" s="9"/>
      <c r="AJ1069" s="62"/>
      <c r="AK1069" s="51"/>
      <c r="AL1069" s="51"/>
      <c r="AM1069" s="9"/>
    </row>
    <row r="1070" spans="2:39" ht="18.649999999999999" customHeight="1" thickTop="1" thickBot="1">
      <c r="D1070" s="43">
        <v>0</v>
      </c>
      <c r="E1070" s="116">
        <f t="shared" ref="E1070" si="4362">(1/$E$8)*SIN($B1067*$F$8)</f>
        <v>0.30968172282230894</v>
      </c>
      <c r="F1070" s="59">
        <f t="shared" ref="F1070" si="4363">COS($F$8*$B1067)</f>
        <v>0.36996631596438545</v>
      </c>
      <c r="G1070" s="73">
        <v>0</v>
      </c>
      <c r="I1070" s="55">
        <v>0</v>
      </c>
      <c r="J1070" s="58">
        <f t="shared" ref="J1070" si="4364">(TAN($K$8*B1067))/$J$8</f>
        <v>-2.2493933629751148</v>
      </c>
      <c r="K1070" s="56">
        <v>1</v>
      </c>
      <c r="L1070" s="57">
        <v>0</v>
      </c>
      <c r="N1070" s="55">
        <f t="shared" ref="N1070" si="4365">D1070*I1067+F1070*I1070-E1070*J1067-G1070*J1070</f>
        <v>0</v>
      </c>
      <c r="O1070" s="58">
        <f t="shared" ref="O1070" si="4366">(D1070*J1067+E1070*I1067+F1070*J1070+G1070*I1070)</f>
        <v>-0.52251805283233388</v>
      </c>
      <c r="P1070" s="56">
        <f t="shared" ref="P1070" si="4367">D1070*K1067+F1070*K1070-E1070*L1067-G1070*L1070</f>
        <v>0.36996631596438545</v>
      </c>
      <c r="Q1070" s="57">
        <f t="shared" ref="Q1070" si="4368">(D1070*L1067+E1070*K1067+F1070*L1070+G1070*K1070)</f>
        <v>0</v>
      </c>
      <c r="S1070" s="43">
        <v>0</v>
      </c>
      <c r="T1070" s="116">
        <f t="shared" ref="T1070" si="4369">(1/$T$8)*SIN($B1067*$U$8)</f>
        <v>0.30968172282230894</v>
      </c>
      <c r="U1070" s="59">
        <f t="shared" ref="U1070" si="4370">COS($U$8*$B1067)</f>
        <v>0.36996631596438545</v>
      </c>
      <c r="V1070" s="73">
        <v>0</v>
      </c>
      <c r="X1070" s="55">
        <f t="shared" ref="X1070" si="4371">N1070*S1067+P1070*S1070-O1070*T1067-Q1070*T1070</f>
        <v>0</v>
      </c>
      <c r="Y1070" s="58">
        <f t="shared" ref="Y1070" si="4372">(N1070*T1067+O1070*S1067+P1070*T1070+Q1070*S1070)</f>
        <v>-7.8742272917189104E-2</v>
      </c>
      <c r="Z1070" s="56">
        <f t="shared" ref="Z1070" si="4373">N1070*U1067+P1070*U1070-O1070*V1067-Q1070*V1070</f>
        <v>1.593203692210138</v>
      </c>
      <c r="AA1070" s="57">
        <f t="shared" ref="AA1070" si="4374">(N1070*V1067+O1070*U1067+P1070*V1070+Q1070*U1070)</f>
        <v>0</v>
      </c>
      <c r="AB1070" s="9"/>
      <c r="AC1070" s="74">
        <f t="shared" ref="AC1070" si="4375">(180/PI())*ATAN(-1*(($X$8*Y1067+AA1067+$X$8*Y1070+AA1070)/($X$8*X1067+Z1067+$X$8*X1070+Z1070)))</f>
        <v>-80.699477498246154</v>
      </c>
      <c r="AE1070" s="102">
        <f t="shared" ref="AE1070" si="4376">20*LOG(((($X$8*X1067+Z1067-$X$8*X1070-Z1070)^2+($X$8*Y1067+AA1067-$X$8*Y1070-AA1070)^2)/(($X$8*X1067+Z1067+$X$8*X1070+Z1070)^2+($X$8*Y1067+AA1067+$X$8*Y1070+AA1070)^2))^0.5)</f>
        <v>-4.491975457356804E-2</v>
      </c>
      <c r="AF1070" s="17"/>
      <c r="AG1070" s="9"/>
      <c r="AH1070" s="9"/>
      <c r="AI1070" s="9"/>
      <c r="AJ1070" s="62"/>
      <c r="AK1070" s="51"/>
      <c r="AL1070" s="51"/>
      <c r="AM1070" s="9"/>
    </row>
    <row r="1071" spans="2:39" ht="18.649999999999999" customHeight="1">
      <c r="AE1071" s="66"/>
      <c r="AG1071" s="9"/>
      <c r="AH1071" s="9"/>
      <c r="AI1071" s="9"/>
      <c r="AJ1071" s="62"/>
      <c r="AK1071" s="51"/>
      <c r="AL1071" s="51"/>
      <c r="AM1071" s="9"/>
    </row>
    <row r="1072" spans="2:39" ht="18.649999999999999" customHeight="1" thickBot="1">
      <c r="E1072" s="50" t="s">
        <v>8</v>
      </c>
      <c r="J1072" s="50" t="s">
        <v>9</v>
      </c>
      <c r="O1072" s="50" t="s">
        <v>10</v>
      </c>
      <c r="T1072" s="50" t="s">
        <v>11</v>
      </c>
      <c r="Y1072" s="50" t="s">
        <v>12</v>
      </c>
      <c r="AG1072" s="9"/>
      <c r="AH1072" s="9"/>
      <c r="AI1072" s="9"/>
      <c r="AJ1072" s="62"/>
      <c r="AK1072" s="51"/>
      <c r="AL1072" s="51"/>
      <c r="AM1072" s="9"/>
    </row>
    <row r="1073" spans="2:39" ht="18.649999999999999" customHeight="1" thickBot="1">
      <c r="B1073" s="49"/>
      <c r="D1073" s="233" t="s">
        <v>37</v>
      </c>
      <c r="E1073" s="234"/>
      <c r="F1073" s="235" t="s">
        <v>38</v>
      </c>
      <c r="G1073" s="236"/>
      <c r="I1073" s="228" t="s">
        <v>14</v>
      </c>
      <c r="J1073" s="229"/>
      <c r="K1073" s="230" t="s">
        <v>15</v>
      </c>
      <c r="L1073" s="231"/>
      <c r="N1073" s="228" t="s">
        <v>16</v>
      </c>
      <c r="O1073" s="229"/>
      <c r="P1073" s="230" t="s">
        <v>17</v>
      </c>
      <c r="Q1073" s="231"/>
      <c r="S1073" s="228" t="s">
        <v>45</v>
      </c>
      <c r="T1073" s="229"/>
      <c r="U1073" s="230" t="s">
        <v>46</v>
      </c>
      <c r="V1073" s="231"/>
      <c r="X1073" s="228" t="s">
        <v>49</v>
      </c>
      <c r="Y1073" s="229"/>
      <c r="Z1073" s="230" t="s">
        <v>50</v>
      </c>
      <c r="AA1073" s="231"/>
      <c r="AB1073" s="4"/>
      <c r="AC1073" s="53" t="s">
        <v>87</v>
      </c>
      <c r="AE1073" s="98" t="s">
        <v>88</v>
      </c>
      <c r="AF1073" s="17"/>
      <c r="AG1073" s="9"/>
      <c r="AH1073" s="9"/>
      <c r="AI1073" s="9"/>
      <c r="AJ1073" s="62"/>
      <c r="AK1073" s="51"/>
      <c r="AL1073" s="51"/>
      <c r="AM1073" s="9"/>
    </row>
    <row r="1074" spans="2:39" ht="18.649999999999999" customHeight="1" thickTop="1" thickBot="1">
      <c r="B1074" s="75">
        <v>3</v>
      </c>
      <c r="D1074" s="132">
        <f t="shared" ref="D1074" si="4377">COS($F$8*$B1074)</f>
        <v>0.36252329862574312</v>
      </c>
      <c r="E1074" s="133">
        <v>0</v>
      </c>
      <c r="F1074" s="134">
        <v>0</v>
      </c>
      <c r="G1074" s="135">
        <f t="shared" ref="G1074" si="4378">$E$8*SIN($B1074*$F$8)</f>
        <v>2.7959241265781145</v>
      </c>
      <c r="I1074" s="55">
        <v>1</v>
      </c>
      <c r="J1074" s="58">
        <v>0</v>
      </c>
      <c r="K1074" s="56">
        <v>0</v>
      </c>
      <c r="L1074" s="57">
        <v>0</v>
      </c>
      <c r="N1074" s="55">
        <f t="shared" ref="N1074" si="4379">D1074*I1074+F1074*I1077-E1074*J1074-G1074*J1077</f>
        <v>6.4507310064864454</v>
      </c>
      <c r="O1074" s="58">
        <f t="shared" ref="O1074" si="4380">(D1074*J1074+E1074*I1074+F1074*J1077+G1074*I1077)</f>
        <v>0</v>
      </c>
      <c r="P1074" s="56">
        <f t="shared" ref="P1074" si="4381">D1074*K1074+F1074*K1077-E1074*L1074-G1074*L1077</f>
        <v>0</v>
      </c>
      <c r="Q1074" s="57">
        <f t="shared" ref="Q1074" si="4382">(D1074*L1074+E1074*K1074+F1074*L1077+G1074*K1077)</f>
        <v>2.7959241265781145</v>
      </c>
      <c r="S1074" s="59">
        <f t="shared" ref="S1074" si="4383">COS($U$8*$B1074)</f>
        <v>0.36252329862574312</v>
      </c>
      <c r="T1074" s="60">
        <v>0</v>
      </c>
      <c r="U1074" s="22">
        <v>0</v>
      </c>
      <c r="V1074" s="116">
        <f t="shared" ref="V1074" si="4384">$T$8*SIN($B1074*$U$8)</f>
        <v>2.7959241265781145</v>
      </c>
      <c r="X1074" s="55">
        <f t="shared" ref="X1074" si="4385">N1074*S1074+P1074*S1077-O1074*T1074-Q1074*T1077</f>
        <v>1.469963425065316</v>
      </c>
      <c r="Y1074" s="58">
        <f t="shared" ref="Y1074" si="4386">(N1074*T1074+O1074*S1074+P1074*T1077+Q1074*S1077)</f>
        <v>0</v>
      </c>
      <c r="Z1074" s="56">
        <f t="shared" ref="Z1074" si="4387">N1074*U1074+P1074*U1077-O1074*V1074-Q1074*V1077</f>
        <v>0</v>
      </c>
      <c r="AA1074" s="57">
        <f t="shared" ref="AA1074" si="4388">(N1074*V1074+O1074*U1074+P1074*V1077+Q1074*U1077)</f>
        <v>19.049342092175376</v>
      </c>
      <c r="AB1074" s="9"/>
      <c r="AC1074" s="61">
        <f t="shared" ref="AC1074" si="4389">20*LOG((2*$X$8)/(($X$8*X1074+Z1074+$X$8*X1077+Z1077)^2+($X$8*Y1074+AA1074+$X$8*Y1077+AA1077)^2)^0.5)</f>
        <v>-19.652049150450907</v>
      </c>
      <c r="AE1074" s="99">
        <f t="shared" ref="AE1074" si="4390">((Y1074^2+X1074^2)/(Y1077^2+X1077^2))^0.5</f>
        <v>24.123033915109904</v>
      </c>
      <c r="AF1074" s="17"/>
      <c r="AG1074" s="9"/>
      <c r="AH1074" s="9"/>
      <c r="AI1074" s="9"/>
      <c r="AJ1074" s="62"/>
      <c r="AK1074" s="51"/>
      <c r="AL1074" s="51"/>
      <c r="AM1074" s="9"/>
    </row>
    <row r="1075" spans="2:39" ht="18.649999999999999" customHeight="1" thickBot="1">
      <c r="D1075" s="59"/>
      <c r="E1075" s="22"/>
      <c r="F1075" s="22"/>
      <c r="G1075" s="65"/>
      <c r="I1075" s="63"/>
      <c r="L1075" s="64"/>
      <c r="N1075" s="63"/>
      <c r="Q1075" s="64"/>
      <c r="S1075" s="63"/>
      <c r="V1075" s="64"/>
      <c r="X1075" s="63"/>
      <c r="AA1075" s="64"/>
      <c r="AE1075" s="100"/>
      <c r="AF1075" s="17"/>
      <c r="AG1075" s="9"/>
      <c r="AH1075" s="9"/>
      <c r="AI1075" s="9"/>
      <c r="AJ1075" s="62"/>
      <c r="AK1075" s="51"/>
      <c r="AL1075" s="51"/>
      <c r="AM1075" s="9"/>
    </row>
    <row r="1076" spans="2:39" ht="18.649999999999999" customHeight="1" thickBot="1">
      <c r="D1076" s="237" t="s">
        <v>39</v>
      </c>
      <c r="E1076" s="238"/>
      <c r="F1076" s="239" t="s">
        <v>40</v>
      </c>
      <c r="G1076" s="240"/>
      <c r="I1076" s="228" t="s">
        <v>18</v>
      </c>
      <c r="J1076" s="229"/>
      <c r="K1076" s="230" t="s">
        <v>19</v>
      </c>
      <c r="L1076" s="231"/>
      <c r="N1076" s="228" t="s">
        <v>20</v>
      </c>
      <c r="O1076" s="229"/>
      <c r="P1076" s="230" t="s">
        <v>21</v>
      </c>
      <c r="Q1076" s="231"/>
      <c r="S1076" s="228" t="s">
        <v>47</v>
      </c>
      <c r="T1076" s="229"/>
      <c r="U1076" s="230" t="s">
        <v>48</v>
      </c>
      <c r="V1076" s="231"/>
      <c r="X1076" s="228" t="s">
        <v>51</v>
      </c>
      <c r="Y1076" s="229"/>
      <c r="Z1076" s="230" t="s">
        <v>52</v>
      </c>
      <c r="AA1076" s="231"/>
      <c r="AB1076" s="4"/>
      <c r="AC1076" s="71" t="s">
        <v>89</v>
      </c>
      <c r="AE1076" s="101" t="s">
        <v>90</v>
      </c>
      <c r="AF1076" s="17"/>
      <c r="AG1076" s="9"/>
      <c r="AH1076" s="9"/>
      <c r="AI1076" s="9"/>
      <c r="AJ1076" s="62"/>
      <c r="AK1076" s="51"/>
      <c r="AL1076" s="51"/>
      <c r="AM1076" s="9"/>
    </row>
    <row r="1077" spans="2:39" ht="18.649999999999999" customHeight="1" thickTop="1" thickBot="1">
      <c r="D1077" s="43">
        <v>0</v>
      </c>
      <c r="E1077" s="116">
        <f t="shared" ref="E1077" si="4391">(1/$E$8)*SIN($B1074*$F$8)</f>
        <v>0.31065823628645717</v>
      </c>
      <c r="F1077" s="59">
        <f t="shared" ref="F1077" si="4392">COS($F$8*$B1074)</f>
        <v>0.36252329862574312</v>
      </c>
      <c r="G1077" s="73">
        <v>0</v>
      </c>
      <c r="I1077" s="55">
        <v>0</v>
      </c>
      <c r="J1077" s="58">
        <f t="shared" ref="J1077" si="4393">(TAN($K$8*B1074))/$J$8</f>
        <v>-2.1775296582572001</v>
      </c>
      <c r="K1077" s="56">
        <v>1</v>
      </c>
      <c r="L1077" s="57">
        <v>0</v>
      </c>
      <c r="N1077" s="55">
        <f t="shared" ref="N1077" si="4394">D1077*I1074+F1077*I1077-E1077*J1074-G1077*J1077</f>
        <v>0</v>
      </c>
      <c r="O1077" s="58">
        <f t="shared" ref="O1077" si="4395">(D1077*J1074+E1077*I1074+F1077*J1077+G1077*I1077)</f>
        <v>-0.47874699828033018</v>
      </c>
      <c r="P1077" s="56">
        <f t="shared" ref="P1077" si="4396">D1077*K1074+F1077*K1077-E1077*L1074-G1077*L1077</f>
        <v>0.36252329862574312</v>
      </c>
      <c r="Q1077" s="57">
        <f t="shared" ref="Q1077" si="4397">(D1077*L1074+E1077*K1074+F1077*L1077+G1077*K1077)</f>
        <v>0</v>
      </c>
      <c r="S1077" s="43">
        <v>0</v>
      </c>
      <c r="T1077" s="116">
        <f t="shared" ref="T1077" si="4398">(1/$T$8)*SIN($B1074*$U$8)</f>
        <v>0.31065823628645717</v>
      </c>
      <c r="U1077" s="59">
        <f t="shared" ref="U1077" si="4399">COS($U$8*$B1074)</f>
        <v>0.36252329862574312</v>
      </c>
      <c r="V1077" s="73">
        <v>0</v>
      </c>
      <c r="X1077" s="55">
        <f t="shared" ref="X1077" si="4400">N1077*S1074+P1077*S1077-O1077*T1074-Q1077*T1077</f>
        <v>0</v>
      </c>
      <c r="Y1077" s="58">
        <f t="shared" ref="Y1077" si="4401">(N1077*T1074+O1077*S1074+P1077*T1077+Q1077*S1077)</f>
        <v>-6.0936092459936281E-2</v>
      </c>
      <c r="Z1077" s="56">
        <f t="shared" ref="Z1077" si="4402">N1077*U1074+P1077*U1077-O1077*V1074-Q1077*V1077</f>
        <v>1.469963425065316</v>
      </c>
      <c r="AA1077" s="57">
        <f t="shared" ref="AA1077" si="4403">(N1077*V1074+O1077*U1074+P1077*V1077+Q1077*U1077)</f>
        <v>0</v>
      </c>
      <c r="AB1077" s="9"/>
      <c r="AC1077" s="74">
        <f t="shared" ref="AC1077" si="4404">(180/PI())*ATAN(-1*(($X$8*Y1074+AA1074+$X$8*Y1077+AA1077)/($X$8*X1074+Z1074+$X$8*X1077+Z1077)))</f>
        <v>-81.198920615729506</v>
      </c>
      <c r="AE1077" s="102">
        <f t="shared" ref="AE1077" si="4405">20*LOG(((($X$8*X1074+Z1074-$X$8*X1077-Z1077)^2+($X$8*Y1074+AA1074-$X$8*Y1077-AA1077)^2)/(($X$8*X1074+Z1074+$X$8*X1077+Z1077)^2+($X$8*Y1074+AA1074+$X$8*Y1077+AA1077)^2))^0.5)</f>
        <v>-4.7308882889059913E-2</v>
      </c>
      <c r="AF1077" s="17"/>
      <c r="AG1077" s="9"/>
      <c r="AH1077" s="9"/>
      <c r="AI1077" s="9"/>
      <c r="AJ1077" s="62"/>
      <c r="AK1077" s="51"/>
      <c r="AL1077" s="51"/>
      <c r="AM1077" s="9"/>
    </row>
    <row r="1078" spans="2:39" ht="18.649999999999999" customHeight="1">
      <c r="AE1078" s="66"/>
      <c r="AG1078" s="9"/>
      <c r="AH1078" s="9"/>
      <c r="AI1078" s="9"/>
      <c r="AJ1078" s="62"/>
      <c r="AK1078" s="51"/>
      <c r="AL1078" s="51"/>
      <c r="AM1078" s="9"/>
    </row>
    <row r="1079" spans="2:39" ht="18.649999999999999" customHeight="1" thickBot="1">
      <c r="E1079" s="50" t="s">
        <v>8</v>
      </c>
      <c r="J1079" s="50" t="s">
        <v>9</v>
      </c>
      <c r="O1079" s="50" t="s">
        <v>10</v>
      </c>
      <c r="T1079" s="50" t="s">
        <v>11</v>
      </c>
      <c r="Y1079" s="50" t="s">
        <v>12</v>
      </c>
      <c r="AG1079" s="9"/>
      <c r="AH1079" s="9"/>
      <c r="AI1079" s="9"/>
      <c r="AJ1079" s="62"/>
      <c r="AK1079" s="51"/>
      <c r="AL1079" s="51"/>
      <c r="AM1079" s="9"/>
    </row>
    <row r="1080" spans="2:39" ht="18.649999999999999" customHeight="1" thickBot="1">
      <c r="B1080" s="49"/>
      <c r="D1080" s="233" t="s">
        <v>37</v>
      </c>
      <c r="E1080" s="234"/>
      <c r="F1080" s="235" t="s">
        <v>38</v>
      </c>
      <c r="G1080" s="236"/>
      <c r="I1080" s="228" t="s">
        <v>14</v>
      </c>
      <c r="J1080" s="229"/>
      <c r="K1080" s="230" t="s">
        <v>15</v>
      </c>
      <c r="L1080" s="231"/>
      <c r="N1080" s="228" t="s">
        <v>16</v>
      </c>
      <c r="O1080" s="229"/>
      <c r="P1080" s="230" t="s">
        <v>17</v>
      </c>
      <c r="Q1080" s="231"/>
      <c r="S1080" s="228" t="s">
        <v>45</v>
      </c>
      <c r="T1080" s="229"/>
      <c r="U1080" s="230" t="s">
        <v>46</v>
      </c>
      <c r="V1080" s="231"/>
      <c r="X1080" s="228" t="s">
        <v>49</v>
      </c>
      <c r="Y1080" s="229"/>
      <c r="Z1080" s="230" t="s">
        <v>50</v>
      </c>
      <c r="AA1080" s="231"/>
      <c r="AB1080" s="4"/>
      <c r="AC1080" s="53" t="s">
        <v>87</v>
      </c>
      <c r="AE1080" s="98" t="s">
        <v>88</v>
      </c>
      <c r="AF1080" s="17"/>
      <c r="AG1080" s="9"/>
      <c r="AH1080" s="9"/>
      <c r="AI1080" s="9"/>
      <c r="AJ1080" s="62"/>
      <c r="AK1080" s="51"/>
      <c r="AL1080" s="51"/>
      <c r="AM1080" s="9"/>
    </row>
    <row r="1081" spans="2:39" ht="18.649999999999999" customHeight="1" thickTop="1" thickBot="1">
      <c r="B1081" s="75">
        <v>3.02</v>
      </c>
      <c r="D1081" s="132">
        <f t="shared" ref="D1081" si="4406">COS($F$8*$B1081)</f>
        <v>0.35505708678760811</v>
      </c>
      <c r="E1081" s="133">
        <v>0</v>
      </c>
      <c r="F1081" s="134">
        <v>0</v>
      </c>
      <c r="G1081" s="135">
        <f t="shared" ref="G1081" si="4407">$E$8*SIN($B1081*$F$8)</f>
        <v>2.8045338625334999</v>
      </c>
      <c r="I1081" s="55">
        <v>1</v>
      </c>
      <c r="J1081" s="58">
        <v>0</v>
      </c>
      <c r="K1081" s="56">
        <v>0</v>
      </c>
      <c r="L1081" s="57">
        <v>0</v>
      </c>
      <c r="N1081" s="55">
        <f t="shared" ref="N1081" si="4408">D1081*I1081+F1081*I1084-E1081*J1081-G1081*J1084</f>
        <v>6.2699555514294252</v>
      </c>
      <c r="O1081" s="58">
        <f t="shared" ref="O1081" si="4409">(D1081*J1081+E1081*I1081+F1081*J1084+G1081*I1084)</f>
        <v>0</v>
      </c>
      <c r="P1081" s="56">
        <f t="shared" ref="P1081" si="4410">D1081*K1081+F1081*K1084-E1081*L1081-G1081*L1084</f>
        <v>0</v>
      </c>
      <c r="Q1081" s="57">
        <f t="shared" ref="Q1081" si="4411">(D1081*L1081+E1081*K1081+F1081*L1084+G1081*K1084)</f>
        <v>2.8045338625334999</v>
      </c>
      <c r="S1081" s="59">
        <f t="shared" ref="S1081" si="4412">COS($U$8*$B1081)</f>
        <v>0.35505708678760811</v>
      </c>
      <c r="T1081" s="60">
        <v>0</v>
      </c>
      <c r="U1081" s="22">
        <v>0</v>
      </c>
      <c r="V1081" s="116">
        <f t="shared" ref="V1081" si="4413">$T$8*SIN($B1081*$U$8)</f>
        <v>2.8045338625334999</v>
      </c>
      <c r="X1081" s="55">
        <f t="shared" ref="X1081" si="4414">N1081*S1081+P1081*S1084-O1081*T1081-Q1081*T1084</f>
        <v>1.3522576872564258</v>
      </c>
      <c r="Y1081" s="58">
        <f t="shared" ref="Y1081" si="4415">(N1081*T1081+O1081*S1081+P1081*T1084+Q1081*S1084)</f>
        <v>0</v>
      </c>
      <c r="Z1081" s="56">
        <f t="shared" ref="Z1081" si="4416">N1081*U1081+P1081*U1084-O1081*V1081-Q1081*V1084</f>
        <v>0</v>
      </c>
      <c r="AA1081" s="57">
        <f t="shared" ref="AA1081" si="4417">(N1081*V1081+O1081*U1081+P1081*V1084+Q1081*U1084)</f>
        <v>18.580072283592067</v>
      </c>
      <c r="AB1081" s="9"/>
      <c r="AC1081" s="61">
        <f t="shared" ref="AC1081" si="4418">20*LOG((2*$X$8)/(($X$8*X1081+Z1081+$X$8*X1084+Z1084)^2+($X$8*Y1081+AA1081+$X$8*Y1084+AA1084)^2)^0.5)</f>
        <v>-19.430964898865163</v>
      </c>
      <c r="AE1081" s="99">
        <f t="shared" ref="AE1081" si="4419">((Y1081^2+X1081^2)/(Y1084^2+X1084^2))^0.5</f>
        <v>30.32225406486149</v>
      </c>
      <c r="AF1081" s="17"/>
      <c r="AG1081" s="9"/>
      <c r="AH1081" s="9"/>
      <c r="AI1081" s="9"/>
      <c r="AJ1081" s="62"/>
      <c r="AK1081" s="51"/>
      <c r="AL1081" s="51"/>
      <c r="AM1081" s="9"/>
    </row>
    <row r="1082" spans="2:39" ht="18.649999999999999" customHeight="1" thickBot="1">
      <c r="D1082" s="59"/>
      <c r="E1082" s="22"/>
      <c r="F1082" s="22"/>
      <c r="G1082" s="65"/>
      <c r="I1082" s="63"/>
      <c r="L1082" s="64"/>
      <c r="N1082" s="63"/>
      <c r="Q1082" s="64"/>
      <c r="S1082" s="63"/>
      <c r="V1082" s="64"/>
      <c r="X1082" s="63"/>
      <c r="AA1082" s="64"/>
      <c r="AE1082" s="100"/>
      <c r="AF1082" s="17"/>
      <c r="AG1082" s="9"/>
      <c r="AH1082" s="9"/>
      <c r="AI1082" s="9"/>
      <c r="AJ1082" s="62"/>
      <c r="AK1082" s="51"/>
      <c r="AL1082" s="51"/>
      <c r="AM1082" s="9"/>
    </row>
    <row r="1083" spans="2:39" ht="18.649999999999999" customHeight="1" thickBot="1">
      <c r="D1083" s="237" t="s">
        <v>39</v>
      </c>
      <c r="E1083" s="238"/>
      <c r="F1083" s="239" t="s">
        <v>40</v>
      </c>
      <c r="G1083" s="240"/>
      <c r="I1083" s="228" t="s">
        <v>18</v>
      </c>
      <c r="J1083" s="229"/>
      <c r="K1083" s="230" t="s">
        <v>19</v>
      </c>
      <c r="L1083" s="231"/>
      <c r="N1083" s="228" t="s">
        <v>20</v>
      </c>
      <c r="O1083" s="229"/>
      <c r="P1083" s="230" t="s">
        <v>21</v>
      </c>
      <c r="Q1083" s="231"/>
      <c r="S1083" s="228" t="s">
        <v>47</v>
      </c>
      <c r="T1083" s="229"/>
      <c r="U1083" s="230" t="s">
        <v>48</v>
      </c>
      <c r="V1083" s="231"/>
      <c r="X1083" s="228" t="s">
        <v>51</v>
      </c>
      <c r="Y1083" s="229"/>
      <c r="Z1083" s="230" t="s">
        <v>52</v>
      </c>
      <c r="AA1083" s="231"/>
      <c r="AB1083" s="4"/>
      <c r="AC1083" s="71" t="s">
        <v>89</v>
      </c>
      <c r="AE1083" s="101" t="s">
        <v>90</v>
      </c>
      <c r="AF1083" s="17"/>
      <c r="AG1083" s="9"/>
      <c r="AH1083" s="9"/>
      <c r="AI1083" s="9"/>
      <c r="AJ1083" s="62"/>
      <c r="AK1083" s="51"/>
      <c r="AL1083" s="51"/>
      <c r="AM1083" s="9"/>
    </row>
    <row r="1084" spans="2:39" ht="18.649999999999999" customHeight="1" thickTop="1" thickBot="1">
      <c r="D1084" s="43">
        <v>0</v>
      </c>
      <c r="E1084" s="116">
        <f t="shared" ref="E1084" si="4420">(1/$E$8)*SIN($B1081*$F$8)</f>
        <v>0.31161487361483331</v>
      </c>
      <c r="F1084" s="59">
        <f t="shared" ref="F1084" si="4421">COS($F$8*$B1081)</f>
        <v>0.35505708678760811</v>
      </c>
      <c r="G1084" s="73">
        <v>0</v>
      </c>
      <c r="I1084" s="55">
        <v>0</v>
      </c>
      <c r="J1084" s="58">
        <f t="shared" ref="J1084" si="4422">(TAN($K$8*B1081))/$J$8</f>
        <v>-2.1090486885041719</v>
      </c>
      <c r="K1084" s="56">
        <v>1</v>
      </c>
      <c r="L1084" s="57">
        <v>0</v>
      </c>
      <c r="N1084" s="55">
        <f t="shared" ref="N1084" si="4423">D1084*I1081+F1084*I1084-E1084*J1081-G1084*J1084</f>
        <v>0</v>
      </c>
      <c r="O1084" s="58">
        <f t="shared" ref="O1084" si="4424">(D1084*J1081+E1084*I1081+F1084*J1084+G1084*I1084)</f>
        <v>-0.43721780961868351</v>
      </c>
      <c r="P1084" s="56">
        <f t="shared" ref="P1084" si="4425">D1084*K1081+F1084*K1084-E1084*L1081-G1084*L1084</f>
        <v>0.35505708678760811</v>
      </c>
      <c r="Q1084" s="57">
        <f t="shared" ref="Q1084" si="4426">(D1084*L1081+E1084*K1081+F1084*L1084+G1084*K1084)</f>
        <v>0</v>
      </c>
      <c r="S1084" s="43">
        <v>0</v>
      </c>
      <c r="T1084" s="116">
        <f t="shared" ref="T1084" si="4427">(1/$T$8)*SIN($B1081*$U$8)</f>
        <v>0.31161487361483331</v>
      </c>
      <c r="U1084" s="59">
        <f t="shared" ref="U1084" si="4428">COS($U$8*$B1081)</f>
        <v>0.35505708678760811</v>
      </c>
      <c r="V1084" s="73">
        <v>0</v>
      </c>
      <c r="X1084" s="55">
        <f t="shared" ref="X1084" si="4429">N1084*S1081+P1084*S1084-O1084*T1081-Q1084*T1084</f>
        <v>0</v>
      </c>
      <c r="Y1084" s="58">
        <f t="shared" ref="Y1084" si="4430">(N1084*T1081+O1084*S1081+P1084*T1084+Q1084*S1084)</f>
        <v>-4.4596212549497444E-2</v>
      </c>
      <c r="Z1084" s="56">
        <f t="shared" ref="Z1084" si="4431">N1084*U1081+P1084*U1084-O1084*V1081-Q1084*V1084</f>
        <v>1.3522576872564258</v>
      </c>
      <c r="AA1084" s="57">
        <f t="shared" ref="AA1084" si="4432">(N1084*V1081+O1084*U1081+P1084*V1084+Q1084*U1084)</f>
        <v>0</v>
      </c>
      <c r="AB1084" s="9"/>
      <c r="AC1084" s="74">
        <f t="shared" ref="AC1084" si="4433">(180/PI())*ATAN(-1*(($X$8*Y1081+AA1081+$X$8*Y1084+AA1084)/($X$8*X1081+Z1081+$X$8*X1084+Z1084)))</f>
        <v>-81.698541584624962</v>
      </c>
      <c r="AE1084" s="102">
        <f t="shared" ref="AE1084" si="4434">20*LOG(((($X$8*X1081+Z1081-$X$8*X1084-Z1084)^2+($X$8*Y1081+AA1081-$X$8*Y1084-AA1084)^2)/(($X$8*X1081+Z1081+$X$8*X1084+Z1084)^2+($X$8*Y1081+AA1081+$X$8*Y1084+AA1084)^2))^0.5)</f>
        <v>-4.9793784090088465E-2</v>
      </c>
      <c r="AF1084" s="17"/>
      <c r="AG1084" s="9"/>
      <c r="AH1084" s="9"/>
      <c r="AI1084" s="9"/>
      <c r="AJ1084" s="62"/>
      <c r="AK1084" s="51"/>
      <c r="AL1084" s="51"/>
      <c r="AM1084" s="9"/>
    </row>
    <row r="1085" spans="2:39" ht="18.649999999999999" customHeight="1">
      <c r="AE1085" s="66"/>
      <c r="AG1085" s="9"/>
      <c r="AH1085" s="9"/>
      <c r="AI1085" s="9"/>
      <c r="AJ1085" s="62"/>
      <c r="AK1085" s="51"/>
      <c r="AL1085" s="51"/>
      <c r="AM1085" s="9"/>
    </row>
    <row r="1086" spans="2:39" ht="18.649999999999999" customHeight="1" thickBot="1">
      <c r="E1086" s="50" t="s">
        <v>8</v>
      </c>
      <c r="J1086" s="50" t="s">
        <v>9</v>
      </c>
      <c r="O1086" s="50" t="s">
        <v>10</v>
      </c>
      <c r="T1086" s="50" t="s">
        <v>11</v>
      </c>
      <c r="Y1086" s="50" t="s">
        <v>12</v>
      </c>
      <c r="AG1086" s="9"/>
      <c r="AH1086" s="9"/>
      <c r="AI1086" s="9"/>
      <c r="AJ1086" s="62"/>
      <c r="AK1086" s="51"/>
      <c r="AL1086" s="51"/>
      <c r="AM1086" s="9"/>
    </row>
    <row r="1087" spans="2:39" ht="18.649999999999999" customHeight="1" thickBot="1">
      <c r="B1087" s="49"/>
      <c r="D1087" s="233" t="s">
        <v>37</v>
      </c>
      <c r="E1087" s="234"/>
      <c r="F1087" s="235" t="s">
        <v>38</v>
      </c>
      <c r="G1087" s="236"/>
      <c r="I1087" s="228" t="s">
        <v>14</v>
      </c>
      <c r="J1087" s="229"/>
      <c r="K1087" s="230" t="s">
        <v>15</v>
      </c>
      <c r="L1087" s="231"/>
      <c r="N1087" s="228" t="s">
        <v>16</v>
      </c>
      <c r="O1087" s="229"/>
      <c r="P1087" s="230" t="s">
        <v>17</v>
      </c>
      <c r="Q1087" s="231"/>
      <c r="S1087" s="228" t="s">
        <v>45</v>
      </c>
      <c r="T1087" s="229"/>
      <c r="U1087" s="230" t="s">
        <v>46</v>
      </c>
      <c r="V1087" s="231"/>
      <c r="X1087" s="228" t="s">
        <v>49</v>
      </c>
      <c r="Y1087" s="229"/>
      <c r="Z1087" s="230" t="s">
        <v>50</v>
      </c>
      <c r="AA1087" s="231"/>
      <c r="AB1087" s="4"/>
      <c r="AC1087" s="53" t="s">
        <v>87</v>
      </c>
      <c r="AE1087" s="98" t="s">
        <v>88</v>
      </c>
      <c r="AF1087" s="17"/>
      <c r="AG1087" s="9"/>
      <c r="AH1087" s="9"/>
      <c r="AI1087" s="9"/>
      <c r="AJ1087" s="62"/>
      <c r="AK1087" s="51"/>
      <c r="AL1087" s="51"/>
      <c r="AM1087" s="9"/>
    </row>
    <row r="1088" spans="2:39" ht="18.649999999999999" customHeight="1" thickTop="1" thickBot="1">
      <c r="B1088" s="75">
        <v>3.04</v>
      </c>
      <c r="D1088" s="132">
        <f t="shared" ref="D1088" si="4435">COS($F$8*$B1088)</f>
        <v>0.34756815814354464</v>
      </c>
      <c r="E1088" s="133">
        <v>0</v>
      </c>
      <c r="F1088" s="134">
        <v>0</v>
      </c>
      <c r="G1088" s="135">
        <f t="shared" ref="G1088" si="4436">$E$8*SIN($B1088*$F$8)</f>
        <v>2.8129641624098829</v>
      </c>
      <c r="I1088" s="55">
        <v>1</v>
      </c>
      <c r="J1088" s="58">
        <v>0</v>
      </c>
      <c r="K1088" s="56">
        <v>0</v>
      </c>
      <c r="L1088" s="57">
        <v>0</v>
      </c>
      <c r="N1088" s="55">
        <f t="shared" ref="N1088" si="4437">D1088*I1088+F1088*I1091-E1088*J1088-G1088*J1091</f>
        <v>6.0964009634018996</v>
      </c>
      <c r="O1088" s="58">
        <f t="shared" ref="O1088" si="4438">(D1088*J1088+E1088*I1088+F1088*J1091+G1088*I1091)</f>
        <v>0</v>
      </c>
      <c r="P1088" s="56">
        <f t="shared" ref="P1088" si="4439">D1088*K1088+F1088*K1091-E1088*L1088-G1088*L1091</f>
        <v>0</v>
      </c>
      <c r="Q1088" s="57">
        <f t="shared" ref="Q1088" si="4440">(D1088*L1088+E1088*K1088+F1088*L1091+G1088*K1091)</f>
        <v>2.8129641624098829</v>
      </c>
      <c r="S1088" s="59">
        <f t="shared" ref="S1088" si="4441">COS($U$8*$B1088)</f>
        <v>0.34756815814354464</v>
      </c>
      <c r="T1088" s="60">
        <v>0</v>
      </c>
      <c r="U1088" s="22">
        <v>0</v>
      </c>
      <c r="V1088" s="116">
        <f t="shared" ref="V1088" si="4442">$T$8*SIN($B1088*$U$8)</f>
        <v>2.8129641624098829</v>
      </c>
      <c r="X1088" s="55">
        <f t="shared" ref="X1088" si="4443">N1088*S1088+P1088*S1091-O1088*T1088-Q1088*T1091</f>
        <v>1.2397184787094258</v>
      </c>
      <c r="Y1088" s="58">
        <f t="shared" ref="Y1088" si="4444">(N1088*T1088+O1088*S1088+P1088*T1091+Q1088*S1091)</f>
        <v>0</v>
      </c>
      <c r="Z1088" s="56">
        <f t="shared" ref="Z1088" si="4445">N1088*U1088+P1088*U1091-O1088*V1088-Q1088*V1091</f>
        <v>0</v>
      </c>
      <c r="AA1088" s="57">
        <f t="shared" ref="AA1088" si="4446">(N1088*V1088+O1088*U1088+P1088*V1091+Q1088*U1091)</f>
        <v>18.126654202583232</v>
      </c>
      <c r="AB1088" s="9"/>
      <c r="AC1088" s="61">
        <f t="shared" ref="AC1088" si="4447">20*LOG((2*$X$8)/(($X$8*X1088+Z1088+$X$8*X1091+Z1091)^2+($X$8*Y1088+AA1088+$X$8*Y1091+AA1091)^2)^0.5)</f>
        <v>-19.212314941272314</v>
      </c>
      <c r="AE1088" s="99">
        <f t="shared" ref="AE1088" si="4448">((Y1088^2+X1088^2)/(Y1091^2+X1091^2))^0.5</f>
        <v>41.85484890629612</v>
      </c>
      <c r="AF1088" s="17"/>
      <c r="AG1088" s="9"/>
      <c r="AH1088" s="9"/>
      <c r="AI1088" s="9"/>
      <c r="AJ1088" s="62"/>
      <c r="AK1088" s="51"/>
      <c r="AL1088" s="51"/>
      <c r="AM1088" s="9"/>
    </row>
    <row r="1089" spans="2:39" ht="18.649999999999999" customHeight="1" thickBot="1">
      <c r="D1089" s="59"/>
      <c r="E1089" s="22"/>
      <c r="F1089" s="22"/>
      <c r="G1089" s="65"/>
      <c r="I1089" s="63"/>
      <c r="L1089" s="64"/>
      <c r="N1089" s="63"/>
      <c r="Q1089" s="64"/>
      <c r="S1089" s="63"/>
      <c r="V1089" s="64"/>
      <c r="X1089" s="63"/>
      <c r="AA1089" s="64"/>
      <c r="AE1089" s="100"/>
      <c r="AF1089" s="17"/>
      <c r="AG1089" s="9"/>
      <c r="AH1089" s="9"/>
      <c r="AI1089" s="9"/>
      <c r="AJ1089" s="62"/>
      <c r="AK1089" s="51"/>
      <c r="AL1089" s="51"/>
      <c r="AM1089" s="9"/>
    </row>
    <row r="1090" spans="2:39" ht="18.649999999999999" customHeight="1" thickBot="1">
      <c r="D1090" s="237" t="s">
        <v>39</v>
      </c>
      <c r="E1090" s="238"/>
      <c r="F1090" s="239" t="s">
        <v>40</v>
      </c>
      <c r="G1090" s="240"/>
      <c r="I1090" s="228" t="s">
        <v>18</v>
      </c>
      <c r="J1090" s="229"/>
      <c r="K1090" s="230" t="s">
        <v>19</v>
      </c>
      <c r="L1090" s="231"/>
      <c r="N1090" s="228" t="s">
        <v>20</v>
      </c>
      <c r="O1090" s="229"/>
      <c r="P1090" s="230" t="s">
        <v>21</v>
      </c>
      <c r="Q1090" s="231"/>
      <c r="S1090" s="228" t="s">
        <v>47</v>
      </c>
      <c r="T1090" s="229"/>
      <c r="U1090" s="230" t="s">
        <v>48</v>
      </c>
      <c r="V1090" s="231"/>
      <c r="X1090" s="228" t="s">
        <v>51</v>
      </c>
      <c r="Y1090" s="229"/>
      <c r="Z1090" s="230" t="s">
        <v>52</v>
      </c>
      <c r="AA1090" s="231"/>
      <c r="AB1090" s="4"/>
      <c r="AC1090" s="71" t="s">
        <v>89</v>
      </c>
      <c r="AE1090" s="101" t="s">
        <v>90</v>
      </c>
      <c r="AF1090" s="17"/>
      <c r="AG1090" s="9"/>
      <c r="AH1090" s="9"/>
      <c r="AI1090" s="9"/>
      <c r="AJ1090" s="62"/>
      <c r="AK1090" s="51"/>
      <c r="AL1090" s="51"/>
      <c r="AM1090" s="9"/>
    </row>
    <row r="1091" spans="2:39" ht="18.649999999999999" customHeight="1" thickTop="1" thickBot="1">
      <c r="D1091" s="43">
        <v>0</v>
      </c>
      <c r="E1091" s="116">
        <f t="shared" ref="E1091" si="4449">(1/$E$8)*SIN($B1088*$F$8)</f>
        <v>0.31255157360109809</v>
      </c>
      <c r="F1091" s="59">
        <f t="shared" ref="F1091" si="4450">COS($F$8*$B1088)</f>
        <v>0.34756815814354464</v>
      </c>
      <c r="G1091" s="73">
        <v>0</v>
      </c>
      <c r="I1091" s="55">
        <v>0</v>
      </c>
      <c r="J1091" s="58">
        <f t="shared" ref="J1091" si="4451">(TAN($K$8*B1088))/$J$8</f>
        <v>-2.0436921600640998</v>
      </c>
      <c r="K1091" s="56">
        <v>1</v>
      </c>
      <c r="L1091" s="57">
        <v>0</v>
      </c>
      <c r="N1091" s="55">
        <f t="shared" ref="N1091" si="4452">D1091*I1088+F1091*I1091-E1091*J1088-G1091*J1091</f>
        <v>0</v>
      </c>
      <c r="O1091" s="58">
        <f t="shared" ref="O1091" si="4453">(D1091*J1088+E1091*I1088+F1091*J1091+G1091*I1091)</f>
        <v>-0.39777074628478326</v>
      </c>
      <c r="P1091" s="56">
        <f t="shared" ref="P1091" si="4454">D1091*K1088+F1091*K1091-E1091*L1088-G1091*L1091</f>
        <v>0.34756815814354464</v>
      </c>
      <c r="Q1091" s="57">
        <f t="shared" ref="Q1091" si="4455">(D1091*L1088+E1091*K1088+F1091*L1091+G1091*K1091)</f>
        <v>0</v>
      </c>
      <c r="S1091" s="43">
        <v>0</v>
      </c>
      <c r="T1091" s="116">
        <f t="shared" ref="T1091" si="4456">(1/$T$8)*SIN($B1088*$U$8)</f>
        <v>0.31255157360109809</v>
      </c>
      <c r="U1091" s="59">
        <f t="shared" ref="U1091" si="4457">COS($U$8*$B1088)</f>
        <v>0.34756815814354464</v>
      </c>
      <c r="V1091" s="73">
        <v>0</v>
      </c>
      <c r="X1091" s="55">
        <f t="shared" ref="X1091" si="4458">N1091*S1088+P1091*S1091-O1091*T1088-Q1091*T1091</f>
        <v>0</v>
      </c>
      <c r="Y1091" s="58">
        <f t="shared" ref="Y1091" si="4459">(N1091*T1088+O1091*S1088+P1091*T1091+Q1091*S1091)</f>
        <v>-2.9619470888185145E-2</v>
      </c>
      <c r="Z1091" s="56">
        <f t="shared" ref="Z1091" si="4460">N1091*U1088+P1091*U1091-O1091*V1088-Q1091*V1091</f>
        <v>1.2397184787094255</v>
      </c>
      <c r="AA1091" s="57">
        <f t="shared" ref="AA1091" si="4461">(N1091*V1088+O1091*U1088+P1091*V1091+Q1091*U1091)</f>
        <v>0</v>
      </c>
      <c r="AB1091" s="9"/>
      <c r="AC1091" s="74">
        <f t="shared" ref="AC1091" si="4462">(180/PI())*ATAN(-1*(($X$8*Y1088+AA1088+$X$8*Y1091+AA1091)/($X$8*X1088+Z1088+$X$8*X1091+Z1091)))</f>
        <v>-82.198596680582753</v>
      </c>
      <c r="AE1091" s="102">
        <f t="shared" ref="AE1091" si="4463">20*LOG(((($X$8*X1088+Z1088-$X$8*X1091-Z1091)^2+($X$8*Y1088+AA1088-$X$8*Y1091-AA1091)^2)/(($X$8*X1088+Z1088+$X$8*X1091+Z1091)^2+($X$8*Y1088+AA1088+$X$8*Y1091+AA1091)^2))^0.5)</f>
        <v>-5.2380447840804333E-2</v>
      </c>
      <c r="AF1091" s="17"/>
      <c r="AG1091" s="9"/>
      <c r="AH1091" s="9"/>
      <c r="AI1091" s="9"/>
      <c r="AJ1091" s="62"/>
      <c r="AK1091" s="51"/>
      <c r="AL1091" s="51"/>
      <c r="AM1091" s="9"/>
    </row>
    <row r="1092" spans="2:39" ht="18.649999999999999" customHeight="1">
      <c r="AE1092" s="66"/>
      <c r="AG1092" s="9"/>
      <c r="AH1092" s="9"/>
      <c r="AI1092" s="9"/>
      <c r="AJ1092" s="62"/>
      <c r="AK1092" s="51"/>
      <c r="AL1092" s="51"/>
      <c r="AM1092" s="9"/>
    </row>
    <row r="1093" spans="2:39" ht="18.649999999999999" customHeight="1" thickBot="1">
      <c r="E1093" s="50" t="s">
        <v>8</v>
      </c>
      <c r="J1093" s="50" t="s">
        <v>9</v>
      </c>
      <c r="O1093" s="50" t="s">
        <v>10</v>
      </c>
      <c r="T1093" s="50" t="s">
        <v>11</v>
      </c>
      <c r="Y1093" s="50" t="s">
        <v>12</v>
      </c>
      <c r="AG1093" s="9"/>
      <c r="AH1093" s="9"/>
      <c r="AI1093" s="9"/>
      <c r="AJ1093" s="62"/>
      <c r="AK1093" s="51"/>
      <c r="AL1093" s="51"/>
      <c r="AM1093" s="9"/>
    </row>
    <row r="1094" spans="2:39" ht="18.649999999999999" customHeight="1" thickBot="1">
      <c r="B1094" s="49"/>
      <c r="D1094" s="233" t="s">
        <v>37</v>
      </c>
      <c r="E1094" s="234"/>
      <c r="F1094" s="235" t="s">
        <v>38</v>
      </c>
      <c r="G1094" s="236"/>
      <c r="I1094" s="228" t="s">
        <v>14</v>
      </c>
      <c r="J1094" s="229"/>
      <c r="K1094" s="230" t="s">
        <v>15</v>
      </c>
      <c r="L1094" s="231"/>
      <c r="N1094" s="228" t="s">
        <v>16</v>
      </c>
      <c r="O1094" s="229"/>
      <c r="P1094" s="230" t="s">
        <v>17</v>
      </c>
      <c r="Q1094" s="231"/>
      <c r="S1094" s="228" t="s">
        <v>45</v>
      </c>
      <c r="T1094" s="229"/>
      <c r="U1094" s="230" t="s">
        <v>46</v>
      </c>
      <c r="V1094" s="231"/>
      <c r="X1094" s="228" t="s">
        <v>49</v>
      </c>
      <c r="Y1094" s="229"/>
      <c r="Z1094" s="230" t="s">
        <v>50</v>
      </c>
      <c r="AA1094" s="231"/>
      <c r="AB1094" s="4"/>
      <c r="AC1094" s="53" t="s">
        <v>87</v>
      </c>
      <c r="AE1094" s="98" t="s">
        <v>88</v>
      </c>
      <c r="AF1094" s="17"/>
      <c r="AG1094" s="9"/>
      <c r="AH1094" s="9"/>
      <c r="AI1094" s="9"/>
      <c r="AJ1094" s="62"/>
      <c r="AK1094" s="51"/>
      <c r="AL1094" s="51"/>
      <c r="AM1094" s="9"/>
    </row>
    <row r="1095" spans="2:39" ht="18.649999999999999" customHeight="1" thickTop="1" thickBot="1">
      <c r="B1095" s="75">
        <v>3.06</v>
      </c>
      <c r="D1095" s="132">
        <f t="shared" ref="D1095" si="4464">COS($F$8*$B1095)</f>
        <v>0.34005699184055427</v>
      </c>
      <c r="E1095" s="133">
        <v>0</v>
      </c>
      <c r="F1095" s="134">
        <v>0</v>
      </c>
      <c r="G1095" s="135">
        <f t="shared" ref="G1095" si="4465">$E$8*SIN($B1095*$F$8)</f>
        <v>2.8212144868306592</v>
      </c>
      <c r="I1095" s="55">
        <v>1</v>
      </c>
      <c r="J1095" s="58">
        <v>0</v>
      </c>
      <c r="K1095" s="56">
        <v>0</v>
      </c>
      <c r="L1095" s="57">
        <v>0</v>
      </c>
      <c r="N1095" s="55">
        <f t="shared" ref="N1095" si="4466">D1095*I1095+F1095*I1098-E1095*J1095-G1095*J1098</f>
        <v>5.9295237570214958</v>
      </c>
      <c r="O1095" s="58">
        <f t="shared" ref="O1095" si="4467">(D1095*J1095+E1095*I1095+F1095*J1098+G1095*I1098)</f>
        <v>0</v>
      </c>
      <c r="P1095" s="56">
        <f t="shared" ref="P1095" si="4468">D1095*K1095+F1095*K1098-E1095*L1095-G1095*L1098</f>
        <v>0</v>
      </c>
      <c r="Q1095" s="57">
        <f t="shared" ref="Q1095" si="4469">(D1095*L1095+E1095*K1095+F1095*L1098+G1095*K1098)</f>
        <v>2.8212144868306592</v>
      </c>
      <c r="S1095" s="59">
        <f t="shared" ref="S1095" si="4470">COS($U$8*$B1095)</f>
        <v>0.34005699184055427</v>
      </c>
      <c r="T1095" s="60">
        <v>0</v>
      </c>
      <c r="U1095" s="22">
        <v>0</v>
      </c>
      <c r="V1095" s="116">
        <f t="shared" ref="V1095" si="4471">$T$8*SIN($B1095*$U$8)</f>
        <v>2.8212144868306592</v>
      </c>
      <c r="X1095" s="55">
        <f t="shared" ref="X1095" si="4472">N1095*S1095+P1095*S1098-O1095*T1095-Q1095*T1098</f>
        <v>1.1320147695594782</v>
      </c>
      <c r="Y1095" s="58">
        <f t="shared" ref="Y1095" si="4473">(N1095*T1095+O1095*S1095+P1095*T1098+Q1095*S1098)</f>
        <v>0</v>
      </c>
      <c r="Z1095" s="56">
        <f t="shared" ref="Z1095" si="4474">N1095*U1095+P1095*U1098-O1095*V1095-Q1095*V1098</f>
        <v>0</v>
      </c>
      <c r="AA1095" s="57">
        <f t="shared" ref="AA1095" si="4475">(N1095*V1095+O1095*U1095+P1095*V1098+Q1095*U1098)</f>
        <v>17.687832035044231</v>
      </c>
      <c r="AB1095" s="9"/>
      <c r="AC1095" s="61">
        <f t="shared" ref="AC1095" si="4476">20*LOG((2*$X$8)/(($X$8*X1095+Z1095+$X$8*X1098+Z1098)^2+($X$8*Y1095+AA1095+$X$8*Y1098+AA1098)^2)^0.5)</f>
        <v>-18.995778124959777</v>
      </c>
      <c r="AE1095" s="99">
        <f t="shared" ref="AE1095" si="4477">((Y1095^2+X1095^2)/(Y1098^2+X1098^2))^0.5</f>
        <v>71.140017516717762</v>
      </c>
      <c r="AF1095" s="17"/>
      <c r="AG1095" s="9"/>
      <c r="AH1095" s="9"/>
      <c r="AI1095" s="9"/>
      <c r="AJ1095" s="62"/>
      <c r="AK1095" s="51"/>
      <c r="AL1095" s="51"/>
      <c r="AM1095" s="9"/>
    </row>
    <row r="1096" spans="2:39" ht="18.649999999999999" customHeight="1" thickBot="1">
      <c r="D1096" s="59"/>
      <c r="E1096" s="22"/>
      <c r="F1096" s="22"/>
      <c r="G1096" s="65"/>
      <c r="I1096" s="63"/>
      <c r="L1096" s="64"/>
      <c r="N1096" s="63"/>
      <c r="Q1096" s="64"/>
      <c r="S1096" s="63"/>
      <c r="V1096" s="64"/>
      <c r="X1096" s="63"/>
      <c r="AA1096" s="64"/>
      <c r="AE1096" s="100"/>
      <c r="AF1096" s="17"/>
      <c r="AG1096" s="9"/>
      <c r="AH1096" s="9"/>
      <c r="AI1096" s="9"/>
      <c r="AJ1096" s="62"/>
      <c r="AK1096" s="51"/>
      <c r="AL1096" s="51"/>
      <c r="AM1096" s="9"/>
    </row>
    <row r="1097" spans="2:39" ht="18.649999999999999" customHeight="1" thickBot="1">
      <c r="D1097" s="237" t="s">
        <v>39</v>
      </c>
      <c r="E1097" s="238"/>
      <c r="F1097" s="239" t="s">
        <v>40</v>
      </c>
      <c r="G1097" s="240"/>
      <c r="I1097" s="228" t="s">
        <v>18</v>
      </c>
      <c r="J1097" s="229"/>
      <c r="K1097" s="230" t="s">
        <v>19</v>
      </c>
      <c r="L1097" s="231"/>
      <c r="N1097" s="228" t="s">
        <v>20</v>
      </c>
      <c r="O1097" s="229"/>
      <c r="P1097" s="230" t="s">
        <v>21</v>
      </c>
      <c r="Q1097" s="231"/>
      <c r="S1097" s="228" t="s">
        <v>47</v>
      </c>
      <c r="T1097" s="229"/>
      <c r="U1097" s="230" t="s">
        <v>48</v>
      </c>
      <c r="V1097" s="231"/>
      <c r="X1097" s="228" t="s">
        <v>51</v>
      </c>
      <c r="Y1097" s="229"/>
      <c r="Z1097" s="230" t="s">
        <v>52</v>
      </c>
      <c r="AA1097" s="231"/>
      <c r="AB1097" s="4"/>
      <c r="AC1097" s="71" t="s">
        <v>89</v>
      </c>
      <c r="AE1097" s="101" t="s">
        <v>90</v>
      </c>
      <c r="AF1097" s="17"/>
      <c r="AG1097" s="9"/>
      <c r="AH1097" s="9"/>
      <c r="AI1097" s="9"/>
      <c r="AJ1097" s="62"/>
      <c r="AK1097" s="51"/>
      <c r="AL1097" s="51"/>
      <c r="AM1097" s="9"/>
    </row>
    <row r="1098" spans="2:39" ht="18.649999999999999" customHeight="1" thickTop="1" thickBot="1">
      <c r="D1098" s="43">
        <v>0</v>
      </c>
      <c r="E1098" s="116">
        <f t="shared" ref="E1098" si="4478">(1/$E$8)*SIN($B1095*$F$8)</f>
        <v>0.31346827631451768</v>
      </c>
      <c r="F1098" s="59">
        <f t="shared" ref="F1098" si="4479">COS($F$8*$B1095)</f>
        <v>0.34005699184055427</v>
      </c>
      <c r="G1098" s="73">
        <v>0</v>
      </c>
      <c r="I1098" s="55">
        <v>0</v>
      </c>
      <c r="J1098" s="58">
        <f t="shared" ref="J1098" si="4480">(TAN($K$8*B1095))/$J$8</f>
        <v>-1.9812271598889051</v>
      </c>
      <c r="K1098" s="56">
        <v>1</v>
      </c>
      <c r="L1098" s="57">
        <v>0</v>
      </c>
      <c r="N1098" s="55">
        <f t="shared" ref="N1098" si="4481">D1098*I1095+F1098*I1098-E1098*J1095-G1098*J1098</f>
        <v>0</v>
      </c>
      <c r="O1098" s="58">
        <f t="shared" ref="O1098" si="4482">(D1098*J1095+E1098*I1095+F1098*J1098+G1098*I1098)</f>
        <v>-0.36026187183010827</v>
      </c>
      <c r="P1098" s="56">
        <f t="shared" ref="P1098" si="4483">D1098*K1095+F1098*K1098-E1098*L1095-G1098*L1098</f>
        <v>0.34005699184055427</v>
      </c>
      <c r="Q1098" s="57">
        <f t="shared" ref="Q1098" si="4484">(D1098*L1095+E1098*K1095+F1098*L1098+G1098*K1098)</f>
        <v>0</v>
      </c>
      <c r="S1098" s="43">
        <v>0</v>
      </c>
      <c r="T1098" s="116">
        <f t="shared" ref="T1098" si="4485">(1/$T$8)*SIN($B1095*$U$8)</f>
        <v>0.31346827631451768</v>
      </c>
      <c r="U1098" s="59">
        <f t="shared" ref="U1098" si="4486">COS($U$8*$B1095)</f>
        <v>0.34005699184055427</v>
      </c>
      <c r="V1098" s="73">
        <v>0</v>
      </c>
      <c r="X1098" s="55">
        <f t="shared" ref="X1098" si="4487">N1098*S1095+P1098*S1098-O1098*T1095-Q1098*T1098</f>
        <v>0</v>
      </c>
      <c r="Y1098" s="58">
        <f t="shared" ref="Y1098" si="4488">(N1098*T1095+O1098*S1095+P1098*T1098+Q1098*S1098)</f>
        <v>-1.5912489328435392E-2</v>
      </c>
      <c r="Z1098" s="56">
        <f t="shared" ref="Z1098" si="4489">N1098*U1095+P1098*U1098-O1098*V1095-Q1098*V1098</f>
        <v>1.1320147695594784</v>
      </c>
      <c r="AA1098" s="57">
        <f t="shared" ref="AA1098" si="4490">(N1098*V1095+O1098*U1095+P1098*V1098+Q1098*U1098)</f>
        <v>0</v>
      </c>
      <c r="AB1098" s="9"/>
      <c r="AC1098" s="74">
        <f t="shared" ref="AC1098" si="4491">(180/PI())*ATAN(-1*(($X$8*Y1095+AA1095+$X$8*Y1098+AA1098)/($X$8*X1095+Z1095+$X$8*X1098+Z1098)))</f>
        <v>-82.699347886362617</v>
      </c>
      <c r="AE1098" s="102">
        <f t="shared" ref="AE1098" si="4492">20*LOG(((($X$8*X1095+Z1095-$X$8*X1098-Z1098)^2+($X$8*Y1095+AA1095-$X$8*Y1098-AA1098)^2)/(($X$8*X1095+Z1095+$X$8*X1098+Z1098)^2+($X$8*Y1095+AA1095+$X$8*Y1098+AA1098)^2))^0.5)</f>
        <v>-5.5075361536072981E-2</v>
      </c>
      <c r="AF1098" s="17"/>
      <c r="AG1098" s="9"/>
      <c r="AH1098" s="9"/>
      <c r="AI1098" s="9"/>
      <c r="AJ1098" s="62"/>
      <c r="AK1098" s="51"/>
      <c r="AL1098" s="51"/>
      <c r="AM1098" s="9"/>
    </row>
    <row r="1099" spans="2:39" ht="18.649999999999999" customHeight="1">
      <c r="AE1099" s="66"/>
      <c r="AG1099" s="9"/>
      <c r="AH1099" s="9"/>
      <c r="AI1099" s="9"/>
      <c r="AJ1099" s="62"/>
      <c r="AK1099" s="51"/>
      <c r="AL1099" s="51"/>
      <c r="AM1099" s="9"/>
    </row>
    <row r="1100" spans="2:39" ht="18.649999999999999" customHeight="1" thickBot="1">
      <c r="E1100" s="50" t="s">
        <v>8</v>
      </c>
      <c r="J1100" s="50" t="s">
        <v>9</v>
      </c>
      <c r="O1100" s="50" t="s">
        <v>10</v>
      </c>
      <c r="T1100" s="50" t="s">
        <v>11</v>
      </c>
      <c r="Y1100" s="50" t="s">
        <v>12</v>
      </c>
      <c r="AG1100" s="9"/>
      <c r="AH1100" s="9"/>
      <c r="AI1100" s="9"/>
      <c r="AJ1100" s="62"/>
      <c r="AK1100" s="51"/>
      <c r="AL1100" s="51"/>
      <c r="AM1100" s="9"/>
    </row>
    <row r="1101" spans="2:39" ht="18.649999999999999" customHeight="1" thickBot="1">
      <c r="B1101" s="49"/>
      <c r="D1101" s="233" t="s">
        <v>37</v>
      </c>
      <c r="E1101" s="234"/>
      <c r="F1101" s="235" t="s">
        <v>38</v>
      </c>
      <c r="G1101" s="236"/>
      <c r="I1101" s="228" t="s">
        <v>14</v>
      </c>
      <c r="J1101" s="229"/>
      <c r="K1101" s="230" t="s">
        <v>15</v>
      </c>
      <c r="L1101" s="231"/>
      <c r="N1101" s="228" t="s">
        <v>16</v>
      </c>
      <c r="O1101" s="229"/>
      <c r="P1101" s="230" t="s">
        <v>17</v>
      </c>
      <c r="Q1101" s="231"/>
      <c r="S1101" s="228" t="s">
        <v>45</v>
      </c>
      <c r="T1101" s="229"/>
      <c r="U1101" s="230" t="s">
        <v>46</v>
      </c>
      <c r="V1101" s="231"/>
      <c r="X1101" s="228" t="s">
        <v>49</v>
      </c>
      <c r="Y1101" s="229"/>
      <c r="Z1101" s="230" t="s">
        <v>50</v>
      </c>
      <c r="AA1101" s="231"/>
      <c r="AB1101" s="4"/>
      <c r="AC1101" s="53" t="s">
        <v>87</v>
      </c>
      <c r="AE1101" s="98" t="s">
        <v>88</v>
      </c>
      <c r="AF1101" s="17"/>
      <c r="AG1101" s="9"/>
      <c r="AH1101" s="9"/>
      <c r="AI1101" s="9"/>
      <c r="AJ1101" s="62"/>
      <c r="AK1101" s="51"/>
      <c r="AL1101" s="51"/>
      <c r="AM1101" s="9"/>
    </row>
    <row r="1102" spans="2:39" ht="18.649999999999999" customHeight="1" thickTop="1" thickBot="1">
      <c r="B1102" s="75">
        <v>3.08</v>
      </c>
      <c r="D1102" s="132">
        <f t="shared" ref="D1102" si="4493">COS($F$8*$B1102)</f>
        <v>0.33252406844842058</v>
      </c>
      <c r="E1102" s="133">
        <v>0</v>
      </c>
      <c r="F1102" s="134">
        <v>0</v>
      </c>
      <c r="G1102" s="135">
        <f t="shared" ref="G1102" si="4494">$E$8*SIN($B1102*$F$8)</f>
        <v>2.8292843079341798</v>
      </c>
      <c r="I1102" s="55">
        <v>1</v>
      </c>
      <c r="J1102" s="58">
        <v>0</v>
      </c>
      <c r="K1102" s="56">
        <v>0</v>
      </c>
      <c r="L1102" s="57">
        <v>0</v>
      </c>
      <c r="N1102" s="55">
        <f t="shared" ref="N1102" si="4495">D1102*I1102+F1102*I1105-E1102*J1102-G1102*J1105</f>
        <v>5.7688328904075448</v>
      </c>
      <c r="O1102" s="58">
        <f t="shared" ref="O1102" si="4496">(D1102*J1102+E1102*I1102+F1102*J1105+G1102*I1105)</f>
        <v>0</v>
      </c>
      <c r="P1102" s="56">
        <f t="shared" ref="P1102" si="4497">D1102*K1102+F1102*K1105-E1102*L1102-G1102*L1105</f>
        <v>0</v>
      </c>
      <c r="Q1102" s="57">
        <f t="shared" ref="Q1102" si="4498">(D1102*L1102+E1102*K1102+F1102*L1105+G1102*K1105)</f>
        <v>2.8292843079341798</v>
      </c>
      <c r="S1102" s="59">
        <f t="shared" ref="S1102" si="4499">COS($U$8*$B1102)</f>
        <v>0.33252406844842058</v>
      </c>
      <c r="T1102" s="60">
        <v>0</v>
      </c>
      <c r="U1102" s="22">
        <v>0</v>
      </c>
      <c r="V1102" s="116">
        <f t="shared" ref="V1102" si="4500">$T$8*SIN($B1102*$U$8)</f>
        <v>2.8292843079341798</v>
      </c>
      <c r="X1102" s="55">
        <f t="shared" ref="X1102" si="4501">N1102*S1102+P1102*S1105-O1102*T1102-Q1102*T1105</f>
        <v>1.0288480390148684</v>
      </c>
      <c r="Y1102" s="58">
        <f t="shared" ref="Y1102" si="4502">(N1102*T1102+O1102*S1102+P1102*T1105+Q1102*S1105)</f>
        <v>0</v>
      </c>
      <c r="Z1102" s="56">
        <f t="shared" ref="Z1102" si="4503">N1102*U1102+P1102*U1105-O1102*V1102-Q1102*V1105</f>
        <v>0</v>
      </c>
      <c r="AA1102" s="57">
        <f t="shared" ref="AA1102" si="4504">(N1102*V1102+O1102*U1102+P1102*V1105+Q1102*U1105)</f>
        <v>17.262473500796194</v>
      </c>
      <c r="AB1102" s="9"/>
      <c r="AC1102" s="61">
        <f t="shared" ref="AC1102" si="4505">20*LOG((2*$X$8)/(($X$8*X1102+Z1102+$X$8*X1105+Z1105)^2+($X$8*Y1102+AA1102+$X$8*Y1105+AA1105)^2)^0.5)</f>
        <v>-18.781051950004908</v>
      </c>
      <c r="AE1102" s="99">
        <f t="shared" ref="AE1102" si="4506">((Y1102^2+X1102^2)/(Y1105^2+X1105^2))^0.5</f>
        <v>303.45090901243179</v>
      </c>
      <c r="AF1102" s="17"/>
      <c r="AG1102" s="9"/>
      <c r="AH1102" s="9"/>
      <c r="AI1102" s="9"/>
      <c r="AJ1102" s="62"/>
      <c r="AK1102" s="51"/>
      <c r="AL1102" s="51"/>
      <c r="AM1102" s="9"/>
    </row>
    <row r="1103" spans="2:39" ht="18.649999999999999" customHeight="1" thickBot="1">
      <c r="D1103" s="59"/>
      <c r="E1103" s="22"/>
      <c r="F1103" s="22"/>
      <c r="G1103" s="65"/>
      <c r="I1103" s="63"/>
      <c r="L1103" s="64"/>
      <c r="N1103" s="63"/>
      <c r="Q1103" s="64"/>
      <c r="S1103" s="63"/>
      <c r="V1103" s="64"/>
      <c r="X1103" s="63"/>
      <c r="AA1103" s="64"/>
      <c r="AE1103" s="100"/>
      <c r="AF1103" s="17"/>
      <c r="AG1103" s="9"/>
      <c r="AH1103" s="9"/>
      <c r="AI1103" s="9"/>
      <c r="AJ1103" s="62"/>
      <c r="AK1103" s="51"/>
      <c r="AL1103" s="51"/>
      <c r="AM1103" s="9"/>
    </row>
    <row r="1104" spans="2:39" ht="18.649999999999999" customHeight="1" thickBot="1">
      <c r="D1104" s="237" t="s">
        <v>39</v>
      </c>
      <c r="E1104" s="238"/>
      <c r="F1104" s="239" t="s">
        <v>40</v>
      </c>
      <c r="G1104" s="240"/>
      <c r="I1104" s="228" t="s">
        <v>18</v>
      </c>
      <c r="J1104" s="229"/>
      <c r="K1104" s="230" t="s">
        <v>19</v>
      </c>
      <c r="L1104" s="231"/>
      <c r="N1104" s="228" t="s">
        <v>20</v>
      </c>
      <c r="O1104" s="229"/>
      <c r="P1104" s="230" t="s">
        <v>21</v>
      </c>
      <c r="Q1104" s="231"/>
      <c r="S1104" s="228" t="s">
        <v>47</v>
      </c>
      <c r="T1104" s="229"/>
      <c r="U1104" s="230" t="s">
        <v>48</v>
      </c>
      <c r="V1104" s="231"/>
      <c r="X1104" s="228" t="s">
        <v>51</v>
      </c>
      <c r="Y1104" s="229"/>
      <c r="Z1104" s="230" t="s">
        <v>52</v>
      </c>
      <c r="AA1104" s="231"/>
      <c r="AB1104" s="4"/>
      <c r="AC1104" s="71" t="s">
        <v>89</v>
      </c>
      <c r="AE1104" s="101" t="s">
        <v>90</v>
      </c>
      <c r="AF1104" s="17"/>
      <c r="AG1104" s="9"/>
      <c r="AH1104" s="9"/>
      <c r="AI1104" s="9"/>
      <c r="AJ1104" s="62"/>
      <c r="AK1104" s="51"/>
      <c r="AL1104" s="51"/>
      <c r="AM1104" s="9"/>
    </row>
    <row r="1105" spans="2:39" ht="18.649999999999999" customHeight="1" thickTop="1" thickBot="1">
      <c r="D1105" s="43">
        <v>0</v>
      </c>
      <c r="E1105" s="116">
        <f t="shared" ref="E1105" si="4507">(1/$E$8)*SIN($B1102*$F$8)</f>
        <v>0.31436492310379771</v>
      </c>
      <c r="F1105" s="59">
        <f t="shared" ref="F1105" si="4508">COS($F$8*$B1102)</f>
        <v>0.33252406844842058</v>
      </c>
      <c r="G1105" s="73">
        <v>0</v>
      </c>
      <c r="I1105" s="55">
        <v>0</v>
      </c>
      <c r="J1105" s="58">
        <f t="shared" ref="J1105" si="4509">(TAN($K$8*B1102))/$J$8</f>
        <v>-1.9214431037255779</v>
      </c>
      <c r="K1105" s="56">
        <v>1</v>
      </c>
      <c r="L1105" s="57">
        <v>0</v>
      </c>
      <c r="N1105" s="55">
        <f t="shared" ref="N1105" si="4510">D1105*I1102+F1105*I1105-E1105*J1102-G1105*J1105</f>
        <v>0</v>
      </c>
      <c r="O1105" s="58">
        <f t="shared" ref="O1105" si="4511">(D1105*J1102+E1105*I1102+F1105*J1105+G1105*I1105)</f>
        <v>-0.32456115503919203</v>
      </c>
      <c r="P1105" s="56">
        <f t="shared" ref="P1105" si="4512">D1105*K1102+F1105*K1105-E1105*L1102-G1105*L1105</f>
        <v>0.33252406844842058</v>
      </c>
      <c r="Q1105" s="57">
        <f t="shared" ref="Q1105" si="4513">(D1105*L1102+E1105*K1102+F1105*L1105+G1105*K1105)</f>
        <v>0</v>
      </c>
      <c r="S1105" s="43">
        <v>0</v>
      </c>
      <c r="T1105" s="116">
        <f t="shared" ref="T1105" si="4514">(1/$T$8)*SIN($B1102*$U$8)</f>
        <v>0.31436492310379771</v>
      </c>
      <c r="U1105" s="59">
        <f t="shared" ref="U1105" si="4515">COS($U$8*$B1102)</f>
        <v>0.33252406844842058</v>
      </c>
      <c r="V1105" s="73">
        <v>0</v>
      </c>
      <c r="X1105" s="55">
        <f t="shared" ref="X1105" si="4516">N1105*S1102+P1105*S1105-O1105*T1102-Q1105*T1105</f>
        <v>0</v>
      </c>
      <c r="Y1105" s="58">
        <f t="shared" ref="Y1105" si="4517">(N1105*T1102+O1105*S1102+P1105*T1105+Q1105*S1105)</f>
        <v>-3.3904925260010293E-3</v>
      </c>
      <c r="Z1105" s="56">
        <f t="shared" ref="Z1105" si="4518">N1105*U1102+P1105*U1105-O1105*V1102-Q1105*V1105</f>
        <v>1.0288480390148684</v>
      </c>
      <c r="AA1105" s="57">
        <f t="shared" ref="AA1105" si="4519">(N1105*V1102+O1105*U1102+P1105*V1105+Q1105*U1105)</f>
        <v>0</v>
      </c>
      <c r="AB1105" s="9"/>
      <c r="AC1105" s="74">
        <f t="shared" ref="AC1105" si="4520">(180/PI())*ATAN(-1*(($X$8*Y1102+AA1102+$X$8*Y1105+AA1105)/($X$8*X1102+Z1102+$X$8*X1105+Z1105)))</f>
        <v>-83.201063701999473</v>
      </c>
      <c r="AE1105" s="102">
        <f t="shared" ref="AE1105" si="4521">20*LOG(((($X$8*X1102+Z1102-$X$8*X1105-Z1105)^2+($X$8*Y1102+AA1102-$X$8*Y1105-AA1105)^2)/(($X$8*X1102+Z1102+$X$8*X1105+Z1105)^2+($X$8*Y1102+AA1102+$X$8*Y1105+AA1105)^2))^0.5)</f>
        <v>-5.7885552009155933E-2</v>
      </c>
      <c r="AF1105" s="17"/>
      <c r="AG1105" s="9"/>
      <c r="AH1105" s="9"/>
      <c r="AI1105" s="9"/>
      <c r="AJ1105" s="62"/>
      <c r="AK1105" s="51"/>
      <c r="AL1105" s="51"/>
      <c r="AM1105" s="9"/>
    </row>
    <row r="1106" spans="2:39" ht="18.649999999999999" customHeight="1">
      <c r="AE1106" s="66"/>
      <c r="AG1106" s="9"/>
      <c r="AH1106" s="9"/>
      <c r="AI1106" s="9"/>
      <c r="AJ1106" s="62"/>
      <c r="AK1106" s="51"/>
      <c r="AL1106" s="51"/>
      <c r="AM1106" s="9"/>
    </row>
    <row r="1107" spans="2:39" ht="18.649999999999999" customHeight="1" thickBot="1">
      <c r="E1107" s="50" t="s">
        <v>8</v>
      </c>
      <c r="J1107" s="50" t="s">
        <v>9</v>
      </c>
      <c r="O1107" s="50" t="s">
        <v>10</v>
      </c>
      <c r="T1107" s="50" t="s">
        <v>11</v>
      </c>
      <c r="Y1107" s="50" t="s">
        <v>12</v>
      </c>
      <c r="AG1107" s="9"/>
      <c r="AH1107" s="9"/>
      <c r="AI1107" s="9"/>
      <c r="AJ1107" s="62"/>
      <c r="AK1107" s="51"/>
      <c r="AL1107" s="51"/>
      <c r="AM1107" s="9"/>
    </row>
    <row r="1108" spans="2:39" ht="18.649999999999999" customHeight="1" thickBot="1">
      <c r="B1108" s="49"/>
      <c r="D1108" s="233" t="s">
        <v>37</v>
      </c>
      <c r="E1108" s="234"/>
      <c r="F1108" s="235" t="s">
        <v>38</v>
      </c>
      <c r="G1108" s="236"/>
      <c r="I1108" s="228" t="s">
        <v>14</v>
      </c>
      <c r="J1108" s="229"/>
      <c r="K1108" s="230" t="s">
        <v>15</v>
      </c>
      <c r="L1108" s="231"/>
      <c r="N1108" s="228" t="s">
        <v>16</v>
      </c>
      <c r="O1108" s="229"/>
      <c r="P1108" s="230" t="s">
        <v>17</v>
      </c>
      <c r="Q1108" s="231"/>
      <c r="S1108" s="228" t="s">
        <v>45</v>
      </c>
      <c r="T1108" s="229"/>
      <c r="U1108" s="230" t="s">
        <v>46</v>
      </c>
      <c r="V1108" s="231"/>
      <c r="X1108" s="228" t="s">
        <v>49</v>
      </c>
      <c r="Y1108" s="229"/>
      <c r="Z1108" s="230" t="s">
        <v>50</v>
      </c>
      <c r="AA1108" s="231"/>
      <c r="AB1108" s="4"/>
      <c r="AC1108" s="53" t="s">
        <v>87</v>
      </c>
      <c r="AE1108" s="98" t="s">
        <v>88</v>
      </c>
      <c r="AF1108" s="17"/>
      <c r="AG1108" s="9"/>
      <c r="AH1108" s="9"/>
      <c r="AI1108" s="9"/>
      <c r="AJ1108" s="62"/>
      <c r="AK1108" s="51"/>
      <c r="AL1108" s="51"/>
      <c r="AM1108" s="9"/>
    </row>
    <row r="1109" spans="2:39" ht="18.649999999999999" customHeight="1" thickTop="1" thickBot="1">
      <c r="B1109" s="75">
        <v>3.1</v>
      </c>
      <c r="D1109" s="132">
        <f t="shared" ref="D1109" si="4522">COS($F$8*$B1109)</f>
        <v>0.32496986992896043</v>
      </c>
      <c r="E1109" s="133">
        <v>0</v>
      </c>
      <c r="F1109" s="134">
        <v>0</v>
      </c>
      <c r="G1109" s="135">
        <f t="shared" ref="G1109" si="4523">$E$8*SIN($B1109*$F$8)</f>
        <v>2.8371731094075301</v>
      </c>
      <c r="I1109" s="55">
        <v>1</v>
      </c>
      <c r="J1109" s="58">
        <v>0</v>
      </c>
      <c r="K1109" s="56">
        <v>0</v>
      </c>
      <c r="L1109" s="57">
        <v>0</v>
      </c>
      <c r="N1109" s="55">
        <f t="shared" ref="N1109" si="4524">D1109*I1109+F1109*I1112-E1109*J1109-G1109*J1112</f>
        <v>5.6138836083423378</v>
      </c>
      <c r="O1109" s="58">
        <f t="shared" ref="O1109" si="4525">(D1109*J1109+E1109*I1109+F1109*J1112+G1109*I1112)</f>
        <v>0</v>
      </c>
      <c r="P1109" s="56">
        <f t="shared" ref="P1109" si="4526">D1109*K1109+F1109*K1112-E1109*L1109-G1109*L1112</f>
        <v>0</v>
      </c>
      <c r="Q1109" s="57">
        <f t="shared" ref="Q1109" si="4527">(D1109*L1109+E1109*K1109+F1109*L1112+G1109*K1112)</f>
        <v>2.8371731094075301</v>
      </c>
      <c r="S1109" s="59">
        <f t="shared" ref="S1109" si="4528">COS($U$8*$B1109)</f>
        <v>0.32496986992896043</v>
      </c>
      <c r="T1109" s="60">
        <v>0</v>
      </c>
      <c r="U1109" s="22">
        <v>0</v>
      </c>
      <c r="V1109" s="116">
        <f t="shared" ref="V1109" si="4529">$T$8*SIN($B1109*$U$8)</f>
        <v>2.8371731094075301</v>
      </c>
      <c r="X1109" s="55">
        <f t="shared" ref="X1109" si="4530">N1109*S1109+P1109*S1112-O1109*T1109-Q1109*T1112</f>
        <v>0.92994844236097784</v>
      </c>
      <c r="Y1109" s="58">
        <f t="shared" ref="Y1109" si="4531">(N1109*T1109+O1109*S1109+P1109*T1112+Q1109*S1112)</f>
        <v>0</v>
      </c>
      <c r="Z1109" s="56">
        <f t="shared" ref="Z1109" si="4532">N1109*U1109+P1109*U1112-O1109*V1109-Q1109*V1112</f>
        <v>0</v>
      </c>
      <c r="AA1109" s="57">
        <f t="shared" ref="AA1109" si="4533">(N1109*V1109+O1109*U1109+P1109*V1112+Q1109*U1112)</f>
        <v>16.849555389262704</v>
      </c>
      <c r="AB1109" s="9"/>
      <c r="AC1109" s="61">
        <f t="shared" ref="AC1109" si="4534">20*LOG((2*$X$8)/(($X$8*X1109+Z1109+$X$8*X1112+Z1112)^2+($X$8*Y1109+AA1109+$X$8*Y1112+AA1112)^2)^0.5)</f>
        <v>-18.567850451461467</v>
      </c>
      <c r="AE1109" s="99">
        <f t="shared" ref="AE1109" si="4535">((Y1109^2+X1109^2)/(Y1112^2+X1112^2))^0.5</f>
        <v>115.90010067117494</v>
      </c>
      <c r="AF1109" s="17"/>
      <c r="AG1109" s="9"/>
      <c r="AH1109" s="9"/>
      <c r="AI1109" s="9"/>
      <c r="AJ1109" s="62"/>
      <c r="AK1109" s="51"/>
      <c r="AL1109" s="51"/>
      <c r="AM1109" s="9"/>
    </row>
    <row r="1110" spans="2:39" ht="18.649999999999999" customHeight="1" thickBot="1">
      <c r="D1110" s="59"/>
      <c r="E1110" s="22"/>
      <c r="F1110" s="22"/>
      <c r="G1110" s="65"/>
      <c r="I1110" s="63"/>
      <c r="L1110" s="64"/>
      <c r="N1110" s="63"/>
      <c r="Q1110" s="64"/>
      <c r="S1110" s="63"/>
      <c r="V1110" s="64"/>
      <c r="X1110" s="63"/>
      <c r="AA1110" s="64"/>
      <c r="AE1110" s="100"/>
      <c r="AF1110" s="17"/>
      <c r="AG1110" s="9"/>
      <c r="AH1110" s="9"/>
      <c r="AI1110" s="9"/>
      <c r="AJ1110" s="62"/>
      <c r="AK1110" s="51"/>
      <c r="AL1110" s="51"/>
      <c r="AM1110" s="9"/>
    </row>
    <row r="1111" spans="2:39" ht="18.649999999999999" customHeight="1" thickBot="1">
      <c r="D1111" s="237" t="s">
        <v>39</v>
      </c>
      <c r="E1111" s="238"/>
      <c r="F1111" s="239" t="s">
        <v>40</v>
      </c>
      <c r="G1111" s="240"/>
      <c r="I1111" s="228" t="s">
        <v>18</v>
      </c>
      <c r="J1111" s="229"/>
      <c r="K1111" s="230" t="s">
        <v>19</v>
      </c>
      <c r="L1111" s="231"/>
      <c r="N1111" s="228" t="s">
        <v>20</v>
      </c>
      <c r="O1111" s="229"/>
      <c r="P1111" s="230" t="s">
        <v>21</v>
      </c>
      <c r="Q1111" s="231"/>
      <c r="S1111" s="228" t="s">
        <v>47</v>
      </c>
      <c r="T1111" s="229"/>
      <c r="U1111" s="230" t="s">
        <v>48</v>
      </c>
      <c r="V1111" s="231"/>
      <c r="X1111" s="228" t="s">
        <v>51</v>
      </c>
      <c r="Y1111" s="229"/>
      <c r="Z1111" s="230" t="s">
        <v>52</v>
      </c>
      <c r="AA1111" s="231"/>
      <c r="AB1111" s="4"/>
      <c r="AC1111" s="71" t="s">
        <v>89</v>
      </c>
      <c r="AE1111" s="101" t="s">
        <v>90</v>
      </c>
      <c r="AF1111" s="17"/>
      <c r="AG1111" s="62"/>
      <c r="AH1111" s="62"/>
      <c r="AI1111" s="62"/>
      <c r="AJ1111" s="62"/>
    </row>
    <row r="1112" spans="2:39" ht="18.649999999999999" customHeight="1" thickTop="1" thickBot="1">
      <c r="D1112" s="43">
        <v>0</v>
      </c>
      <c r="E1112" s="116">
        <f t="shared" ref="E1112" si="4536">(1/$E$8)*SIN($B1109*$F$8)</f>
        <v>0.31524145660083663</v>
      </c>
      <c r="F1112" s="59">
        <f t="shared" ref="F1112" si="4537">COS($F$8*$B1109)</f>
        <v>0.32496986992896043</v>
      </c>
      <c r="G1112" s="73">
        <v>0</v>
      </c>
      <c r="I1112" s="55">
        <v>0</v>
      </c>
      <c r="J1112" s="58">
        <f t="shared" ref="J1112" si="4538">(TAN($K$8*B1109))/$J$8</f>
        <v>-1.8641491140869546</v>
      </c>
      <c r="K1112" s="56">
        <v>1</v>
      </c>
      <c r="L1112" s="57">
        <v>0</v>
      </c>
      <c r="N1112" s="55">
        <f t="shared" ref="N1112" si="4539">D1112*I1109+F1112*I1112-E1112*J1109-G1112*J1112</f>
        <v>0</v>
      </c>
      <c r="O1112" s="58">
        <f t="shared" ref="O1112" si="4540">(D1112*J1109+E1112*I1109+F1112*J1112+G1112*I1112)</f>
        <v>-0.29055083853218783</v>
      </c>
      <c r="P1112" s="56">
        <f t="shared" ref="P1112" si="4541">D1112*K1109+F1112*K1112-E1112*L1109-G1112*L1112</f>
        <v>0.32496986992896043</v>
      </c>
      <c r="Q1112" s="57">
        <f t="shared" ref="Q1112" si="4542">(D1112*L1109+E1112*K1109+F1112*L1112+G1112*K1112)</f>
        <v>0</v>
      </c>
      <c r="S1112" s="43">
        <v>0</v>
      </c>
      <c r="T1112" s="116">
        <f t="shared" ref="T1112" si="4543">(1/$T$8)*SIN($B1109*$U$8)</f>
        <v>0.31524145660083663</v>
      </c>
      <c r="U1112" s="59">
        <f t="shared" ref="U1112" si="4544">COS($U$8*$B1109)</f>
        <v>0.32496986992896043</v>
      </c>
      <c r="V1112" s="73">
        <v>0</v>
      </c>
      <c r="X1112" s="55">
        <f t="shared" ref="X1112" si="4545">N1112*S1109+P1112*S1112-O1112*T1109-Q1112*T1112</f>
        <v>0</v>
      </c>
      <c r="Y1112" s="58">
        <f t="shared" ref="Y1112" si="4546">(N1112*T1109+O1112*S1109+P1112*T1112+Q1112*S1112)</f>
        <v>8.0237069422344487E-3</v>
      </c>
      <c r="Z1112" s="56">
        <f t="shared" ref="Z1112" si="4547">N1112*U1109+P1112*U1112-O1112*V1109-Q1112*V1112</f>
        <v>0.92994844236097796</v>
      </c>
      <c r="AA1112" s="57">
        <f t="shared" ref="AA1112" si="4548">(N1112*V1109+O1112*U1109+P1112*V1112+Q1112*U1112)</f>
        <v>0</v>
      </c>
      <c r="AB1112" s="9"/>
      <c r="AC1112" s="74">
        <f t="shared" ref="AC1112" si="4549">(180/PI())*ATAN(-1*(($X$8*Y1109+AA1109+$X$8*Y1112+AA1112)/($X$8*X1109+Z1109+$X$8*X1112+Z1112)))</f>
        <v>-83.704020006085315</v>
      </c>
      <c r="AE1112" s="102">
        <f t="shared" ref="AE1112" si="4550">20*LOG(((($X$8*X1109+Z1109-$X$8*X1112-Z1112)^2+($X$8*Y1109+AA1109-$X$8*Y1112-AA1112)^2)/(($X$8*X1109+Z1109+$X$8*X1112+Z1112)^2+($X$8*Y1109+AA1109+$X$8*Y1112+AA1112)^2))^0.5)</f>
        <v>-6.0818632240505197E-2</v>
      </c>
      <c r="AF1112" s="17"/>
      <c r="AG1112" s="62"/>
      <c r="AH1112" s="62"/>
      <c r="AI1112" s="62"/>
      <c r="AJ1112" s="62"/>
    </row>
    <row r="1113" spans="2:39" ht="18.649999999999999" customHeight="1">
      <c r="AE1113" s="66"/>
    </row>
    <row r="1114" spans="2:39" ht="18.649999999999999" customHeight="1" thickBot="1">
      <c r="E1114" s="50" t="s">
        <v>8</v>
      </c>
      <c r="J1114" s="50" t="s">
        <v>9</v>
      </c>
      <c r="O1114" s="50" t="s">
        <v>10</v>
      </c>
      <c r="T1114" s="50" t="s">
        <v>11</v>
      </c>
      <c r="Y1114" s="50" t="s">
        <v>12</v>
      </c>
    </row>
    <row r="1115" spans="2:39" ht="18.649999999999999" customHeight="1" thickBot="1">
      <c r="B1115" s="49"/>
      <c r="D1115" s="233" t="s">
        <v>37</v>
      </c>
      <c r="E1115" s="234"/>
      <c r="F1115" s="235" t="s">
        <v>38</v>
      </c>
      <c r="G1115" s="236"/>
      <c r="I1115" s="228" t="s">
        <v>14</v>
      </c>
      <c r="J1115" s="229"/>
      <c r="K1115" s="230" t="s">
        <v>15</v>
      </c>
      <c r="L1115" s="231"/>
      <c r="N1115" s="228" t="s">
        <v>16</v>
      </c>
      <c r="O1115" s="229"/>
      <c r="P1115" s="230" t="s">
        <v>17</v>
      </c>
      <c r="Q1115" s="231"/>
      <c r="S1115" s="228" t="s">
        <v>45</v>
      </c>
      <c r="T1115" s="229"/>
      <c r="U1115" s="230" t="s">
        <v>46</v>
      </c>
      <c r="V1115" s="231"/>
      <c r="X1115" s="228" t="s">
        <v>49</v>
      </c>
      <c r="Y1115" s="229"/>
      <c r="Z1115" s="230" t="s">
        <v>50</v>
      </c>
      <c r="AA1115" s="231"/>
      <c r="AB1115" s="4"/>
      <c r="AC1115" s="53" t="s">
        <v>87</v>
      </c>
      <c r="AE1115" s="98" t="s">
        <v>88</v>
      </c>
      <c r="AF1115" s="17"/>
      <c r="AG1115" s="62"/>
      <c r="AH1115" s="62"/>
      <c r="AI1115" s="62"/>
      <c r="AJ1115" s="62"/>
    </row>
    <row r="1116" spans="2:39" ht="18.649999999999999" customHeight="1" thickTop="1" thickBot="1">
      <c r="B1116" s="75">
        <v>3.12</v>
      </c>
      <c r="D1116" s="132">
        <f t="shared" ref="D1116" si="4551">COS($F$8*$B1116)</f>
        <v>0.31739487960518931</v>
      </c>
      <c r="E1116" s="133">
        <v>0</v>
      </c>
      <c r="F1116" s="134">
        <v>0</v>
      </c>
      <c r="G1116" s="135">
        <f t="shared" ref="G1116" si="4552">$E$8*SIN($B1116*$F$8)</f>
        <v>2.8448803865195575</v>
      </c>
      <c r="I1116" s="55">
        <v>1</v>
      </c>
      <c r="J1116" s="58">
        <v>0</v>
      </c>
      <c r="K1116" s="56">
        <v>0</v>
      </c>
      <c r="L1116" s="57">
        <v>0</v>
      </c>
      <c r="N1116" s="55">
        <f t="shared" ref="N1116" si="4553">D1116*I1116+F1116*I1119-E1116*J1116-G1116*J1119</f>
        <v>5.4642721326277464</v>
      </c>
      <c r="O1116" s="58">
        <f t="shared" ref="O1116" si="4554">(D1116*J1116+E1116*I1116+F1116*J1119+G1116*I1119)</f>
        <v>0</v>
      </c>
      <c r="P1116" s="56">
        <f t="shared" ref="P1116" si="4555">D1116*K1116+F1116*K1119-E1116*L1116-G1116*L1119</f>
        <v>0</v>
      </c>
      <c r="Q1116" s="57">
        <f t="shared" ref="Q1116" si="4556">(D1116*L1116+E1116*K1116+F1116*L1119+G1116*K1119)</f>
        <v>2.8448803865195575</v>
      </c>
      <c r="S1116" s="59">
        <f t="shared" ref="S1116" si="4557">COS($U$8*$B1116)</f>
        <v>0.31739487960518931</v>
      </c>
      <c r="T1116" s="60">
        <v>0</v>
      </c>
      <c r="U1116" s="22">
        <v>0</v>
      </c>
      <c r="V1116" s="116">
        <f t="shared" ref="V1116" si="4558">$T$8*SIN($B1116*$U$8)</f>
        <v>2.8448803865195575</v>
      </c>
      <c r="X1116" s="55">
        <f t="shared" ref="X1116" si="4559">N1116*S1116+P1116*S1119-O1116*T1116-Q1116*T1119</f>
        <v>0.83507150526496732</v>
      </c>
      <c r="Y1116" s="58">
        <f t="shared" ref="Y1116" si="4560">(N1116*T1116+O1116*S1116+P1116*T1119+Q1116*S1119)</f>
        <v>0</v>
      </c>
      <c r="Z1116" s="56">
        <f t="shared" ref="Z1116" si="4561">N1116*U1116+P1116*U1119-O1116*V1116-Q1116*V1119</f>
        <v>0</v>
      </c>
      <c r="AA1116" s="57">
        <f t="shared" ref="AA1116" si="4562">(N1116*V1116+O1116*U1116+P1116*V1119+Q1116*U1119)</f>
        <v>16.448151084488607</v>
      </c>
      <c r="AB1116" s="9"/>
      <c r="AC1116" s="61">
        <f t="shared" ref="AC1116" si="4563">20*LOG((2*$X$8)/(($X$8*X1116+Z1116+$X$8*X1119+Z1119)^2+($X$8*Y1116+AA1116+$X$8*Y1119+AA1119)^2)^0.5)</f>
        <v>-18.355902307715802</v>
      </c>
      <c r="AE1116" s="99">
        <f t="shared" ref="AE1116" si="4564">((Y1116^2+X1116^2)/(Y1119^2+X1119^2))^0.5</f>
        <v>45.382881211963316</v>
      </c>
      <c r="AF1116" s="17"/>
      <c r="AG1116" s="62"/>
      <c r="AH1116" s="62"/>
      <c r="AI1116" s="62"/>
      <c r="AJ1116" s="62"/>
    </row>
    <row r="1117" spans="2:39" ht="18.649999999999999" customHeight="1" thickBot="1">
      <c r="D1117" s="59"/>
      <c r="E1117" s="22"/>
      <c r="F1117" s="22"/>
      <c r="G1117" s="65"/>
      <c r="I1117" s="63"/>
      <c r="L1117" s="64"/>
      <c r="N1117" s="63"/>
      <c r="Q1117" s="64"/>
      <c r="S1117" s="63"/>
      <c r="V1117" s="64"/>
      <c r="X1117" s="63"/>
      <c r="AA1117" s="64"/>
      <c r="AE1117" s="100"/>
      <c r="AF1117" s="17"/>
      <c r="AG1117" s="62"/>
      <c r="AH1117" s="62"/>
      <c r="AI1117" s="62"/>
      <c r="AJ1117" s="62"/>
    </row>
    <row r="1118" spans="2:39" ht="18.649999999999999" customHeight="1" thickBot="1">
      <c r="D1118" s="237" t="s">
        <v>39</v>
      </c>
      <c r="E1118" s="238"/>
      <c r="F1118" s="239" t="s">
        <v>40</v>
      </c>
      <c r="G1118" s="240"/>
      <c r="I1118" s="228" t="s">
        <v>18</v>
      </c>
      <c r="J1118" s="229"/>
      <c r="K1118" s="230" t="s">
        <v>19</v>
      </c>
      <c r="L1118" s="231"/>
      <c r="N1118" s="228" t="s">
        <v>20</v>
      </c>
      <c r="O1118" s="229"/>
      <c r="P1118" s="230" t="s">
        <v>21</v>
      </c>
      <c r="Q1118" s="231"/>
      <c r="S1118" s="228" t="s">
        <v>47</v>
      </c>
      <c r="T1118" s="229"/>
      <c r="U1118" s="230" t="s">
        <v>48</v>
      </c>
      <c r="V1118" s="231"/>
      <c r="X1118" s="228" t="s">
        <v>51</v>
      </c>
      <c r="Y1118" s="229"/>
      <c r="Z1118" s="230" t="s">
        <v>52</v>
      </c>
      <c r="AA1118" s="231"/>
      <c r="AB1118" s="4"/>
      <c r="AC1118" s="71" t="s">
        <v>89</v>
      </c>
      <c r="AE1118" s="101" t="s">
        <v>90</v>
      </c>
      <c r="AF1118" s="17"/>
      <c r="AG1118" s="62"/>
      <c r="AH1118" s="62"/>
      <c r="AI1118" s="62"/>
      <c r="AJ1118" s="62"/>
    </row>
    <row r="1119" spans="2:39" ht="18.649999999999999" customHeight="1" thickTop="1" thickBot="1">
      <c r="D1119" s="43">
        <v>0</v>
      </c>
      <c r="E1119" s="116">
        <f t="shared" ref="E1119" si="4565">(1/$E$8)*SIN($B1116*$F$8)</f>
        <v>0.31609782072439524</v>
      </c>
      <c r="F1119" s="59">
        <f t="shared" ref="F1119" si="4566">COS($F$8*$B1116)</f>
        <v>0.31739487960518931</v>
      </c>
      <c r="G1119" s="73">
        <v>0</v>
      </c>
      <c r="I1119" s="55">
        <v>0</v>
      </c>
      <c r="J1119" s="58">
        <f t="shared" ref="J1119" si="4567">(TAN($K$8*B1116))/$J$8</f>
        <v>-1.8091717589994267</v>
      </c>
      <c r="K1119" s="56">
        <v>1</v>
      </c>
      <c r="L1119" s="57">
        <v>0</v>
      </c>
      <c r="N1119" s="55">
        <f t="shared" ref="N1119" si="4568">D1119*I1116+F1119*I1119-E1119*J1116-G1119*J1119</f>
        <v>0</v>
      </c>
      <c r="O1119" s="58">
        <f t="shared" ref="O1119" si="4569">(D1119*J1116+E1119*I1116+F1119*J1119+G1119*I1119)</f>
        <v>-0.25812403190833638</v>
      </c>
      <c r="P1119" s="56">
        <f t="shared" ref="P1119" si="4570">D1119*K1116+F1119*K1119-E1119*L1116-G1119*L1119</f>
        <v>0.31739487960518931</v>
      </c>
      <c r="Q1119" s="57">
        <f t="shared" ref="Q1119" si="4571">(D1119*L1116+E1119*K1116+F1119*L1119+G1119*K1119)</f>
        <v>0</v>
      </c>
      <c r="S1119" s="43">
        <v>0</v>
      </c>
      <c r="T1119" s="116">
        <f t="shared" ref="T1119" si="4572">(1/$T$8)*SIN($B1116*$U$8)</f>
        <v>0.31609782072439524</v>
      </c>
      <c r="U1119" s="59">
        <f t="shared" ref="U1119" si="4573">COS($U$8*$B1116)</f>
        <v>0.31739487960518931</v>
      </c>
      <c r="V1119" s="73">
        <v>0</v>
      </c>
      <c r="X1119" s="55">
        <f t="shared" ref="X1119" si="4574">N1119*S1116+P1119*S1119-O1119*T1116-Q1119*T1119</f>
        <v>0</v>
      </c>
      <c r="Y1119" s="58">
        <f t="shared" ref="Y1119" si="4575">(N1119*T1116+O1119*S1116+P1119*T1119+Q1119*S1119)</f>
        <v>1.8400583721529681E-2</v>
      </c>
      <c r="Z1119" s="56">
        <f t="shared" ref="Z1119" si="4576">N1119*U1116+P1119*U1119-O1119*V1116-Q1119*V1119</f>
        <v>0.83507150526496732</v>
      </c>
      <c r="AA1119" s="57">
        <f t="shared" ref="AA1119" si="4577">(N1119*V1116+O1119*U1116+P1119*V1119+Q1119*U1119)</f>
        <v>0</v>
      </c>
      <c r="AB1119" s="9"/>
      <c r="AC1119" s="74">
        <f t="shared" ref="AC1119" si="4578">(180/PI())*ATAN(-1*(($X$8*Y1116+AA1116+$X$8*Y1119+AA1119)/($X$8*X1116+Z1116+$X$8*X1119+Z1119)))</f>
        <v>-84.208500974826379</v>
      </c>
      <c r="AE1119" s="102">
        <f t="shared" ref="AE1119" si="4579">20*LOG(((($X$8*X1116+Z1116-$X$8*X1119-Z1119)^2+($X$8*Y1116+AA1116-$X$8*Y1119-AA1119)^2)/(($X$8*X1116+Z1116+$X$8*X1119+Z1119)^2+($X$8*Y1116+AA1116+$X$8*Y1119+AA1119)^2))^0.5)</f>
        <v>-6.3882853648824331E-2</v>
      </c>
      <c r="AF1119" s="17"/>
      <c r="AG1119" s="62"/>
      <c r="AH1119" s="62"/>
      <c r="AI1119" s="62"/>
      <c r="AJ1119" s="62"/>
    </row>
    <row r="1120" spans="2:39" ht="18.649999999999999" customHeight="1">
      <c r="AE1120" s="66"/>
    </row>
    <row r="1121" spans="2:36" ht="18.649999999999999" customHeight="1" thickBot="1">
      <c r="E1121" s="50" t="s">
        <v>8</v>
      </c>
      <c r="J1121" s="50" t="s">
        <v>9</v>
      </c>
      <c r="O1121" s="50" t="s">
        <v>10</v>
      </c>
      <c r="T1121" s="50" t="s">
        <v>11</v>
      </c>
      <c r="Y1121" s="50" t="s">
        <v>12</v>
      </c>
    </row>
    <row r="1122" spans="2:36" ht="18.649999999999999" customHeight="1" thickBot="1">
      <c r="B1122" s="49"/>
      <c r="D1122" s="233" t="s">
        <v>37</v>
      </c>
      <c r="E1122" s="234"/>
      <c r="F1122" s="235" t="s">
        <v>38</v>
      </c>
      <c r="G1122" s="236"/>
      <c r="I1122" s="228" t="s">
        <v>14</v>
      </c>
      <c r="J1122" s="229"/>
      <c r="K1122" s="230" t="s">
        <v>15</v>
      </c>
      <c r="L1122" s="231"/>
      <c r="N1122" s="228" t="s">
        <v>16</v>
      </c>
      <c r="O1122" s="229"/>
      <c r="P1122" s="230" t="s">
        <v>17</v>
      </c>
      <c r="Q1122" s="231"/>
      <c r="S1122" s="228" t="s">
        <v>45</v>
      </c>
      <c r="T1122" s="229"/>
      <c r="U1122" s="230" t="s">
        <v>46</v>
      </c>
      <c r="V1122" s="231"/>
      <c r="X1122" s="228" t="s">
        <v>49</v>
      </c>
      <c r="Y1122" s="229"/>
      <c r="Z1122" s="230" t="s">
        <v>50</v>
      </c>
      <c r="AA1122" s="231"/>
      <c r="AB1122" s="4"/>
      <c r="AC1122" s="53" t="s">
        <v>87</v>
      </c>
      <c r="AE1122" s="98" t="s">
        <v>88</v>
      </c>
      <c r="AF1122" s="17"/>
      <c r="AG1122" s="62"/>
      <c r="AH1122" s="62"/>
      <c r="AI1122" s="62"/>
      <c r="AJ1122" s="62"/>
    </row>
    <row r="1123" spans="2:36" ht="18.649999999999999" customHeight="1" thickTop="1" thickBot="1">
      <c r="B1123" s="75">
        <v>3.14</v>
      </c>
      <c r="D1123" s="132">
        <f t="shared" ref="D1123" si="4580">COS($F$8*$B1123)</f>
        <v>0.30979958213039632</v>
      </c>
      <c r="E1123" s="133">
        <v>0</v>
      </c>
      <c r="F1123" s="134">
        <v>0</v>
      </c>
      <c r="G1123" s="135">
        <f t="shared" ref="G1123" si="4581">$E$8*SIN($B1123*$F$8)</f>
        <v>2.8524056461531706</v>
      </c>
      <c r="I1123" s="55">
        <v>1</v>
      </c>
      <c r="J1123" s="58">
        <v>0</v>
      </c>
      <c r="K1123" s="56">
        <v>0</v>
      </c>
      <c r="L1123" s="57">
        <v>0</v>
      </c>
      <c r="N1123" s="55">
        <f t="shared" ref="N1123" si="4582">D1123*I1123+F1123*I1126-E1123*J1123-G1123*J1126</f>
        <v>5.3196310666676645</v>
      </c>
      <c r="O1123" s="58">
        <f t="shared" ref="O1123" si="4583">(D1123*J1123+E1123*I1123+F1123*J1126+G1123*I1126)</f>
        <v>0</v>
      </c>
      <c r="P1123" s="56">
        <f t="shared" ref="P1123" si="4584">D1123*K1123+F1123*K1126-E1123*L1123-G1123*L1126</f>
        <v>0</v>
      </c>
      <c r="Q1123" s="57">
        <f t="shared" ref="Q1123" si="4585">(D1123*L1123+E1123*K1123+F1123*L1126+G1123*K1126)</f>
        <v>2.8524056461531706</v>
      </c>
      <c r="S1123" s="59">
        <f t="shared" ref="S1123" si="4586">COS($U$8*$B1123)</f>
        <v>0.30979958213039632</v>
      </c>
      <c r="T1123" s="60">
        <v>0</v>
      </c>
      <c r="U1123" s="22">
        <v>0</v>
      </c>
      <c r="V1123" s="116">
        <f t="shared" ref="V1123" si="4587">$T$8*SIN($B1123*$U$8)</f>
        <v>2.8524056461531706</v>
      </c>
      <c r="X1123" s="55">
        <f t="shared" ref="X1123" si="4588">N1123*S1123+P1123*S1126-O1123*T1123-Q1123*T1126</f>
        <v>0.74399526262968518</v>
      </c>
      <c r="Y1123" s="58">
        <f t="shared" ref="Y1123" si="4589">(N1123*T1123+O1123*S1123+P1123*T1126+Q1123*S1126)</f>
        <v>0</v>
      </c>
      <c r="Z1123" s="56">
        <f t="shared" ref="Z1123" si="4590">N1123*U1123+P1123*U1126-O1123*V1123-Q1123*V1126</f>
        <v>0</v>
      </c>
      <c r="AA1123" s="57">
        <f t="shared" ref="AA1123" si="4591">(N1123*V1123+O1123*U1123+P1123*V1126+Q1123*U1126)</f>
        <v>16.057419767259294</v>
      </c>
      <c r="AB1123" s="9"/>
      <c r="AC1123" s="61">
        <f t="shared" ref="AC1123" si="4592">20*LOG((2*$X$8)/(($X$8*X1123+Z1123+$X$8*X1126+Z1126)^2+($X$8*Y1123+AA1123+$X$8*Y1126+AA1126)^2)^0.5)</f>
        <v>-18.144949142598421</v>
      </c>
      <c r="AE1123" s="99">
        <f t="shared" ref="AE1123" si="4593">((Y1123^2+X1123^2)/(Y1126^2+X1126^2))^0.5</f>
        <v>26.757937068295849</v>
      </c>
      <c r="AF1123" s="17"/>
      <c r="AG1123" s="62"/>
      <c r="AH1123" s="62"/>
      <c r="AI1123" s="62"/>
      <c r="AJ1123" s="62"/>
    </row>
    <row r="1124" spans="2:36" ht="18.649999999999999" customHeight="1" thickBot="1">
      <c r="D1124" s="59"/>
      <c r="E1124" s="22"/>
      <c r="F1124" s="22"/>
      <c r="G1124" s="65"/>
      <c r="I1124" s="63"/>
      <c r="L1124" s="64"/>
      <c r="N1124" s="63"/>
      <c r="Q1124" s="64"/>
      <c r="S1124" s="63"/>
      <c r="V1124" s="64"/>
      <c r="X1124" s="63"/>
      <c r="AA1124" s="64"/>
      <c r="AE1124" s="100"/>
      <c r="AF1124" s="17"/>
      <c r="AG1124" s="62"/>
      <c r="AH1124" s="62"/>
      <c r="AI1124" s="62"/>
      <c r="AJ1124" s="62"/>
    </row>
    <row r="1125" spans="2:36" ht="18.649999999999999" customHeight="1" thickBot="1">
      <c r="D1125" s="237" t="s">
        <v>39</v>
      </c>
      <c r="E1125" s="238"/>
      <c r="F1125" s="239" t="s">
        <v>40</v>
      </c>
      <c r="G1125" s="240"/>
      <c r="I1125" s="228" t="s">
        <v>18</v>
      </c>
      <c r="J1125" s="229"/>
      <c r="K1125" s="230" t="s">
        <v>19</v>
      </c>
      <c r="L1125" s="231"/>
      <c r="N1125" s="228" t="s">
        <v>20</v>
      </c>
      <c r="O1125" s="229"/>
      <c r="P1125" s="230" t="s">
        <v>21</v>
      </c>
      <c r="Q1125" s="231"/>
      <c r="S1125" s="228" t="s">
        <v>47</v>
      </c>
      <c r="T1125" s="229"/>
      <c r="U1125" s="230" t="s">
        <v>48</v>
      </c>
      <c r="V1125" s="231"/>
      <c r="X1125" s="228" t="s">
        <v>51</v>
      </c>
      <c r="Y1125" s="229"/>
      <c r="Z1125" s="230" t="s">
        <v>52</v>
      </c>
      <c r="AA1125" s="231"/>
      <c r="AB1125" s="4"/>
      <c r="AC1125" s="71" t="s">
        <v>89</v>
      </c>
      <c r="AE1125" s="101" t="s">
        <v>90</v>
      </c>
      <c r="AF1125" s="17"/>
      <c r="AG1125" s="62"/>
      <c r="AH1125" s="62"/>
      <c r="AI1125" s="62"/>
      <c r="AJ1125" s="62"/>
    </row>
    <row r="1126" spans="2:36" ht="18.649999999999999" customHeight="1" thickTop="1" thickBot="1">
      <c r="D1126" s="43">
        <v>0</v>
      </c>
      <c r="E1126" s="116">
        <f t="shared" ref="E1126" si="4594">(1/$E$8)*SIN($B1123*$F$8)</f>
        <v>0.31693396068368562</v>
      </c>
      <c r="F1126" s="59">
        <f t="shared" ref="F1126" si="4595">COS($F$8*$B1123)</f>
        <v>0.30979958213039632</v>
      </c>
      <c r="G1126" s="73">
        <v>0</v>
      </c>
      <c r="I1126" s="55">
        <v>0</v>
      </c>
      <c r="J1126" s="58">
        <f t="shared" ref="J1126" si="4596">(TAN($K$8*B1123))/$J$8</f>
        <v>-1.7563530949020729</v>
      </c>
      <c r="K1126" s="56">
        <v>1</v>
      </c>
      <c r="L1126" s="57">
        <v>0</v>
      </c>
      <c r="N1126" s="55">
        <f t="shared" ref="N1126" si="4597">D1126*I1123+F1126*I1126-E1126*J1123-G1126*J1126</f>
        <v>0</v>
      </c>
      <c r="O1126" s="58">
        <f t="shared" ref="O1126" si="4598">(D1126*J1123+E1126*I1123+F1126*J1126+G1126*I1126)</f>
        <v>-0.22718349419040484</v>
      </c>
      <c r="P1126" s="56">
        <f t="shared" ref="P1126" si="4599">D1126*K1123+F1126*K1126-E1126*L1123-G1126*L1126</f>
        <v>0.30979958213039632</v>
      </c>
      <c r="Q1126" s="57">
        <f t="shared" ref="Q1126" si="4600">(D1126*L1123+E1126*K1123+F1126*L1126+G1126*K1126)</f>
        <v>0</v>
      </c>
      <c r="S1126" s="43">
        <v>0</v>
      </c>
      <c r="T1126" s="116">
        <f t="shared" ref="T1126" si="4601">(1/$T$8)*SIN($B1123*$U$8)</f>
        <v>0.31693396068368562</v>
      </c>
      <c r="U1126" s="59">
        <f t="shared" ref="U1126" si="4602">COS($U$8*$B1123)</f>
        <v>0.30979958213039632</v>
      </c>
      <c r="V1126" s="73">
        <v>0</v>
      </c>
      <c r="X1126" s="55">
        <f t="shared" ref="X1126" si="4603">N1126*S1123+P1126*S1126-O1126*T1123-Q1126*T1126</f>
        <v>0</v>
      </c>
      <c r="Y1126" s="58">
        <f t="shared" ref="Y1126" si="4604">(N1126*T1123+O1126*S1123+P1126*T1126+Q1126*S1126)</f>
        <v>2.7804657015626524E-2</v>
      </c>
      <c r="Z1126" s="56">
        <f t="shared" ref="Z1126" si="4605">N1126*U1123+P1126*U1126-O1126*V1123-Q1126*V1126</f>
        <v>0.74399526262968496</v>
      </c>
      <c r="AA1126" s="57">
        <f t="shared" ref="AA1126" si="4606">(N1126*V1123+O1126*U1123+P1126*V1126+Q1126*U1126)</f>
        <v>0</v>
      </c>
      <c r="AB1126" s="9"/>
      <c r="AC1126" s="74">
        <f t="shared" ref="AC1126" si="4607">(180/PI())*ATAN(-1*(($X$8*Y1123+AA1123+$X$8*Y1126+AA1126)/($X$8*X1123+Z1123+$X$8*X1126+Z1126)))</f>
        <v>-84.714800066242304</v>
      </c>
      <c r="AE1126" s="102">
        <f t="shared" ref="AE1126" si="4608">20*LOG(((($X$8*X1123+Z1123-$X$8*X1126-Z1126)^2+($X$8*Y1123+AA1123-$X$8*Y1126-AA1126)^2)/(($X$8*X1123+Z1123+$X$8*X1126+Z1126)^2+($X$8*Y1123+AA1123+$X$8*Y1126+AA1126)^2))^0.5)</f>
        <v>-6.7087164633075624E-2</v>
      </c>
      <c r="AF1126" s="17"/>
      <c r="AG1126" s="62"/>
      <c r="AH1126" s="62"/>
      <c r="AI1126" s="62"/>
      <c r="AJ1126" s="62"/>
    </row>
    <row r="1127" spans="2:36" ht="18.649999999999999" customHeight="1">
      <c r="AE1127" s="66"/>
    </row>
    <row r="1128" spans="2:36" ht="18.649999999999999" customHeight="1" thickBot="1">
      <c r="E1128" s="50" t="s">
        <v>8</v>
      </c>
      <c r="J1128" s="50" t="s">
        <v>9</v>
      </c>
      <c r="O1128" s="50" t="s">
        <v>10</v>
      </c>
      <c r="T1128" s="50" t="s">
        <v>11</v>
      </c>
      <c r="Y1128" s="50" t="s">
        <v>12</v>
      </c>
    </row>
    <row r="1129" spans="2:36" ht="18.649999999999999" customHeight="1" thickBot="1">
      <c r="B1129" s="49"/>
      <c r="D1129" s="233" t="s">
        <v>37</v>
      </c>
      <c r="E1129" s="234"/>
      <c r="F1129" s="235" t="s">
        <v>38</v>
      </c>
      <c r="G1129" s="236"/>
      <c r="I1129" s="228" t="s">
        <v>14</v>
      </c>
      <c r="J1129" s="229"/>
      <c r="K1129" s="230" t="s">
        <v>15</v>
      </c>
      <c r="L1129" s="231"/>
      <c r="N1129" s="228" t="s">
        <v>16</v>
      </c>
      <c r="O1129" s="229"/>
      <c r="P1129" s="230" t="s">
        <v>17</v>
      </c>
      <c r="Q1129" s="231"/>
      <c r="S1129" s="228" t="s">
        <v>45</v>
      </c>
      <c r="T1129" s="229"/>
      <c r="U1129" s="230" t="s">
        <v>46</v>
      </c>
      <c r="V1129" s="231"/>
      <c r="X1129" s="228" t="s">
        <v>49</v>
      </c>
      <c r="Y1129" s="229"/>
      <c r="Z1129" s="230" t="s">
        <v>50</v>
      </c>
      <c r="AA1129" s="231"/>
      <c r="AB1129" s="4"/>
      <c r="AC1129" s="53" t="s">
        <v>87</v>
      </c>
      <c r="AE1129" s="98" t="s">
        <v>88</v>
      </c>
      <c r="AF1129" s="17"/>
      <c r="AG1129" s="62"/>
      <c r="AH1129" s="62"/>
      <c r="AI1129" s="62"/>
      <c r="AJ1129" s="62"/>
    </row>
    <row r="1130" spans="2:36" ht="18.649999999999999" customHeight="1" thickTop="1" thickBot="1">
      <c r="B1130" s="75">
        <v>3.16</v>
      </c>
      <c r="D1130" s="132">
        <f t="shared" ref="D1130" si="4609">COS($F$8*$B1130)</f>
        <v>0.30218446345713756</v>
      </c>
      <c r="E1130" s="133">
        <v>0</v>
      </c>
      <c r="F1130" s="134">
        <v>0</v>
      </c>
      <c r="G1130" s="135">
        <f t="shared" ref="G1130" si="4610">$E$8*SIN($B1130*$F$8)</f>
        <v>2.8597484068368839</v>
      </c>
      <c r="I1130" s="55">
        <v>1</v>
      </c>
      <c r="J1130" s="58">
        <v>0</v>
      </c>
      <c r="K1130" s="56">
        <v>0</v>
      </c>
      <c r="L1130" s="57">
        <v>0</v>
      </c>
      <c r="N1130" s="55">
        <f t="shared" ref="N1130" si="4611">D1130*I1130+F1130*I1133-E1130*J1130-G1130*J1133</f>
        <v>5.179625404634276</v>
      </c>
      <c r="O1130" s="58">
        <f t="shared" ref="O1130" si="4612">(D1130*J1130+E1130*I1130+F1130*J1133+G1130*I1133)</f>
        <v>0</v>
      </c>
      <c r="P1130" s="56">
        <f t="shared" ref="P1130" si="4613">D1130*K1130+F1130*K1133-E1130*L1130-G1130*L1133</f>
        <v>0</v>
      </c>
      <c r="Q1130" s="57">
        <f t="shared" ref="Q1130" si="4614">(D1130*L1130+E1130*K1130+F1130*L1133+G1130*K1133)</f>
        <v>2.8597484068368839</v>
      </c>
      <c r="S1130" s="59">
        <f t="shared" ref="S1130" si="4615">COS($U$8*$B1130)</f>
        <v>0.30218446345713756</v>
      </c>
      <c r="T1130" s="60">
        <v>0</v>
      </c>
      <c r="U1130" s="22">
        <v>0</v>
      </c>
      <c r="V1130" s="116">
        <f t="shared" ref="V1130" si="4616">$T$8*SIN($B1130*$U$8)</f>
        <v>2.8597484068368839</v>
      </c>
      <c r="X1130" s="55">
        <f t="shared" ref="X1130" si="4617">N1130*S1130+P1130*S1133-O1130*T1130-Q1130*T1133</f>
        <v>0.65651777376324594</v>
      </c>
      <c r="Y1130" s="58">
        <f t="shared" ref="Y1130" si="4618">(N1130*T1130+O1130*S1130+P1130*T1133+Q1130*S1133)</f>
        <v>0</v>
      </c>
      <c r="Z1130" s="56">
        <f t="shared" ref="Z1130" si="4619">N1130*U1130+P1130*U1133-O1130*V1130-Q1130*V1133</f>
        <v>0</v>
      </c>
      <c r="AA1130" s="57">
        <f t="shared" ref="AA1130" si="4620">(N1130*V1130+O1130*U1130+P1130*V1133+Q1130*U1133)</f>
        <v>15.676597036857128</v>
      </c>
      <c r="AB1130" s="9"/>
      <c r="AC1130" s="61">
        <f t="shared" ref="AC1130" si="4621">20*LOG((2*$X$8)/(($X$8*X1130+Z1130+$X$8*X1133+Z1133)^2+($X$8*Y1130+AA1130+$X$8*Y1133+AA1133)^2)^0.5)</f>
        <v>-17.93474399374173</v>
      </c>
      <c r="AE1130" s="99">
        <f t="shared" ref="AE1130" si="4622">((Y1130^2+X1130^2)/(Y1133^2+X1133^2))^0.5</f>
        <v>18.08830673829268</v>
      </c>
      <c r="AF1130" s="17"/>
      <c r="AG1130" s="62"/>
      <c r="AH1130" s="62"/>
      <c r="AI1130" s="62"/>
      <c r="AJ1130" s="62"/>
    </row>
    <row r="1131" spans="2:36" ht="18.649999999999999" customHeight="1" thickBot="1">
      <c r="D1131" s="59"/>
      <c r="E1131" s="22"/>
      <c r="F1131" s="22"/>
      <c r="G1131" s="65"/>
      <c r="I1131" s="63"/>
      <c r="L1131" s="64"/>
      <c r="N1131" s="63"/>
      <c r="Q1131" s="64"/>
      <c r="S1131" s="63"/>
      <c r="V1131" s="64"/>
      <c r="X1131" s="63"/>
      <c r="AA1131" s="64"/>
      <c r="AE1131" s="100"/>
      <c r="AF1131" s="17"/>
      <c r="AG1131" s="62"/>
      <c r="AH1131" s="62"/>
      <c r="AI1131" s="62"/>
      <c r="AJ1131" s="62"/>
    </row>
    <row r="1132" spans="2:36" ht="18.649999999999999" customHeight="1" thickBot="1">
      <c r="D1132" s="237" t="s">
        <v>39</v>
      </c>
      <c r="E1132" s="238"/>
      <c r="F1132" s="239" t="s">
        <v>40</v>
      </c>
      <c r="G1132" s="240"/>
      <c r="I1132" s="228" t="s">
        <v>18</v>
      </c>
      <c r="J1132" s="229"/>
      <c r="K1132" s="230" t="s">
        <v>19</v>
      </c>
      <c r="L1132" s="231"/>
      <c r="N1132" s="228" t="s">
        <v>20</v>
      </c>
      <c r="O1132" s="229"/>
      <c r="P1132" s="230" t="s">
        <v>21</v>
      </c>
      <c r="Q1132" s="231"/>
      <c r="S1132" s="228" t="s">
        <v>47</v>
      </c>
      <c r="T1132" s="229"/>
      <c r="U1132" s="230" t="s">
        <v>48</v>
      </c>
      <c r="V1132" s="231"/>
      <c r="X1132" s="228" t="s">
        <v>51</v>
      </c>
      <c r="Y1132" s="229"/>
      <c r="Z1132" s="230" t="s">
        <v>52</v>
      </c>
      <c r="AA1132" s="231"/>
      <c r="AB1132" s="4"/>
      <c r="AC1132" s="71" t="s">
        <v>89</v>
      </c>
      <c r="AE1132" s="101" t="s">
        <v>90</v>
      </c>
      <c r="AF1132" s="17"/>
      <c r="AG1132" s="62"/>
      <c r="AH1132" s="62"/>
      <c r="AI1132" s="62"/>
      <c r="AJ1132" s="62"/>
    </row>
    <row r="1133" spans="2:36" ht="18.649999999999999" customHeight="1" thickTop="1" thickBot="1">
      <c r="D1133" s="43">
        <v>0</v>
      </c>
      <c r="E1133" s="116">
        <f t="shared" ref="E1133" si="4623">(1/$E$8)*SIN($B1130*$F$8)</f>
        <v>0.31774982298187598</v>
      </c>
      <c r="F1133" s="59">
        <f t="shared" ref="F1133" si="4624">COS($F$8*$B1130)</f>
        <v>0.30218446345713756</v>
      </c>
      <c r="G1133" s="73">
        <v>0</v>
      </c>
      <c r="I1133" s="55">
        <v>0</v>
      </c>
      <c r="J1133" s="58">
        <f t="shared" ref="J1133" si="4625">(TAN($K$8*B1130))/$J$8</f>
        <v>-1.7055489670058031</v>
      </c>
      <c r="K1133" s="56">
        <v>1</v>
      </c>
      <c r="L1133" s="57">
        <v>0</v>
      </c>
      <c r="N1133" s="55">
        <f t="shared" ref="N1133" si="4626">D1133*I1130+F1133*I1133-E1133*J1130-G1133*J1133</f>
        <v>0</v>
      </c>
      <c r="O1133" s="58">
        <f t="shared" ref="O1133" si="4627">(D1133*J1130+E1133*I1130+F1133*J1133+G1133*I1133)</f>
        <v>-0.19764057651264783</v>
      </c>
      <c r="P1133" s="56">
        <f t="shared" ref="P1133" si="4628">D1133*K1130+F1133*K1133-E1133*L1130-G1133*L1133</f>
        <v>0.30218446345713756</v>
      </c>
      <c r="Q1133" s="57">
        <f t="shared" ref="Q1133" si="4629">(D1133*L1130+E1133*K1130+F1133*L1133+G1133*K1133)</f>
        <v>0</v>
      </c>
      <c r="S1133" s="43">
        <v>0</v>
      </c>
      <c r="T1133" s="116">
        <f t="shared" ref="T1133" si="4630">(1/$T$8)*SIN($B1130*$U$8)</f>
        <v>0.31774982298187598</v>
      </c>
      <c r="U1133" s="59">
        <f t="shared" ref="U1133" si="4631">COS($U$8*$B1130)</f>
        <v>0.30218446345713756</v>
      </c>
      <c r="V1133" s="73">
        <v>0</v>
      </c>
      <c r="X1133" s="55">
        <f t="shared" ref="X1133" si="4632">N1133*S1130+P1133*S1133-O1133*T1130-Q1133*T1133</f>
        <v>0</v>
      </c>
      <c r="Y1133" s="58">
        <f t="shared" ref="Y1133" si="4633">(N1133*T1130+O1133*S1130+P1133*T1133+Q1133*S1133)</f>
        <v>3.6295148200544802E-2</v>
      </c>
      <c r="Z1133" s="56">
        <f t="shared" ref="Z1133" si="4634">N1133*U1130+P1133*U1133-O1133*V1130-Q1133*V1133</f>
        <v>0.65651777376324594</v>
      </c>
      <c r="AA1133" s="57">
        <f t="shared" ref="AA1133" si="4635">(N1133*V1130+O1133*U1130+P1133*V1133+Q1133*U1133)</f>
        <v>0</v>
      </c>
      <c r="AB1133" s="9"/>
      <c r="AC1133" s="74">
        <f t="shared" ref="AC1133" si="4636">(180/PI())*ATAN(-1*(($X$8*Y1130+AA1130+$X$8*Y1133+AA1133)/($X$8*X1130+Z1130+$X$8*X1133+Z1133)))</f>
        <v>-85.223221077682155</v>
      </c>
      <c r="AE1133" s="102">
        <f t="shared" ref="AE1133" si="4637">20*LOG(((($X$8*X1130+Z1130-$X$8*X1133-Z1133)^2+($X$8*Y1130+AA1130-$X$8*Y1133-AA1133)^2)/(($X$8*X1130+Z1130+$X$8*X1133+Z1133)^2+($X$8*Y1130+AA1130+$X$8*Y1133+AA1133)^2))^0.5)</f>
        <v>-7.0441276135092684E-2</v>
      </c>
      <c r="AF1133" s="17"/>
      <c r="AG1133" s="62"/>
      <c r="AH1133" s="62"/>
      <c r="AI1133" s="62"/>
      <c r="AJ1133" s="62"/>
    </row>
    <row r="1134" spans="2:36" ht="18.649999999999999" customHeight="1">
      <c r="AE1134" s="66"/>
    </row>
    <row r="1135" spans="2:36" ht="18.649999999999999" customHeight="1" thickBot="1">
      <c r="E1135" s="50" t="s">
        <v>8</v>
      </c>
      <c r="J1135" s="50" t="s">
        <v>9</v>
      </c>
      <c r="O1135" s="50" t="s">
        <v>10</v>
      </c>
      <c r="T1135" s="50" t="s">
        <v>11</v>
      </c>
      <c r="Y1135" s="50" t="s">
        <v>12</v>
      </c>
    </row>
    <row r="1136" spans="2:36" ht="18.649999999999999" customHeight="1" thickBot="1">
      <c r="B1136" s="49"/>
      <c r="D1136" s="233" t="s">
        <v>37</v>
      </c>
      <c r="E1136" s="234"/>
      <c r="F1136" s="235" t="s">
        <v>38</v>
      </c>
      <c r="G1136" s="236"/>
      <c r="I1136" s="228" t="s">
        <v>14</v>
      </c>
      <c r="J1136" s="229"/>
      <c r="K1136" s="230" t="s">
        <v>15</v>
      </c>
      <c r="L1136" s="231"/>
      <c r="N1136" s="228" t="s">
        <v>16</v>
      </c>
      <c r="O1136" s="229"/>
      <c r="P1136" s="230" t="s">
        <v>17</v>
      </c>
      <c r="Q1136" s="231"/>
      <c r="S1136" s="228" t="s">
        <v>45</v>
      </c>
      <c r="T1136" s="229"/>
      <c r="U1136" s="230" t="s">
        <v>46</v>
      </c>
      <c r="V1136" s="231"/>
      <c r="X1136" s="228" t="s">
        <v>49</v>
      </c>
      <c r="Y1136" s="229"/>
      <c r="Z1136" s="230" t="s">
        <v>50</v>
      </c>
      <c r="AA1136" s="231"/>
      <c r="AB1136" s="4"/>
      <c r="AC1136" s="53" t="s">
        <v>87</v>
      </c>
      <c r="AE1136" s="98" t="s">
        <v>88</v>
      </c>
      <c r="AF1136" s="17"/>
      <c r="AG1136" s="62"/>
      <c r="AH1136" s="62"/>
      <c r="AI1136" s="62"/>
      <c r="AJ1136" s="62"/>
    </row>
    <row r="1137" spans="2:36" ht="18.649999999999999" customHeight="1" thickTop="1" thickBot="1">
      <c r="B1137" s="75">
        <v>3.18</v>
      </c>
      <c r="D1137" s="132">
        <f t="shared" ref="D1137" si="4638">COS($F$8*$B1137)</f>
        <v>0.29455001080614257</v>
      </c>
      <c r="E1137" s="133">
        <v>0</v>
      </c>
      <c r="F1137" s="134">
        <v>0</v>
      </c>
      <c r="G1137" s="135">
        <f t="shared" ref="G1137" si="4639">$E$8*SIN($B1137*$F$8)</f>
        <v>2.8669081987756275</v>
      </c>
      <c r="I1137" s="55">
        <v>1</v>
      </c>
      <c r="J1137" s="58">
        <v>0</v>
      </c>
      <c r="K1137" s="56">
        <v>0</v>
      </c>
      <c r="L1137" s="57">
        <v>0</v>
      </c>
      <c r="N1137" s="55">
        <f t="shared" ref="N1137" si="4640">D1137*I1137+F1137*I1140-E1137*J1137-G1137*J1140</f>
        <v>5.0439490543986514</v>
      </c>
      <c r="O1137" s="58">
        <f t="shared" ref="O1137" si="4641">(D1137*J1137+E1137*I1137+F1137*J1140+G1137*I1140)</f>
        <v>0</v>
      </c>
      <c r="P1137" s="56">
        <f t="shared" ref="P1137" si="4642">D1137*K1137+F1137*K1140-E1137*L1137-G1137*L1140</f>
        <v>0</v>
      </c>
      <c r="Q1137" s="57">
        <f t="shared" ref="Q1137" si="4643">(D1137*L1137+E1137*K1137+F1137*L1140+G1137*K1140)</f>
        <v>2.8669081987756275</v>
      </c>
      <c r="S1137" s="59">
        <f t="shared" ref="S1137" si="4644">COS($U$8*$B1137)</f>
        <v>0.29455001080614257</v>
      </c>
      <c r="T1137" s="60">
        <v>0</v>
      </c>
      <c r="U1137" s="22">
        <v>0</v>
      </c>
      <c r="V1137" s="116">
        <f t="shared" ref="V1137" si="4645">$T$8*SIN($B1137*$U$8)</f>
        <v>2.8669081987756275</v>
      </c>
      <c r="X1137" s="55">
        <f t="shared" ref="X1137" si="4646">N1137*S1137+P1137*S1140-O1137*T1137-Q1137*T1140</f>
        <v>0.57245495734465401</v>
      </c>
      <c r="Y1137" s="58">
        <f t="shared" ref="Y1137" si="4647">(N1137*T1137+O1137*S1137+P1137*T1140+Q1137*S1140)</f>
        <v>0</v>
      </c>
      <c r="Z1137" s="56">
        <f t="shared" ref="Z1137" si="4648">N1137*U1137+P1137*U1140-O1137*V1137-Q1137*V1140</f>
        <v>0</v>
      </c>
      <c r="AA1137" s="57">
        <f t="shared" ref="AA1137" si="4649">(N1137*V1137+O1137*U1137+P1137*V1140+Q1137*U1140)</f>
        <v>15.304986739191646</v>
      </c>
      <c r="AB1137" s="9"/>
      <c r="AC1137" s="61">
        <f t="shared" ref="AC1137" si="4650">20*LOG((2*$X$8)/(($X$8*X1137+Z1137+$X$8*X1140+Z1140)^2+($X$8*Y1137+AA1137+$X$8*Y1140+AA1140)^2)^0.5)</f>
        <v>-17.725049923718331</v>
      </c>
      <c r="AE1137" s="99">
        <f t="shared" ref="AE1137" si="4651">((Y1137^2+X1137^2)/(Y1140^2+X1140^2))^0.5</f>
        <v>13.032093555755255</v>
      </c>
      <c r="AF1137" s="17"/>
      <c r="AG1137" s="62"/>
      <c r="AH1137" s="62"/>
      <c r="AI1137" s="62"/>
      <c r="AJ1137" s="62"/>
    </row>
    <row r="1138" spans="2:36" ht="18.649999999999999" customHeight="1" thickBot="1">
      <c r="D1138" s="59"/>
      <c r="E1138" s="22"/>
      <c r="F1138" s="22"/>
      <c r="G1138" s="65"/>
      <c r="I1138" s="63"/>
      <c r="L1138" s="64"/>
      <c r="N1138" s="63"/>
      <c r="Q1138" s="64"/>
      <c r="S1138" s="63"/>
      <c r="V1138" s="64"/>
      <c r="X1138" s="63"/>
      <c r="AA1138" s="64"/>
      <c r="AE1138" s="100"/>
      <c r="AF1138" s="17"/>
      <c r="AG1138" s="62"/>
      <c r="AH1138" s="62"/>
      <c r="AI1138" s="62"/>
      <c r="AJ1138" s="62"/>
    </row>
    <row r="1139" spans="2:36" ht="18.649999999999999" customHeight="1" thickBot="1">
      <c r="D1139" s="237" t="s">
        <v>39</v>
      </c>
      <c r="E1139" s="238"/>
      <c r="F1139" s="239" t="s">
        <v>40</v>
      </c>
      <c r="G1139" s="240"/>
      <c r="I1139" s="228" t="s">
        <v>18</v>
      </c>
      <c r="J1139" s="229"/>
      <c r="K1139" s="230" t="s">
        <v>19</v>
      </c>
      <c r="L1139" s="231"/>
      <c r="N1139" s="228" t="s">
        <v>20</v>
      </c>
      <c r="O1139" s="229"/>
      <c r="P1139" s="230" t="s">
        <v>21</v>
      </c>
      <c r="Q1139" s="231"/>
      <c r="S1139" s="228" t="s">
        <v>47</v>
      </c>
      <c r="T1139" s="229"/>
      <c r="U1139" s="230" t="s">
        <v>48</v>
      </c>
      <c r="V1139" s="231"/>
      <c r="X1139" s="228" t="s">
        <v>51</v>
      </c>
      <c r="Y1139" s="229"/>
      <c r="Z1139" s="230" t="s">
        <v>52</v>
      </c>
      <c r="AA1139" s="231"/>
      <c r="AB1139" s="4"/>
      <c r="AC1139" s="71" t="s">
        <v>89</v>
      </c>
      <c r="AE1139" s="101" t="s">
        <v>90</v>
      </c>
      <c r="AF1139" s="17"/>
      <c r="AG1139" s="62"/>
      <c r="AH1139" s="62"/>
      <c r="AI1139" s="62"/>
      <c r="AJ1139" s="62"/>
    </row>
    <row r="1140" spans="2:36" ht="18.649999999999999" customHeight="1" thickTop="1" thickBot="1">
      <c r="D1140" s="43">
        <v>0</v>
      </c>
      <c r="E1140" s="116">
        <f t="shared" ref="E1140" si="4652">(1/$E$8)*SIN($B1137*$F$8)</f>
        <v>0.31854535541951412</v>
      </c>
      <c r="F1140" s="59">
        <f t="shared" ref="F1140" si="4653">COS($F$8*$B1137)</f>
        <v>0.29455001080614257</v>
      </c>
      <c r="G1140" s="73">
        <v>0</v>
      </c>
      <c r="I1140" s="55">
        <v>0</v>
      </c>
      <c r="J1140" s="58">
        <f t="shared" ref="J1140" si="4654">(TAN($K$8*B1137))/$J$8</f>
        <v>-1.6566275284366754</v>
      </c>
      <c r="K1140" s="56">
        <v>1</v>
      </c>
      <c r="L1140" s="57">
        <v>0</v>
      </c>
      <c r="N1140" s="55">
        <f t="shared" ref="N1140" si="4655">D1140*I1137+F1140*I1140-E1140*J1137-G1140*J1140</f>
        <v>0</v>
      </c>
      <c r="O1140" s="58">
        <f t="shared" ref="O1140" si="4656">(D1140*J1137+E1140*I1137+F1140*J1140+G1140*I1140)</f>
        <v>-0.16941430098326188</v>
      </c>
      <c r="P1140" s="56">
        <f t="shared" ref="P1140" si="4657">D1140*K1137+F1140*K1140-E1140*L1137-G1140*L1140</f>
        <v>0.29455001080614257</v>
      </c>
      <c r="Q1140" s="57">
        <f t="shared" ref="Q1140" si="4658">(D1140*L1137+E1140*K1137+F1140*L1140+G1140*K1140)</f>
        <v>0</v>
      </c>
      <c r="S1140" s="43">
        <v>0</v>
      </c>
      <c r="T1140" s="116">
        <f t="shared" ref="T1140" si="4659">(1/$T$8)*SIN($B1137*$U$8)</f>
        <v>0.31854535541951412</v>
      </c>
      <c r="U1140" s="59">
        <f t="shared" ref="U1140" si="4660">COS($U$8*$B1137)</f>
        <v>0.29455001080614257</v>
      </c>
      <c r="V1140" s="73">
        <v>0</v>
      </c>
      <c r="X1140" s="55">
        <f t="shared" ref="X1140" si="4661">N1140*S1137+P1140*S1140-O1140*T1137-Q1140*T1140</f>
        <v>0</v>
      </c>
      <c r="Y1140" s="58">
        <f t="shared" ref="Y1140" si="4662">(N1140*T1137+O1140*S1137+P1140*T1140+Q1140*S1140)</f>
        <v>4.392655369572953E-2</v>
      </c>
      <c r="Z1140" s="56">
        <f t="shared" ref="Z1140" si="4663">N1140*U1137+P1140*U1140-O1140*V1137-Q1140*V1140</f>
        <v>0.57245495734465401</v>
      </c>
      <c r="AA1140" s="57">
        <f t="shared" ref="AA1140" si="4664">(N1140*V1137+O1140*U1137+P1140*V1140+Q1140*U1140)</f>
        <v>0</v>
      </c>
      <c r="AB1140" s="9"/>
      <c r="AC1140" s="74">
        <f t="shared" ref="AC1140" si="4665">(180/PI())*ATAN(-1*(($X$8*Y1137+AA1137+$X$8*Y1140+AA1140)/($X$8*X1137+Z1137+$X$8*X1140+Z1140)))</f>
        <v>-85.734079285761297</v>
      </c>
      <c r="AE1140" s="102">
        <f t="shared" ref="AE1140" si="4666">20*LOG(((($X$8*X1137+Z1137-$X$8*X1140-Z1140)^2+($X$8*Y1137+AA1137-$X$8*Y1140-AA1140)^2)/(($X$8*X1137+Z1137+$X$8*X1140+Z1140)^2+($X$8*Y1137+AA1137+$X$8*Y1140+AA1140)^2))^0.5)</f>
        <v>-7.3955735109349691E-2</v>
      </c>
      <c r="AF1140" s="17"/>
      <c r="AG1140" s="62"/>
      <c r="AH1140" s="62"/>
      <c r="AI1140" s="62"/>
      <c r="AJ1140" s="62"/>
    </row>
    <row r="1141" spans="2:36" ht="18.649999999999999" customHeight="1">
      <c r="AE1141" s="66"/>
    </row>
    <row r="1142" spans="2:36" ht="18.649999999999999" customHeight="1" thickBot="1">
      <c r="E1142" s="50" t="s">
        <v>8</v>
      </c>
      <c r="J1142" s="50" t="s">
        <v>9</v>
      </c>
      <c r="O1142" s="50" t="s">
        <v>10</v>
      </c>
      <c r="T1142" s="50" t="s">
        <v>11</v>
      </c>
      <c r="Y1142" s="50" t="s">
        <v>12</v>
      </c>
    </row>
    <row r="1143" spans="2:36" ht="18.649999999999999" customHeight="1" thickBot="1">
      <c r="B1143" s="49"/>
      <c r="D1143" s="233" t="s">
        <v>37</v>
      </c>
      <c r="E1143" s="234"/>
      <c r="F1143" s="235" t="s">
        <v>38</v>
      </c>
      <c r="G1143" s="236"/>
      <c r="I1143" s="228" t="s">
        <v>14</v>
      </c>
      <c r="J1143" s="229"/>
      <c r="K1143" s="230" t="s">
        <v>15</v>
      </c>
      <c r="L1143" s="231"/>
      <c r="N1143" s="228" t="s">
        <v>16</v>
      </c>
      <c r="O1143" s="229"/>
      <c r="P1143" s="230" t="s">
        <v>17</v>
      </c>
      <c r="Q1143" s="231"/>
      <c r="S1143" s="228" t="s">
        <v>45</v>
      </c>
      <c r="T1143" s="229"/>
      <c r="U1143" s="230" t="s">
        <v>46</v>
      </c>
      <c r="V1143" s="231"/>
      <c r="X1143" s="228" t="s">
        <v>49</v>
      </c>
      <c r="Y1143" s="229"/>
      <c r="Z1143" s="230" t="s">
        <v>50</v>
      </c>
      <c r="AA1143" s="231"/>
      <c r="AB1143" s="4"/>
      <c r="AC1143" s="53" t="s">
        <v>87</v>
      </c>
      <c r="AE1143" s="98" t="s">
        <v>88</v>
      </c>
      <c r="AF1143" s="17"/>
      <c r="AG1143" s="62"/>
      <c r="AH1143" s="62"/>
      <c r="AI1143" s="62"/>
      <c r="AJ1143" s="62"/>
    </row>
    <row r="1144" spans="2:36" ht="18.649999999999999" customHeight="1" thickTop="1" thickBot="1">
      <c r="B1144" s="75">
        <v>3.2</v>
      </c>
      <c r="D1144" s="132">
        <f t="shared" ref="D1144" si="4667">COS($F$8*$B1144)</f>
        <v>0.28689671263514344</v>
      </c>
      <c r="E1144" s="133">
        <v>0</v>
      </c>
      <c r="F1144" s="134">
        <v>0</v>
      </c>
      <c r="G1144" s="135">
        <f t="shared" ref="G1144" si="4668">$E$8*SIN($B1144*$F$8)</f>
        <v>2.8738845638807993</v>
      </c>
      <c r="I1144" s="55">
        <v>1</v>
      </c>
      <c r="J1144" s="58">
        <v>0</v>
      </c>
      <c r="K1144" s="56">
        <v>0</v>
      </c>
      <c r="L1144" s="57">
        <v>0</v>
      </c>
      <c r="N1144" s="55">
        <f t="shared" ref="N1144" si="4669">D1144*I1144+F1144*I1147-E1144*J1144-G1144*J1147</f>
        <v>4.912321798669927</v>
      </c>
      <c r="O1144" s="58">
        <f t="shared" ref="O1144" si="4670">(D1144*J1144+E1144*I1144+F1144*J1147+G1144*I1147)</f>
        <v>0</v>
      </c>
      <c r="P1144" s="56">
        <f t="shared" ref="P1144" si="4671">D1144*K1144+F1144*K1147-E1144*L1144-G1144*L1147</f>
        <v>0</v>
      </c>
      <c r="Q1144" s="57">
        <f t="shared" ref="Q1144" si="4672">(D1144*L1144+E1144*K1144+F1144*L1147+G1144*K1147)</f>
        <v>2.8738845638807993</v>
      </c>
      <c r="S1144" s="59">
        <f t="shared" ref="S1144" si="4673">COS($U$8*$B1144)</f>
        <v>0.28689671263514344</v>
      </c>
      <c r="T1144" s="60">
        <v>0</v>
      </c>
      <c r="U1144" s="22">
        <v>0</v>
      </c>
      <c r="V1144" s="116">
        <f t="shared" ref="V1144" si="4674">$T$8*SIN($B1144*$U$8)</f>
        <v>2.8738845638807993</v>
      </c>
      <c r="X1144" s="55">
        <f t="shared" ref="X1144" si="4675">N1144*S1144+P1144*S1147-O1144*T1144-Q1144*T1147</f>
        <v>0.49163869916520919</v>
      </c>
      <c r="Y1144" s="58">
        <f t="shared" ref="Y1144" si="4676">(N1144*T1144+O1144*S1144+P1144*T1147+Q1144*S1147)</f>
        <v>0</v>
      </c>
      <c r="Z1144" s="56">
        <f t="shared" ref="Z1144" si="4677">N1144*U1144+P1144*U1147-O1144*V1144-Q1144*V1147</f>
        <v>0</v>
      </c>
      <c r="AA1144" s="57">
        <f t="shared" ref="AA1144" si="4678">(N1144*V1144+O1144*U1144+P1144*V1147+Q1144*U1147)</f>
        <v>14.941953823882951</v>
      </c>
      <c r="AB1144" s="9"/>
      <c r="AC1144" s="61">
        <f t="shared" ref="AC1144" si="4679">20*LOG((2*$X$8)/(($X$8*X1144+Z1144+$X$8*X1147+Z1147)^2+($X$8*Y1144+AA1144+$X$8*Y1147+AA1147)^2)^0.5)</f>
        <v>-17.515638753840264</v>
      </c>
      <c r="AE1144" s="99">
        <f t="shared" ref="AE1144" si="4680">((Y1144^2+X1144^2)/(Y1147^2+X1147^2))^0.5</f>
        <v>9.6876251568247067</v>
      </c>
      <c r="AF1144" s="17"/>
      <c r="AG1144" s="62"/>
      <c r="AH1144" s="62"/>
      <c r="AI1144" s="62"/>
      <c r="AJ1144" s="62"/>
    </row>
    <row r="1145" spans="2:36" ht="18.649999999999999" customHeight="1" thickBot="1">
      <c r="D1145" s="59"/>
      <c r="E1145" s="22"/>
      <c r="F1145" s="22"/>
      <c r="G1145" s="65"/>
      <c r="I1145" s="63"/>
      <c r="L1145" s="64"/>
      <c r="N1145" s="63"/>
      <c r="Q1145" s="64"/>
      <c r="S1145" s="63"/>
      <c r="V1145" s="64"/>
      <c r="X1145" s="63"/>
      <c r="AA1145" s="64"/>
      <c r="AE1145" s="100"/>
      <c r="AF1145" s="17"/>
      <c r="AG1145" s="62"/>
      <c r="AH1145" s="62"/>
      <c r="AI1145" s="62"/>
      <c r="AJ1145" s="62"/>
    </row>
    <row r="1146" spans="2:36" ht="18.649999999999999" customHeight="1" thickBot="1">
      <c r="D1146" s="237" t="s">
        <v>39</v>
      </c>
      <c r="E1146" s="238"/>
      <c r="F1146" s="239" t="s">
        <v>40</v>
      </c>
      <c r="G1146" s="240"/>
      <c r="I1146" s="228" t="s">
        <v>18</v>
      </c>
      <c r="J1146" s="229"/>
      <c r="K1146" s="230" t="s">
        <v>19</v>
      </c>
      <c r="L1146" s="231"/>
      <c r="N1146" s="228" t="s">
        <v>20</v>
      </c>
      <c r="O1146" s="229"/>
      <c r="P1146" s="230" t="s">
        <v>21</v>
      </c>
      <c r="Q1146" s="231"/>
      <c r="S1146" s="228" t="s">
        <v>47</v>
      </c>
      <c r="T1146" s="229"/>
      <c r="U1146" s="230" t="s">
        <v>48</v>
      </c>
      <c r="V1146" s="231"/>
      <c r="X1146" s="228" t="s">
        <v>51</v>
      </c>
      <c r="Y1146" s="229"/>
      <c r="Z1146" s="230" t="s">
        <v>52</v>
      </c>
      <c r="AA1146" s="231"/>
      <c r="AB1146" s="4"/>
      <c r="AC1146" s="71" t="s">
        <v>89</v>
      </c>
      <c r="AE1146" s="101" t="s">
        <v>90</v>
      </c>
      <c r="AF1146" s="17"/>
      <c r="AG1146" s="62"/>
      <c r="AH1146" s="62"/>
      <c r="AI1146" s="62"/>
      <c r="AJ1146" s="62"/>
    </row>
    <row r="1147" spans="2:36" ht="18.649999999999999" customHeight="1" thickTop="1" thickBot="1">
      <c r="D1147" s="43">
        <v>0</v>
      </c>
      <c r="E1147" s="116">
        <f t="shared" ref="E1147" si="4681">(1/$E$8)*SIN($B1144*$F$8)</f>
        <v>0.31932050709786652</v>
      </c>
      <c r="F1147" s="59">
        <f t="shared" ref="F1147" si="4682">COS($F$8*$B1144)</f>
        <v>0.28689671263514344</v>
      </c>
      <c r="G1147" s="73">
        <v>0</v>
      </c>
      <c r="I1147" s="55">
        <v>0</v>
      </c>
      <c r="J1147" s="58">
        <f t="shared" ref="J1147" si="4683">(TAN($K$8*B1144))/$J$8</f>
        <v>-1.6094679459876291</v>
      </c>
      <c r="K1147" s="56">
        <v>1</v>
      </c>
      <c r="L1147" s="57">
        <v>0</v>
      </c>
      <c r="N1147" s="55">
        <f t="shared" ref="N1147" si="4684">D1147*I1144+F1147*I1147-E1147*J1144-G1147*J1147</f>
        <v>0</v>
      </c>
      <c r="O1147" s="58">
        <f t="shared" ref="O1147" si="4685">(D1147*J1144+E1147*I1144+F1147*J1147+G1147*I1147)</f>
        <v>-0.14243055569762086</v>
      </c>
      <c r="P1147" s="56">
        <f t="shared" ref="P1147" si="4686">D1147*K1144+F1147*K1147-E1147*L1144-G1147*L1147</f>
        <v>0.28689671263514344</v>
      </c>
      <c r="Q1147" s="57">
        <f t="shared" ref="Q1147" si="4687">(D1147*L1144+E1147*K1144+F1147*L1147+G1147*K1147)</f>
        <v>0</v>
      </c>
      <c r="S1147" s="43">
        <v>0</v>
      </c>
      <c r="T1147" s="116">
        <f t="shared" ref="T1147" si="4688">(1/$T$8)*SIN($B1144*$U$8)</f>
        <v>0.31932050709786652</v>
      </c>
      <c r="U1147" s="59">
        <f t="shared" ref="U1147" si="4689">COS($U$8*$B1144)</f>
        <v>0.28689671263514344</v>
      </c>
      <c r="V1147" s="73">
        <v>0</v>
      </c>
      <c r="X1147" s="55">
        <f t="shared" ref="X1147" si="4690">N1147*S1144+P1147*S1147-O1147*T1144-Q1147*T1147</f>
        <v>0</v>
      </c>
      <c r="Y1147" s="58">
        <f t="shared" ref="Y1147" si="4691">(N1147*T1144+O1147*S1144+P1147*T1147+Q1147*S1147)</f>
        <v>5.0749145554920772E-2</v>
      </c>
      <c r="Z1147" s="56">
        <f t="shared" ref="Z1147" si="4692">N1147*U1144+P1147*U1147-O1147*V1144-Q1147*V1147</f>
        <v>0.49163869916520908</v>
      </c>
      <c r="AA1147" s="57">
        <f t="shared" ref="AA1147" si="4693">(N1147*V1144+O1147*U1144+P1147*V1147+Q1147*U1147)</f>
        <v>0</v>
      </c>
      <c r="AB1147" s="9"/>
      <c r="AC1147" s="74">
        <f t="shared" ref="AC1147" si="4694">(180/PI())*ATAN(-1*(($X$8*Y1144+AA1144+$X$8*Y1147+AA1147)/($X$8*X1144+Z1144+$X$8*X1147+Z1147)))</f>
        <v>-86.247702678883698</v>
      </c>
      <c r="AE1147" s="102">
        <f t="shared" ref="AE1147" si="4695">20*LOG(((($X$8*X1144+Z1144-$X$8*X1147-Z1147)^2+($X$8*Y1144+AA1144-$X$8*Y1147-AA1147)^2)/(($X$8*X1144+Z1144+$X$8*X1147+Z1147)^2+($X$8*Y1144+AA1144+$X$8*Y1147+AA1147)^2))^0.5)</f>
        <v>-7.7642006922201384E-2</v>
      </c>
      <c r="AF1147" s="17"/>
      <c r="AG1147" s="62"/>
      <c r="AH1147" s="62"/>
      <c r="AI1147" s="62"/>
      <c r="AJ1147" s="62"/>
    </row>
    <row r="1148" spans="2:36" ht="18.649999999999999" customHeight="1">
      <c r="AE1148" s="66"/>
    </row>
    <row r="1149" spans="2:36" ht="18.649999999999999" customHeight="1" thickBot="1">
      <c r="E1149" s="50" t="s">
        <v>8</v>
      </c>
      <c r="J1149" s="50" t="s">
        <v>9</v>
      </c>
      <c r="O1149" s="50" t="s">
        <v>10</v>
      </c>
      <c r="T1149" s="50" t="s">
        <v>11</v>
      </c>
      <c r="Y1149" s="50" t="s">
        <v>12</v>
      </c>
    </row>
    <row r="1150" spans="2:36" ht="18.649999999999999" customHeight="1" thickBot="1">
      <c r="B1150" s="49"/>
      <c r="D1150" s="233" t="s">
        <v>37</v>
      </c>
      <c r="E1150" s="234"/>
      <c r="F1150" s="235" t="s">
        <v>38</v>
      </c>
      <c r="G1150" s="236"/>
      <c r="I1150" s="228" t="s">
        <v>14</v>
      </c>
      <c r="J1150" s="229"/>
      <c r="K1150" s="230" t="s">
        <v>15</v>
      </c>
      <c r="L1150" s="231"/>
      <c r="N1150" s="228" t="s">
        <v>16</v>
      </c>
      <c r="O1150" s="229"/>
      <c r="P1150" s="230" t="s">
        <v>17</v>
      </c>
      <c r="Q1150" s="231"/>
      <c r="S1150" s="228" t="s">
        <v>45</v>
      </c>
      <c r="T1150" s="229"/>
      <c r="U1150" s="230" t="s">
        <v>46</v>
      </c>
      <c r="V1150" s="231"/>
      <c r="X1150" s="228" t="s">
        <v>49</v>
      </c>
      <c r="Y1150" s="229"/>
      <c r="Z1150" s="230" t="s">
        <v>50</v>
      </c>
      <c r="AA1150" s="231"/>
      <c r="AB1150" s="4"/>
      <c r="AC1150" s="53" t="s">
        <v>87</v>
      </c>
      <c r="AE1150" s="98" t="s">
        <v>88</v>
      </c>
      <c r="AF1150" s="17"/>
      <c r="AG1150" s="62"/>
      <c r="AH1150" s="62"/>
      <c r="AI1150" s="62"/>
      <c r="AJ1150" s="62"/>
    </row>
    <row r="1151" spans="2:36" ht="18.649999999999999" customHeight="1" thickTop="1" thickBot="1">
      <c r="B1151" s="75">
        <v>3.22</v>
      </c>
      <c r="D1151" s="132">
        <f t="shared" ref="D1151" si="4696">COS($F$8*$B1151)</f>
        <v>0.27922505860762142</v>
      </c>
      <c r="E1151" s="133">
        <v>0</v>
      </c>
      <c r="F1151" s="134">
        <v>0</v>
      </c>
      <c r="G1151" s="135">
        <f t="shared" ref="G1151" si="4697">$E$8*SIN($B1151*$F$8)</f>
        <v>2.8806770557995796</v>
      </c>
      <c r="I1151" s="55">
        <v>1</v>
      </c>
      <c r="J1151" s="58">
        <v>0</v>
      </c>
      <c r="K1151" s="56">
        <v>0</v>
      </c>
      <c r="L1151" s="57">
        <v>0</v>
      </c>
      <c r="N1151" s="55">
        <f t="shared" ref="N1151" si="4698">D1151*I1151+F1151*I1154-E1151*J1151-G1151*J1154</f>
        <v>4.7844866312240963</v>
      </c>
      <c r="O1151" s="58">
        <f t="shared" ref="O1151" si="4699">(D1151*J1151+E1151*I1151+F1151*J1154+G1151*I1154)</f>
        <v>0</v>
      </c>
      <c r="P1151" s="56">
        <f t="shared" ref="P1151" si="4700">D1151*K1151+F1151*K1154-E1151*L1151-G1151*L1154</f>
        <v>0</v>
      </c>
      <c r="Q1151" s="57">
        <f t="shared" ref="Q1151" si="4701">(D1151*L1151+E1151*K1151+F1151*L1154+G1151*K1154)</f>
        <v>2.8806770557995796</v>
      </c>
      <c r="S1151" s="59">
        <f t="shared" ref="S1151" si="4702">COS($U$8*$B1151)</f>
        <v>0.27922505860762142</v>
      </c>
      <c r="T1151" s="60">
        <v>0</v>
      </c>
      <c r="U1151" s="22">
        <v>0</v>
      </c>
      <c r="V1151" s="116">
        <f t="shared" ref="V1151" si="4703">$T$8*SIN($B1151*$U$8)</f>
        <v>2.8806770557995796</v>
      </c>
      <c r="X1151" s="55">
        <f t="shared" ref="X1151" si="4704">N1151*S1151+P1151*S1154-O1151*T1151-Q1151*T1154</f>
        <v>0.41391519336535909</v>
      </c>
      <c r="Y1151" s="58">
        <f t="shared" ref="Y1151" si="4705">(N1151*T1151+O1151*S1151+P1151*T1154+Q1151*S1154)</f>
        <v>0</v>
      </c>
      <c r="Z1151" s="56">
        <f t="shared" ref="Z1151" si="4706">N1151*U1151+P1151*U1154-O1151*V1151-Q1151*V1154</f>
        <v>0</v>
      </c>
      <c r="AA1151" s="57">
        <f t="shared" ref="AA1151" si="4707">(N1151*V1151+O1151*U1151+P1151*V1154+Q1151*U1154)</f>
        <v>14.586918082082347</v>
      </c>
      <c r="AB1151" s="9"/>
      <c r="AC1151" s="61">
        <f t="shared" ref="AC1151" si="4708">20*LOG((2*$X$8)/(($X$8*X1151+Z1151+$X$8*X1154+Z1154)^2+($X$8*Y1151+AA1151+$X$8*Y1154+AA1154)^2)^0.5)</f>
        <v>-17.306289903277623</v>
      </c>
      <c r="AE1151" s="99">
        <f t="shared" ref="AE1151" si="4709">((Y1151^2+X1151^2)/(Y1154^2+X1154^2))^0.5</f>
        <v>7.2860322259430284</v>
      </c>
      <c r="AF1151" s="17"/>
      <c r="AG1151" s="62"/>
      <c r="AH1151" s="62"/>
      <c r="AI1151" s="62"/>
      <c r="AJ1151" s="62"/>
    </row>
    <row r="1152" spans="2:36" ht="18.649999999999999" customHeight="1" thickBot="1">
      <c r="D1152" s="59"/>
      <c r="E1152" s="22"/>
      <c r="F1152" s="22"/>
      <c r="G1152" s="65"/>
      <c r="I1152" s="63"/>
      <c r="L1152" s="64"/>
      <c r="N1152" s="63"/>
      <c r="Q1152" s="64"/>
      <c r="S1152" s="63"/>
      <c r="V1152" s="64"/>
      <c r="X1152" s="63"/>
      <c r="AA1152" s="64"/>
      <c r="AE1152" s="100"/>
      <c r="AF1152" s="17"/>
      <c r="AG1152" s="62"/>
      <c r="AH1152" s="62"/>
      <c r="AI1152" s="62"/>
      <c r="AJ1152" s="62"/>
    </row>
    <row r="1153" spans="2:36" ht="18.649999999999999" customHeight="1" thickBot="1">
      <c r="D1153" s="237" t="s">
        <v>39</v>
      </c>
      <c r="E1153" s="238"/>
      <c r="F1153" s="239" t="s">
        <v>40</v>
      </c>
      <c r="G1153" s="240"/>
      <c r="I1153" s="228" t="s">
        <v>18</v>
      </c>
      <c r="J1153" s="229"/>
      <c r="K1153" s="230" t="s">
        <v>19</v>
      </c>
      <c r="L1153" s="231"/>
      <c r="N1153" s="228" t="s">
        <v>20</v>
      </c>
      <c r="O1153" s="229"/>
      <c r="P1153" s="230" t="s">
        <v>21</v>
      </c>
      <c r="Q1153" s="231"/>
      <c r="S1153" s="228" t="s">
        <v>47</v>
      </c>
      <c r="T1153" s="229"/>
      <c r="U1153" s="230" t="s">
        <v>48</v>
      </c>
      <c r="V1153" s="231"/>
      <c r="X1153" s="228" t="s">
        <v>51</v>
      </c>
      <c r="Y1153" s="229"/>
      <c r="Z1153" s="230" t="s">
        <v>52</v>
      </c>
      <c r="AA1153" s="231"/>
      <c r="AB1153" s="4"/>
      <c r="AC1153" s="71" t="s">
        <v>89</v>
      </c>
      <c r="AE1153" s="101" t="s">
        <v>90</v>
      </c>
      <c r="AF1153" s="17"/>
      <c r="AG1153" s="62"/>
      <c r="AH1153" s="62"/>
      <c r="AI1153" s="62"/>
      <c r="AJ1153" s="62"/>
    </row>
    <row r="1154" spans="2:36" ht="18.649999999999999" customHeight="1" thickTop="1" thickBot="1">
      <c r="D1154" s="43">
        <v>0</v>
      </c>
      <c r="E1154" s="116">
        <f t="shared" ref="E1154" si="4710">(1/$E$8)*SIN($B1151*$F$8)</f>
        <v>0.32007522842217551</v>
      </c>
      <c r="F1154" s="59">
        <f t="shared" ref="F1154" si="4711">COS($F$8*$B1151)</f>
        <v>0.27922505860762142</v>
      </c>
      <c r="G1154" s="73">
        <v>0</v>
      </c>
      <c r="I1154" s="55">
        <v>0</v>
      </c>
      <c r="J1154" s="58">
        <f t="shared" ref="J1154" si="4712">(TAN($K$8*B1151))/$J$8</f>
        <v>-1.5639592655990955</v>
      </c>
      <c r="K1154" s="56">
        <v>1</v>
      </c>
      <c r="L1154" s="57">
        <v>0</v>
      </c>
      <c r="N1154" s="55">
        <f t="shared" ref="N1154" si="4713">D1154*I1151+F1154*I1154-E1154*J1151-G1154*J1154</f>
        <v>0</v>
      </c>
      <c r="O1154" s="58">
        <f t="shared" ref="O1154" si="4714">(D1154*J1151+E1154*I1151+F1154*J1154+G1154*I1154)</f>
        <v>-0.11662138917466447</v>
      </c>
      <c r="P1154" s="56">
        <f t="shared" ref="P1154" si="4715">D1154*K1151+F1154*K1154-E1154*L1151-G1154*L1154</f>
        <v>0.27922505860762142</v>
      </c>
      <c r="Q1154" s="57">
        <f t="shared" ref="Q1154" si="4716">(D1154*L1151+E1154*K1151+F1154*L1154+G1154*K1154)</f>
        <v>0</v>
      </c>
      <c r="S1154" s="43">
        <v>0</v>
      </c>
      <c r="T1154" s="116">
        <f t="shared" ref="T1154" si="4717">(1/$T$8)*SIN($B1151*$U$8)</f>
        <v>0.32007522842217551</v>
      </c>
      <c r="U1154" s="59">
        <f t="shared" ref="U1154" si="4718">COS($U$8*$B1151)</f>
        <v>0.27922505860762142</v>
      </c>
      <c r="V1154" s="73">
        <v>0</v>
      </c>
      <c r="X1154" s="55">
        <f t="shared" ref="X1154" si="4719">N1154*S1151+P1154*S1154-O1154*T1151-Q1154*T1154</f>
        <v>0</v>
      </c>
      <c r="Y1154" s="58">
        <f t="shared" ref="Y1154" si="4720">(N1154*T1151+O1154*S1151+P1154*T1154+Q1154*S1154)</f>
        <v>5.6809410187831859E-2</v>
      </c>
      <c r="Z1154" s="56">
        <f t="shared" ref="Z1154" si="4721">N1154*U1151+P1154*U1154-O1154*V1151-Q1154*V1154</f>
        <v>0.41391519336535898</v>
      </c>
      <c r="AA1154" s="57">
        <f t="shared" ref="AA1154" si="4722">(N1154*V1151+O1154*U1151+P1154*V1154+Q1154*U1154)</f>
        <v>0</v>
      </c>
      <c r="AB1154" s="9"/>
      <c r="AC1154" s="74">
        <f t="shared" ref="AC1154" si="4723">(180/PI())*ATAN(-1*(($X$8*Y1151+AA1151+$X$8*Y1154+AA1154)/($X$8*X1151+Z1151+$X$8*X1154+Z1154)))</f>
        <v>-86.764433293734754</v>
      </c>
      <c r="AE1154" s="102">
        <f t="shared" ref="AE1154" si="4724">20*LOG(((($X$8*X1151+Z1151-$X$8*X1154-Z1154)^2+($X$8*Y1151+AA1151-$X$8*Y1154-AA1154)^2)/(($X$8*X1151+Z1151+$X$8*X1154+Z1154)^2+($X$8*Y1151+AA1151+$X$8*Y1154+AA1154)^2))^0.5)</f>
        <v>-8.15125678609116E-2</v>
      </c>
      <c r="AF1154" s="17"/>
      <c r="AG1154" s="62"/>
      <c r="AH1154" s="62"/>
      <c r="AI1154" s="62"/>
      <c r="AJ1154" s="62"/>
    </row>
    <row r="1155" spans="2:36" ht="18.649999999999999" customHeight="1">
      <c r="AE1155" s="66"/>
    </row>
    <row r="1156" spans="2:36" ht="18.649999999999999" customHeight="1" thickBot="1">
      <c r="E1156" s="50" t="s">
        <v>8</v>
      </c>
      <c r="J1156" s="50" t="s">
        <v>9</v>
      </c>
      <c r="O1156" s="50" t="s">
        <v>10</v>
      </c>
      <c r="T1156" s="50" t="s">
        <v>11</v>
      </c>
      <c r="Y1156" s="50" t="s">
        <v>12</v>
      </c>
    </row>
    <row r="1157" spans="2:36" ht="18.649999999999999" customHeight="1" thickBot="1">
      <c r="B1157" s="49"/>
      <c r="D1157" s="233" t="s">
        <v>37</v>
      </c>
      <c r="E1157" s="234"/>
      <c r="F1157" s="235" t="s">
        <v>38</v>
      </c>
      <c r="G1157" s="236"/>
      <c r="I1157" s="228" t="s">
        <v>14</v>
      </c>
      <c r="J1157" s="229"/>
      <c r="K1157" s="230" t="s">
        <v>15</v>
      </c>
      <c r="L1157" s="231"/>
      <c r="N1157" s="228" t="s">
        <v>16</v>
      </c>
      <c r="O1157" s="229"/>
      <c r="P1157" s="230" t="s">
        <v>17</v>
      </c>
      <c r="Q1157" s="231"/>
      <c r="S1157" s="228" t="s">
        <v>45</v>
      </c>
      <c r="T1157" s="229"/>
      <c r="U1157" s="230" t="s">
        <v>46</v>
      </c>
      <c r="V1157" s="231"/>
      <c r="X1157" s="228" t="s">
        <v>49</v>
      </c>
      <c r="Y1157" s="229"/>
      <c r="Z1157" s="230" t="s">
        <v>50</v>
      </c>
      <c r="AA1157" s="231"/>
      <c r="AB1157" s="4"/>
      <c r="AC1157" s="53" t="s">
        <v>87</v>
      </c>
      <c r="AE1157" s="98" t="s">
        <v>88</v>
      </c>
      <c r="AF1157" s="17"/>
      <c r="AG1157" s="62"/>
      <c r="AH1157" s="62"/>
      <c r="AI1157" s="62"/>
      <c r="AJ1157" s="62"/>
    </row>
    <row r="1158" spans="2:36" ht="18.649999999999999" customHeight="1" thickTop="1" thickBot="1">
      <c r="B1158" s="75">
        <v>3.24</v>
      </c>
      <c r="D1158" s="132">
        <f t="shared" ref="D1158" si="4725">COS($F$8*$B1158)</f>
        <v>0.27153553956147919</v>
      </c>
      <c r="E1158" s="133">
        <v>0</v>
      </c>
      <c r="F1158" s="134">
        <v>0</v>
      </c>
      <c r="G1158" s="135">
        <f t="shared" ref="G1158" si="4726">$E$8*SIN($B1158*$F$8)</f>
        <v>2.887285239943485</v>
      </c>
      <c r="I1158" s="55">
        <v>1</v>
      </c>
      <c r="J1158" s="58">
        <v>0</v>
      </c>
      <c r="K1158" s="56">
        <v>0</v>
      </c>
      <c r="L1158" s="57">
        <v>0</v>
      </c>
      <c r="N1158" s="55">
        <f t="shared" ref="N1158" si="4727">D1158*I1158+F1158*I1161-E1158*J1158-G1158*J1161</f>
        <v>4.6602074152839688</v>
      </c>
      <c r="O1158" s="58">
        <f t="shared" ref="O1158" si="4728">(D1158*J1158+E1158*I1158+F1158*J1161+G1158*I1161)</f>
        <v>0</v>
      </c>
      <c r="P1158" s="56">
        <f t="shared" ref="P1158" si="4729">D1158*K1158+F1158*K1161-E1158*L1158-G1158*L1161</f>
        <v>0</v>
      </c>
      <c r="Q1158" s="57">
        <f t="shared" ref="Q1158" si="4730">(D1158*L1158+E1158*K1158+F1158*L1161+G1158*K1161)</f>
        <v>2.887285239943485</v>
      </c>
      <c r="S1158" s="59">
        <f t="shared" ref="S1158" si="4731">COS($U$8*$B1158)</f>
        <v>0.27153553956147919</v>
      </c>
      <c r="T1158" s="60">
        <v>0</v>
      </c>
      <c r="U1158" s="22">
        <v>0</v>
      </c>
      <c r="V1158" s="116">
        <f t="shared" ref="V1158" si="4732">$T$8*SIN($B1158*$U$8)</f>
        <v>2.887285239943485</v>
      </c>
      <c r="X1158" s="55">
        <f t="shared" ref="X1158" si="4733">N1158*S1158+P1158*S1161-O1158*T1158-Q1158*T1161</f>
        <v>0.33914348422248242</v>
      </c>
      <c r="Y1158" s="58">
        <f t="shared" ref="Y1158" si="4734">(N1158*T1158+O1158*S1158+P1158*T1161+Q1158*S1161)</f>
        <v>0</v>
      </c>
      <c r="Z1158" s="56">
        <f t="shared" ref="Z1158" si="4735">N1158*U1158+P1158*U1161-O1158*V1158-Q1158*V1161</f>
        <v>0</v>
      </c>
      <c r="AA1158" s="57">
        <f t="shared" ref="AA1158" si="4736">(N1158*V1158+O1158*U1158+P1158*V1161+Q1158*U1161)</f>
        <v>14.239348640720531</v>
      </c>
      <c r="AB1158" s="9"/>
      <c r="AC1158" s="61">
        <f t="shared" ref="AC1158" si="4737">20*LOG((2*$X$8)/(($X$8*X1158+Z1158+$X$8*X1161+Z1161)^2+($X$8*Y1158+AA1158+$X$8*Y1161+AA1161)^2)^0.5)</f>
        <v>-17.096789318469618</v>
      </c>
      <c r="AE1158" s="99">
        <f t="shared" ref="AE1158" si="4738">((Y1158^2+X1158^2)/(Y1161^2+X1161^2))^0.5</f>
        <v>5.4568160300330648</v>
      </c>
      <c r="AF1158" s="17"/>
      <c r="AG1158" s="62"/>
      <c r="AH1158" s="62"/>
      <c r="AI1158" s="62"/>
      <c r="AJ1158" s="62"/>
    </row>
    <row r="1159" spans="2:36" ht="18.649999999999999" customHeight="1" thickBot="1">
      <c r="D1159" s="59"/>
      <c r="E1159" s="22"/>
      <c r="F1159" s="22"/>
      <c r="G1159" s="65"/>
      <c r="I1159" s="63"/>
      <c r="L1159" s="64"/>
      <c r="N1159" s="63"/>
      <c r="Q1159" s="64"/>
      <c r="S1159" s="63"/>
      <c r="V1159" s="64"/>
      <c r="X1159" s="63"/>
      <c r="AA1159" s="64"/>
      <c r="AE1159" s="100"/>
      <c r="AF1159" s="17"/>
      <c r="AG1159" s="62"/>
      <c r="AH1159" s="62"/>
      <c r="AI1159" s="62"/>
      <c r="AJ1159" s="62"/>
    </row>
    <row r="1160" spans="2:36" ht="18.649999999999999" customHeight="1" thickBot="1">
      <c r="D1160" s="237" t="s">
        <v>39</v>
      </c>
      <c r="E1160" s="238"/>
      <c r="F1160" s="239" t="s">
        <v>40</v>
      </c>
      <c r="G1160" s="240"/>
      <c r="I1160" s="228" t="s">
        <v>18</v>
      </c>
      <c r="J1160" s="229"/>
      <c r="K1160" s="230" t="s">
        <v>19</v>
      </c>
      <c r="L1160" s="231"/>
      <c r="N1160" s="228" t="s">
        <v>20</v>
      </c>
      <c r="O1160" s="229"/>
      <c r="P1160" s="230" t="s">
        <v>21</v>
      </c>
      <c r="Q1160" s="231"/>
      <c r="S1160" s="228" t="s">
        <v>47</v>
      </c>
      <c r="T1160" s="229"/>
      <c r="U1160" s="230" t="s">
        <v>48</v>
      </c>
      <c r="V1160" s="231"/>
      <c r="X1160" s="228" t="s">
        <v>51</v>
      </c>
      <c r="Y1160" s="229"/>
      <c r="Z1160" s="230" t="s">
        <v>52</v>
      </c>
      <c r="AA1160" s="231"/>
      <c r="AB1160" s="4"/>
      <c r="AC1160" s="71" t="s">
        <v>89</v>
      </c>
      <c r="AE1160" s="101" t="s">
        <v>90</v>
      </c>
      <c r="AF1160" s="17"/>
      <c r="AG1160" s="62"/>
      <c r="AH1160" s="62"/>
      <c r="AI1160" s="62"/>
      <c r="AJ1160" s="62"/>
    </row>
    <row r="1161" spans="2:36" ht="18.649999999999999" customHeight="1" thickTop="1" thickBot="1">
      <c r="D1161" s="43">
        <v>0</v>
      </c>
      <c r="E1161" s="116">
        <f t="shared" ref="E1161" si="4739">(1/$E$8)*SIN($B1158*$F$8)</f>
        <v>0.32080947110483166</v>
      </c>
      <c r="F1161" s="59">
        <f t="shared" ref="F1161" si="4740">COS($F$8*$B1158)</f>
        <v>0.27153553956147919</v>
      </c>
      <c r="G1161" s="73">
        <v>0</v>
      </c>
      <c r="I1161" s="55">
        <v>0</v>
      </c>
      <c r="J1161" s="58">
        <f t="shared" ref="J1161" si="4741">(TAN($K$8*B1158))/$J$8</f>
        <v>-1.5199994150243337</v>
      </c>
      <c r="K1161" s="56">
        <v>1</v>
      </c>
      <c r="L1161" s="57">
        <v>0</v>
      </c>
      <c r="N1161" s="55">
        <f t="shared" ref="N1161" si="4742">D1161*I1158+F1161*I1161-E1161*J1158-G1161*J1161</f>
        <v>0</v>
      </c>
      <c r="O1161" s="58">
        <f t="shared" ref="O1161" si="4743">(D1161*J1158+E1161*I1158+F1161*J1161+G1161*I1161)</f>
        <v>-9.1924390186933547E-2</v>
      </c>
      <c r="P1161" s="56">
        <f t="shared" ref="P1161" si="4744">D1161*K1158+F1161*K1161-E1161*L1158-G1161*L1161</f>
        <v>0.27153553956147919</v>
      </c>
      <c r="Q1161" s="57">
        <f t="shared" ref="Q1161" si="4745">(D1161*L1158+E1161*K1158+F1161*L1161+G1161*K1161)</f>
        <v>0</v>
      </c>
      <c r="S1161" s="43">
        <v>0</v>
      </c>
      <c r="T1161" s="116">
        <f t="shared" ref="T1161" si="4746">(1/$T$8)*SIN($B1158*$U$8)</f>
        <v>0.32080947110483166</v>
      </c>
      <c r="U1161" s="59">
        <f t="shared" ref="U1161" si="4747">COS($U$8*$B1158)</f>
        <v>0.27153553956147919</v>
      </c>
      <c r="V1161" s="73">
        <v>0</v>
      </c>
      <c r="X1161" s="55">
        <f t="shared" ref="X1161" si="4748">N1161*S1158+P1161*S1161-O1161*T1158-Q1161*T1161</f>
        <v>0</v>
      </c>
      <c r="Y1161" s="58">
        <f t="shared" ref="Y1161" si="4749">(N1161*T1158+O1161*S1158+P1161*T1161+Q1161*S1161)</f>
        <v>6.2150433944614294E-2</v>
      </c>
      <c r="Z1161" s="56">
        <f t="shared" ref="Z1161" si="4750">N1161*U1158+P1161*U1161-O1161*V1158-Q1161*V1161</f>
        <v>0.33914348422248258</v>
      </c>
      <c r="AA1161" s="57">
        <f t="shared" ref="AA1161" si="4751">(N1161*V1158+O1161*U1158+P1161*V1161+Q1161*U1161)</f>
        <v>0</v>
      </c>
      <c r="AB1161" s="9"/>
      <c r="AC1161" s="74">
        <f t="shared" ref="AC1161" si="4752">(180/PI())*ATAN(-1*(($X$8*Y1158+AA1158+$X$8*Y1161+AA1161)/($X$8*X1158+Z1158+$X$8*X1161+Z1161)))</f>
        <v>-87.284628668525585</v>
      </c>
      <c r="AE1161" s="102">
        <f t="shared" ref="AE1161" si="4753">20*LOG(((($X$8*X1158+Z1158-$X$8*X1161-Z1161)^2+($X$8*Y1158+AA1158-$X$8*Y1161-AA1161)^2)/(($X$8*X1158+Z1158+$X$8*X1161+Z1161)^2+($X$8*Y1158+AA1158+$X$8*Y1161+AA1161)^2))^0.5)</f>
        <v>-8.55810091174007E-2</v>
      </c>
      <c r="AF1161" s="17"/>
      <c r="AG1161" s="62"/>
      <c r="AH1161" s="62"/>
      <c r="AI1161" s="62"/>
      <c r="AJ1161" s="62"/>
    </row>
    <row r="1162" spans="2:36" ht="18.649999999999999" customHeight="1">
      <c r="AE1162" s="66"/>
    </row>
    <row r="1163" spans="2:36" ht="18.649999999999999" customHeight="1" thickBot="1">
      <c r="E1163" s="50" t="s">
        <v>8</v>
      </c>
      <c r="J1163" s="50" t="s">
        <v>9</v>
      </c>
      <c r="O1163" s="50" t="s">
        <v>10</v>
      </c>
      <c r="T1163" s="50" t="s">
        <v>11</v>
      </c>
      <c r="Y1163" s="50" t="s">
        <v>12</v>
      </c>
    </row>
    <row r="1164" spans="2:36" ht="18.649999999999999" customHeight="1" thickBot="1">
      <c r="B1164" s="49"/>
      <c r="D1164" s="233" t="s">
        <v>37</v>
      </c>
      <c r="E1164" s="234"/>
      <c r="F1164" s="235" t="s">
        <v>38</v>
      </c>
      <c r="G1164" s="236"/>
      <c r="I1164" s="228" t="s">
        <v>14</v>
      </c>
      <c r="J1164" s="229"/>
      <c r="K1164" s="230" t="s">
        <v>15</v>
      </c>
      <c r="L1164" s="231"/>
      <c r="N1164" s="228" t="s">
        <v>16</v>
      </c>
      <c r="O1164" s="229"/>
      <c r="P1164" s="230" t="s">
        <v>17</v>
      </c>
      <c r="Q1164" s="231"/>
      <c r="S1164" s="228" t="s">
        <v>45</v>
      </c>
      <c r="T1164" s="229"/>
      <c r="U1164" s="230" t="s">
        <v>46</v>
      </c>
      <c r="V1164" s="231"/>
      <c r="X1164" s="228" t="s">
        <v>49</v>
      </c>
      <c r="Y1164" s="229"/>
      <c r="Z1164" s="230" t="s">
        <v>50</v>
      </c>
      <c r="AA1164" s="231"/>
      <c r="AB1164" s="4"/>
      <c r="AC1164" s="53" t="s">
        <v>87</v>
      </c>
      <c r="AE1164" s="98" t="s">
        <v>88</v>
      </c>
      <c r="AF1164" s="17"/>
      <c r="AG1164" s="62"/>
      <c r="AH1164" s="62"/>
      <c r="AI1164" s="62"/>
      <c r="AJ1164" s="62"/>
    </row>
    <row r="1165" spans="2:36" ht="18.649999999999999" customHeight="1" thickTop="1" thickBot="1">
      <c r="B1165" s="75">
        <v>3.26</v>
      </c>
      <c r="D1165" s="132">
        <f t="shared" ref="D1165" si="4754">COS($F$8*$B1165)</f>
        <v>0.26382864747763551</v>
      </c>
      <c r="E1165" s="133">
        <v>0</v>
      </c>
      <c r="F1165" s="134">
        <v>0</v>
      </c>
      <c r="G1165" s="135">
        <f t="shared" ref="G1165" si="4755">$E$8*SIN($B1165*$F$8)</f>
        <v>2.8937086935161762</v>
      </c>
      <c r="I1165" s="55">
        <v>1</v>
      </c>
      <c r="J1165" s="58">
        <v>0</v>
      </c>
      <c r="K1165" s="56">
        <v>0</v>
      </c>
      <c r="L1165" s="57">
        <v>0</v>
      </c>
      <c r="N1165" s="55">
        <f t="shared" ref="N1165" si="4756">D1165*I1165+F1165*I1168-E1165*J1165-G1165*J1168</f>
        <v>4.5392668194812993</v>
      </c>
      <c r="O1165" s="58">
        <f t="shared" ref="O1165" si="4757">(D1165*J1165+E1165*I1165+F1165*J1168+G1165*I1168)</f>
        <v>0</v>
      </c>
      <c r="P1165" s="56">
        <f t="shared" ref="P1165" si="4758">D1165*K1165+F1165*K1168-E1165*L1165-G1165*L1168</f>
        <v>0</v>
      </c>
      <c r="Q1165" s="57">
        <f t="shared" ref="Q1165" si="4759">(D1165*L1165+E1165*K1165+F1165*L1168+G1165*K1168)</f>
        <v>2.8937086935161762</v>
      </c>
      <c r="S1165" s="59">
        <f t="shared" ref="S1165" si="4760">COS($U$8*$B1165)</f>
        <v>0.26382864747763551</v>
      </c>
      <c r="T1165" s="60">
        <v>0</v>
      </c>
      <c r="U1165" s="22">
        <v>0</v>
      </c>
      <c r="V1165" s="116">
        <f t="shared" ref="V1165" si="4761">$T$8*SIN($B1165*$U$8)</f>
        <v>2.8937086935161762</v>
      </c>
      <c r="X1165" s="55">
        <f t="shared" ref="X1165" si="4762">N1165*S1165+P1165*S1168-O1165*T1165-Q1165*T1168</f>
        <v>0.26719418075373791</v>
      </c>
      <c r="Y1165" s="58">
        <f t="shared" ref="Y1165" si="4763">(N1165*T1165+O1165*S1165+P1165*T1168+Q1165*S1168)</f>
        <v>0</v>
      </c>
      <c r="Z1165" s="56">
        <f t="shared" ref="Z1165" si="4764">N1165*U1165+P1165*U1168-O1165*V1165-Q1165*V1168</f>
        <v>0</v>
      </c>
      <c r="AA1165" s="57">
        <f t="shared" ref="AA1165" si="4765">(N1165*V1165+O1165*U1165+P1165*V1168+Q1165*U1168)</f>
        <v>13.898759108527207</v>
      </c>
      <c r="AB1165" s="9"/>
      <c r="AC1165" s="61">
        <f t="shared" ref="AC1165" si="4766">20*LOG((2*$X$8)/(($X$8*X1165+Z1165+$X$8*X1168+Z1168)^2+($X$8*Y1165+AA1165+$X$8*Y1168+AA1168)^2)^0.5)</f>
        <v>-16.886928479735349</v>
      </c>
      <c r="AE1165" s="99">
        <f t="shared" ref="AE1165" si="4767">((Y1165^2+X1165^2)/(Y1168^2+X1168^2))^0.5</f>
        <v>3.9991799271730195</v>
      </c>
      <c r="AF1165" s="17"/>
      <c r="AG1165" s="62"/>
      <c r="AH1165" s="62"/>
      <c r="AI1165" s="62"/>
      <c r="AJ1165" s="62"/>
    </row>
    <row r="1166" spans="2:36" ht="18.649999999999999" customHeight="1" thickBot="1">
      <c r="D1166" s="59"/>
      <c r="E1166" s="22"/>
      <c r="F1166" s="22"/>
      <c r="G1166" s="65"/>
      <c r="I1166" s="63"/>
      <c r="L1166" s="64"/>
      <c r="N1166" s="63"/>
      <c r="Q1166" s="64"/>
      <c r="S1166" s="63"/>
      <c r="V1166" s="64"/>
      <c r="X1166" s="63"/>
      <c r="AA1166" s="64"/>
      <c r="AE1166" s="100"/>
      <c r="AF1166" s="17"/>
      <c r="AG1166" s="62"/>
      <c r="AH1166" s="62"/>
      <c r="AI1166" s="62"/>
      <c r="AJ1166" s="62"/>
    </row>
    <row r="1167" spans="2:36" ht="18.649999999999999" customHeight="1" thickBot="1">
      <c r="D1167" s="237" t="s">
        <v>39</v>
      </c>
      <c r="E1167" s="238"/>
      <c r="F1167" s="239" t="s">
        <v>40</v>
      </c>
      <c r="G1167" s="240"/>
      <c r="I1167" s="228" t="s">
        <v>18</v>
      </c>
      <c r="J1167" s="229"/>
      <c r="K1167" s="230" t="s">
        <v>19</v>
      </c>
      <c r="L1167" s="231"/>
      <c r="N1167" s="228" t="s">
        <v>20</v>
      </c>
      <c r="O1167" s="229"/>
      <c r="P1167" s="230" t="s">
        <v>21</v>
      </c>
      <c r="Q1167" s="231"/>
      <c r="S1167" s="228" t="s">
        <v>47</v>
      </c>
      <c r="T1167" s="229"/>
      <c r="U1167" s="230" t="s">
        <v>48</v>
      </c>
      <c r="V1167" s="231"/>
      <c r="X1167" s="228" t="s">
        <v>51</v>
      </c>
      <c r="Y1167" s="229"/>
      <c r="Z1167" s="230" t="s">
        <v>52</v>
      </c>
      <c r="AA1167" s="231"/>
      <c r="AB1167" s="4"/>
      <c r="AC1167" s="71" t="s">
        <v>89</v>
      </c>
      <c r="AE1167" s="101" t="s">
        <v>90</v>
      </c>
      <c r="AF1167" s="17"/>
      <c r="AG1167" s="62"/>
      <c r="AH1167" s="62"/>
      <c r="AI1167" s="62"/>
      <c r="AJ1167" s="62"/>
    </row>
    <row r="1168" spans="2:36" ht="18.649999999999999" customHeight="1" thickTop="1" thickBot="1">
      <c r="D1168" s="43">
        <v>0</v>
      </c>
      <c r="E1168" s="116">
        <f t="shared" ref="E1168" si="4768">(1/$E$8)*SIN($B1165*$F$8)</f>
        <v>0.32152318816846398</v>
      </c>
      <c r="F1168" s="59">
        <f t="shared" ref="F1168" si="4769">COS($F$8*$B1165)</f>
        <v>0.26382864747763551</v>
      </c>
      <c r="G1168" s="73">
        <v>0</v>
      </c>
      <c r="I1168" s="55">
        <v>0</v>
      </c>
      <c r="J1168" s="58">
        <f t="shared" ref="J1168" si="4770">(TAN($K$8*B1165))/$J$8</f>
        <v>-1.4774943246994685</v>
      </c>
      <c r="K1168" s="56">
        <v>1</v>
      </c>
      <c r="L1168" s="57">
        <v>0</v>
      </c>
      <c r="N1168" s="55">
        <f t="shared" ref="N1168" si="4771">D1168*I1165+F1168*I1168-E1168*J1165-G1168*J1168</f>
        <v>0</v>
      </c>
      <c r="O1168" s="58">
        <f t="shared" ref="O1168" si="4772">(D1168*J1165+E1168*I1165+F1168*J1168+G1168*I1168)</f>
        <v>-6.8282141172879229E-2</v>
      </c>
      <c r="P1168" s="56">
        <f t="shared" ref="P1168" si="4773">D1168*K1165+F1168*K1168-E1168*L1165-G1168*L1168</f>
        <v>0.26382864747763551</v>
      </c>
      <c r="Q1168" s="57">
        <f t="shared" ref="Q1168" si="4774">(D1168*L1165+E1168*K1165+F1168*L1168+G1168*K1168)</f>
        <v>0</v>
      </c>
      <c r="S1168" s="43">
        <v>0</v>
      </c>
      <c r="T1168" s="116">
        <f t="shared" ref="T1168" si="4775">(1/$T$8)*SIN($B1165*$U$8)</f>
        <v>0.32152318816846398</v>
      </c>
      <c r="U1168" s="59">
        <f t="shared" ref="U1168" si="4776">COS($U$8*$B1165)</f>
        <v>0.26382864747763551</v>
      </c>
      <c r="V1168" s="73">
        <v>0</v>
      </c>
      <c r="X1168" s="55">
        <f t="shared" ref="X1168" si="4777">N1168*S1165+P1168*S1168-O1168*T1165-Q1168*T1168</f>
        <v>0</v>
      </c>
      <c r="Y1168" s="58">
        <f t="shared" ref="Y1168" si="4778">(N1168*T1165+O1168*S1165+P1168*T1168+Q1168*S1168)</f>
        <v>6.6812242914665462E-2</v>
      </c>
      <c r="Z1168" s="56">
        <f t="shared" ref="Z1168" si="4779">N1168*U1165+P1168*U1168-O1168*V1165-Q1168*V1168</f>
        <v>0.26719418075373791</v>
      </c>
      <c r="AA1168" s="57">
        <f t="shared" ref="AA1168" si="4780">(N1168*V1165+O1168*U1165+P1168*V1168+Q1168*U1168)</f>
        <v>0</v>
      </c>
      <c r="AB1168" s="9"/>
      <c r="AC1168" s="74">
        <f t="shared" ref="AC1168" si="4781">(180/PI())*ATAN(-1*(($X$8*Y1165+AA1165+$X$8*Y1168+AA1168)/($X$8*X1165+Z1165+$X$8*X1168+Z1168)))</f>
        <v>-87.808663427376118</v>
      </c>
      <c r="AE1168" s="102">
        <f t="shared" ref="AE1168" si="4782">20*LOG(((($X$8*X1165+Z1165-$X$8*X1168-Z1168)^2+($X$8*Y1165+AA1165-$X$8*Y1168-AA1168)^2)/(($X$8*X1165+Z1165+$X$8*X1168+Z1168)^2+($X$8*Y1165+AA1165+$X$8*Y1168+AA1168)^2))^0.5)</f>
        <v>-8.9862153827773822E-2</v>
      </c>
      <c r="AF1168" s="17"/>
      <c r="AG1168" s="62"/>
      <c r="AH1168" s="62"/>
      <c r="AI1168" s="62"/>
      <c r="AJ1168" s="62"/>
    </row>
    <row r="1169" spans="2:36" ht="18.649999999999999" customHeight="1">
      <c r="AE1169" s="66"/>
    </row>
    <row r="1170" spans="2:36" ht="18.649999999999999" customHeight="1" thickBot="1">
      <c r="E1170" s="50" t="s">
        <v>8</v>
      </c>
      <c r="J1170" s="50" t="s">
        <v>9</v>
      </c>
      <c r="O1170" s="50" t="s">
        <v>10</v>
      </c>
      <c r="T1170" s="50" t="s">
        <v>11</v>
      </c>
      <c r="Y1170" s="50" t="s">
        <v>12</v>
      </c>
    </row>
    <row r="1171" spans="2:36" ht="18.649999999999999" customHeight="1" thickBot="1">
      <c r="B1171" s="49"/>
      <c r="D1171" s="233" t="s">
        <v>37</v>
      </c>
      <c r="E1171" s="234"/>
      <c r="F1171" s="235" t="s">
        <v>38</v>
      </c>
      <c r="G1171" s="236"/>
      <c r="I1171" s="228" t="s">
        <v>14</v>
      </c>
      <c r="J1171" s="229"/>
      <c r="K1171" s="230" t="s">
        <v>15</v>
      </c>
      <c r="L1171" s="231"/>
      <c r="N1171" s="228" t="s">
        <v>16</v>
      </c>
      <c r="O1171" s="229"/>
      <c r="P1171" s="230" t="s">
        <v>17</v>
      </c>
      <c r="Q1171" s="231"/>
      <c r="S1171" s="228" t="s">
        <v>45</v>
      </c>
      <c r="T1171" s="229"/>
      <c r="U1171" s="230" t="s">
        <v>46</v>
      </c>
      <c r="V1171" s="231"/>
      <c r="X1171" s="228" t="s">
        <v>49</v>
      </c>
      <c r="Y1171" s="229"/>
      <c r="Z1171" s="230" t="s">
        <v>50</v>
      </c>
      <c r="AA1171" s="231"/>
      <c r="AB1171" s="4"/>
      <c r="AC1171" s="53" t="s">
        <v>87</v>
      </c>
      <c r="AE1171" s="98" t="s">
        <v>88</v>
      </c>
      <c r="AF1171" s="17"/>
      <c r="AG1171" s="62"/>
      <c r="AH1171" s="62"/>
      <c r="AI1171" s="62"/>
      <c r="AJ1171" s="62"/>
    </row>
    <row r="1172" spans="2:36" ht="18.649999999999999" customHeight="1" thickTop="1" thickBot="1">
      <c r="B1172" s="75">
        <v>3.28</v>
      </c>
      <c r="D1172" s="132">
        <f t="shared" ref="D1172" si="4783">COS($F$8*$B1172)</f>
        <v>0.25610487544854887</v>
      </c>
      <c r="E1172" s="133">
        <v>0</v>
      </c>
      <c r="F1172" s="134">
        <v>0</v>
      </c>
      <c r="G1172" s="135">
        <f t="shared" ref="G1172" si="4784">$E$8*SIN($B1172*$F$8)</f>
        <v>2.8999470055405063</v>
      </c>
      <c r="I1172" s="55">
        <v>1</v>
      </c>
      <c r="J1172" s="58">
        <v>0</v>
      </c>
      <c r="K1172" s="56">
        <v>0</v>
      </c>
      <c r="L1172" s="57">
        <v>0</v>
      </c>
      <c r="N1172" s="55">
        <f t="shared" ref="N1172" si="4785">D1172*I1172+F1172*I1175-E1172*J1172-G1172*J1175</f>
        <v>4.421464493741861</v>
      </c>
      <c r="O1172" s="58">
        <f t="shared" ref="O1172" si="4786">(D1172*J1172+E1172*I1172+F1172*J1175+G1172*I1175)</f>
        <v>0</v>
      </c>
      <c r="P1172" s="56">
        <f t="shared" ref="P1172" si="4787">D1172*K1172+F1172*K1175-E1172*L1172-G1172*L1175</f>
        <v>0</v>
      </c>
      <c r="Q1172" s="57">
        <f t="shared" ref="Q1172" si="4788">(D1172*L1172+E1172*K1172+F1172*L1175+G1172*K1175)</f>
        <v>2.8999470055405063</v>
      </c>
      <c r="S1172" s="59">
        <f t="shared" ref="S1172" si="4789">COS($U$8*$B1172)</f>
        <v>0.25610487544854887</v>
      </c>
      <c r="T1172" s="60">
        <v>0</v>
      </c>
      <c r="U1172" s="22">
        <v>0</v>
      </c>
      <c r="V1172" s="116">
        <f t="shared" ref="V1172" si="4790">$T$8*SIN($B1172*$U$8)</f>
        <v>2.8999470055405063</v>
      </c>
      <c r="X1172" s="55">
        <f t="shared" ref="X1172" si="4791">N1172*S1172+P1172*S1175-O1172*T1172-Q1172*T1175</f>
        <v>0.19794832069845747</v>
      </c>
      <c r="Y1172" s="58">
        <f t="shared" ref="Y1172" si="4792">(N1172*T1172+O1172*S1172+P1172*T1175+Q1172*S1175)</f>
        <v>0</v>
      </c>
      <c r="Z1172" s="56">
        <f t="shared" ref="Z1172" si="4793">N1172*U1172+P1172*U1175-O1172*V1172-Q1172*V1175</f>
        <v>0</v>
      </c>
      <c r="AA1172" s="57">
        <f t="shared" ref="AA1172" si="4794">(N1172*V1172+O1172*U1172+P1172*V1175+Q1172*U1175)</f>
        <v>13.564703285391724</v>
      </c>
      <c r="AB1172" s="9"/>
      <c r="AC1172" s="61">
        <f t="shared" ref="AC1172" si="4795">20*LOG((2*$X$8)/(($X$8*X1172+Z1172+$X$8*X1175+Z1175)^2+($X$8*Y1172+AA1172+$X$8*Y1175+AA1175)^2)^0.5)</f>
        <v>-16.676503473612236</v>
      </c>
      <c r="AE1172" s="99">
        <f t="shared" ref="AE1172" si="4796">((Y1172^2+X1172^2)/(Y1175^2+X1175^2))^0.5</f>
        <v>2.7946130623087551</v>
      </c>
      <c r="AF1172" s="17"/>
      <c r="AG1172" s="62"/>
      <c r="AH1172" s="62"/>
      <c r="AI1172" s="62"/>
      <c r="AJ1172" s="62"/>
    </row>
    <row r="1173" spans="2:36" ht="18.649999999999999" customHeight="1" thickBot="1">
      <c r="D1173" s="59"/>
      <c r="E1173" s="22"/>
      <c r="F1173" s="22"/>
      <c r="G1173" s="65"/>
      <c r="I1173" s="63"/>
      <c r="L1173" s="64"/>
      <c r="N1173" s="63"/>
      <c r="Q1173" s="64"/>
      <c r="S1173" s="63"/>
      <c r="V1173" s="64"/>
      <c r="X1173" s="63"/>
      <c r="AA1173" s="64"/>
      <c r="AE1173" s="100"/>
      <c r="AF1173" s="17"/>
      <c r="AG1173" s="62"/>
      <c r="AH1173" s="62"/>
      <c r="AI1173" s="62"/>
      <c r="AJ1173" s="62"/>
    </row>
    <row r="1174" spans="2:36" ht="18.649999999999999" customHeight="1" thickBot="1">
      <c r="D1174" s="237" t="s">
        <v>39</v>
      </c>
      <c r="E1174" s="238"/>
      <c r="F1174" s="239" t="s">
        <v>40</v>
      </c>
      <c r="G1174" s="240"/>
      <c r="I1174" s="228" t="s">
        <v>18</v>
      </c>
      <c r="J1174" s="229"/>
      <c r="K1174" s="230" t="s">
        <v>19</v>
      </c>
      <c r="L1174" s="231"/>
      <c r="N1174" s="228" t="s">
        <v>20</v>
      </c>
      <c r="O1174" s="229"/>
      <c r="P1174" s="230" t="s">
        <v>21</v>
      </c>
      <c r="Q1174" s="231"/>
      <c r="S1174" s="228" t="s">
        <v>47</v>
      </c>
      <c r="T1174" s="229"/>
      <c r="U1174" s="230" t="s">
        <v>48</v>
      </c>
      <c r="V1174" s="231"/>
      <c r="X1174" s="228" t="s">
        <v>51</v>
      </c>
      <c r="Y1174" s="229"/>
      <c r="Z1174" s="230" t="s">
        <v>52</v>
      </c>
      <c r="AA1174" s="231"/>
      <c r="AB1174" s="4"/>
      <c r="AC1174" s="71" t="s">
        <v>89</v>
      </c>
      <c r="AE1174" s="101" t="s">
        <v>90</v>
      </c>
      <c r="AF1174" s="17"/>
      <c r="AG1174" s="62"/>
      <c r="AH1174" s="62"/>
      <c r="AI1174" s="62"/>
      <c r="AJ1174" s="62"/>
    </row>
    <row r="1175" spans="2:36" ht="18.649999999999999" customHeight="1" thickTop="1" thickBot="1">
      <c r="D1175" s="43">
        <v>0</v>
      </c>
      <c r="E1175" s="116">
        <f t="shared" ref="E1175" si="4797">(1/$E$8)*SIN($B1172*$F$8)</f>
        <v>0.32221633394894511</v>
      </c>
      <c r="F1175" s="59">
        <f t="shared" ref="F1175" si="4798">COS($F$8*$B1172)</f>
        <v>0.25610487544854887</v>
      </c>
      <c r="G1175" s="73">
        <v>0</v>
      </c>
      <c r="I1175" s="55">
        <v>0</v>
      </c>
      <c r="J1175" s="58">
        <f t="shared" ref="J1175" si="4799">(TAN($K$8*B1172))/$J$8</f>
        <v>-1.436357150780744</v>
      </c>
      <c r="K1175" s="56">
        <v>1</v>
      </c>
      <c r="L1175" s="57">
        <v>0</v>
      </c>
      <c r="N1175" s="55">
        <f t="shared" ref="N1175" si="4800">D1175*I1172+F1175*I1175-E1175*J1172-G1175*J1175</f>
        <v>0</v>
      </c>
      <c r="O1175" s="58">
        <f t="shared" ref="O1175" si="4801">(D1175*J1172+E1175*I1172+F1175*J1175+G1175*I1175)</f>
        <v>-4.564173525138987E-2</v>
      </c>
      <c r="P1175" s="56">
        <f t="shared" ref="P1175" si="4802">D1175*K1172+F1175*K1175-E1175*L1172-G1175*L1175</f>
        <v>0.25610487544854887</v>
      </c>
      <c r="Q1175" s="57">
        <f t="shared" ref="Q1175" si="4803">(D1175*L1172+E1175*K1172+F1175*L1175+G1175*K1175)</f>
        <v>0</v>
      </c>
      <c r="S1175" s="43">
        <v>0</v>
      </c>
      <c r="T1175" s="116">
        <f t="shared" ref="T1175" si="4804">(1/$T$8)*SIN($B1172*$U$8)</f>
        <v>0.32221633394894511</v>
      </c>
      <c r="U1175" s="59">
        <f t="shared" ref="U1175" si="4805">COS($U$8*$B1172)</f>
        <v>0.25610487544854887</v>
      </c>
      <c r="V1175" s="73">
        <v>0</v>
      </c>
      <c r="X1175" s="55">
        <f t="shared" ref="X1175" si="4806">N1175*S1172+P1175*S1175-O1175*T1172-Q1175*T1175</f>
        <v>0</v>
      </c>
      <c r="Y1175" s="58">
        <f t="shared" ref="Y1175" si="4807">(N1175*T1172+O1175*S1172+P1175*T1175+Q1175*S1175)</f>
        <v>7.0832103151669767E-2</v>
      </c>
      <c r="Z1175" s="56">
        <f t="shared" ref="Z1175" si="4808">N1175*U1172+P1175*U1175-O1175*V1172-Q1175*V1175</f>
        <v>0.19794832069845736</v>
      </c>
      <c r="AA1175" s="57">
        <f t="shared" ref="AA1175" si="4809">(N1175*V1172+O1175*U1172+P1175*V1175+Q1175*U1175)</f>
        <v>0</v>
      </c>
      <c r="AB1175" s="9"/>
      <c r="AC1175" s="74">
        <f t="shared" ref="AC1175" si="4810">(180/PI())*ATAN(-1*(($X$8*Y1172+AA1172+$X$8*Y1175+AA1175)/($X$8*X1172+Z1172+$X$8*X1175+Z1175)))</f>
        <v>-88.336931012069513</v>
      </c>
      <c r="AE1175" s="102">
        <f t="shared" ref="AE1175" si="4811">20*LOG(((($X$8*X1172+Z1172-$X$8*X1175-Z1175)^2+($X$8*Y1172+AA1172-$X$8*Y1175-AA1175)^2)/(($X$8*X1172+Z1172+$X$8*X1175+Z1175)^2+($X$8*Y1172+AA1172+$X$8*Y1175+AA1175)^2))^0.5)</f>
        <v>-9.4372189002488796E-2</v>
      </c>
      <c r="AF1175" s="17"/>
      <c r="AG1175" s="62"/>
      <c r="AH1175" s="62"/>
      <c r="AI1175" s="62"/>
      <c r="AJ1175" s="62"/>
    </row>
    <row r="1176" spans="2:36" ht="18.649999999999999" customHeight="1">
      <c r="AE1176" s="66"/>
    </row>
    <row r="1177" spans="2:36" ht="18.649999999999999" customHeight="1" thickBot="1">
      <c r="E1177" s="50" t="s">
        <v>8</v>
      </c>
      <c r="J1177" s="50" t="s">
        <v>9</v>
      </c>
      <c r="O1177" s="50" t="s">
        <v>10</v>
      </c>
      <c r="T1177" s="50" t="s">
        <v>11</v>
      </c>
      <c r="Y1177" s="50" t="s">
        <v>12</v>
      </c>
    </row>
    <row r="1178" spans="2:36" ht="18.649999999999999" customHeight="1" thickBot="1">
      <c r="B1178" s="49"/>
      <c r="D1178" s="233" t="s">
        <v>37</v>
      </c>
      <c r="E1178" s="234"/>
      <c r="F1178" s="235" t="s">
        <v>38</v>
      </c>
      <c r="G1178" s="236"/>
      <c r="I1178" s="228" t="s">
        <v>14</v>
      </c>
      <c r="J1178" s="229"/>
      <c r="K1178" s="230" t="s">
        <v>15</v>
      </c>
      <c r="L1178" s="231"/>
      <c r="N1178" s="228" t="s">
        <v>16</v>
      </c>
      <c r="O1178" s="229"/>
      <c r="P1178" s="230" t="s">
        <v>17</v>
      </c>
      <c r="Q1178" s="231"/>
      <c r="S1178" s="228" t="s">
        <v>45</v>
      </c>
      <c r="T1178" s="229"/>
      <c r="U1178" s="230" t="s">
        <v>46</v>
      </c>
      <c r="V1178" s="231"/>
      <c r="X1178" s="228" t="s">
        <v>49</v>
      </c>
      <c r="Y1178" s="229"/>
      <c r="Z1178" s="230" t="s">
        <v>50</v>
      </c>
      <c r="AA1178" s="231"/>
      <c r="AB1178" s="4"/>
      <c r="AC1178" s="53" t="s">
        <v>87</v>
      </c>
      <c r="AE1178" s="98" t="s">
        <v>88</v>
      </c>
      <c r="AF1178" s="17"/>
      <c r="AG1178" s="62"/>
      <c r="AH1178" s="62"/>
      <c r="AI1178" s="62"/>
      <c r="AJ1178" s="62"/>
    </row>
    <row r="1179" spans="2:36" ht="18.649999999999999" customHeight="1" thickTop="1" thickBot="1">
      <c r="B1179" s="75">
        <v>3.3</v>
      </c>
      <c r="D1179" s="132">
        <f t="shared" ref="D1179" si="4812">COS($F$8*$B1179)</f>
        <v>0.24836471764666823</v>
      </c>
      <c r="E1179" s="133">
        <v>0</v>
      </c>
      <c r="F1179" s="134">
        <v>0</v>
      </c>
      <c r="G1179" s="135">
        <f t="shared" ref="G1179" si="4813">$E$8*SIN($B1179*$F$8)</f>
        <v>2.9059997768848187</v>
      </c>
      <c r="I1179" s="55">
        <v>1</v>
      </c>
      <c r="J1179" s="58">
        <v>0</v>
      </c>
      <c r="K1179" s="56">
        <v>0</v>
      </c>
      <c r="L1179" s="57">
        <v>0</v>
      </c>
      <c r="N1179" s="55">
        <f t="shared" ref="N1179" si="4814">D1179*I1179+F1179*I1182-E1179*J1179-G1179*J1182</f>
        <v>4.306615453161851</v>
      </c>
      <c r="O1179" s="58">
        <f t="shared" ref="O1179" si="4815">(D1179*J1179+E1179*I1179+F1179*J1182+G1179*I1182)</f>
        <v>0</v>
      </c>
      <c r="P1179" s="56">
        <f t="shared" ref="P1179" si="4816">D1179*K1179+F1179*K1182-E1179*L1179-G1179*L1182</f>
        <v>0</v>
      </c>
      <c r="Q1179" s="57">
        <f t="shared" ref="Q1179" si="4817">(D1179*L1179+E1179*K1179+F1179*L1182+G1179*K1182)</f>
        <v>2.9059997768848187</v>
      </c>
      <c r="S1179" s="59">
        <f t="shared" ref="S1179" si="4818">COS($U$8*$B1179)</f>
        <v>0.24836471764666823</v>
      </c>
      <c r="T1179" s="60">
        <v>0</v>
      </c>
      <c r="U1179" s="22">
        <v>0</v>
      </c>
      <c r="V1179" s="116">
        <f t="shared" ref="V1179" si="4819">$T$8*SIN($B1179*$U$8)</f>
        <v>2.9059997768848187</v>
      </c>
      <c r="X1179" s="55">
        <f t="shared" ref="X1179" si="4820">N1179*S1179+P1179*S1182-O1179*T1179-Q1179*T1182</f>
        <v>0.13129636400903055</v>
      </c>
      <c r="Y1179" s="58">
        <f t="shared" ref="Y1179" si="4821">(N1179*T1179+O1179*S1179+P1179*T1182+Q1179*S1182)</f>
        <v>0</v>
      </c>
      <c r="Z1179" s="56">
        <f t="shared" ref="Z1179" si="4822">N1179*U1179+P1179*U1182-O1179*V1179-Q1179*V1182</f>
        <v>0</v>
      </c>
      <c r="AA1179" s="57">
        <f t="shared" ref="AA1179" si="4823">(N1179*V1179+O1179*U1179+P1179*V1182+Q1179*U1182)</f>
        <v>13.23677136008433</v>
      </c>
      <c r="AB1179" s="9"/>
      <c r="AC1179" s="61">
        <f t="shared" ref="AC1179" si="4824">20*LOG((2*$X$8)/(($X$8*X1179+Z1179+$X$8*X1182+Z1182)^2+($X$8*Y1179+AA1179+$X$8*Y1182+AA1182)^2)^0.5)</f>
        <v>-16.465314120812781</v>
      </c>
      <c r="AE1179" s="99">
        <f t="shared" ref="AE1179" si="4825">((Y1179^2+X1179^2)/(Y1182^2+X1182^2))^0.5</f>
        <v>1.7684253674315811</v>
      </c>
      <c r="AF1179" s="17"/>
      <c r="AG1179" s="62"/>
      <c r="AH1179" s="62"/>
      <c r="AI1179" s="62"/>
      <c r="AJ1179" s="62"/>
    </row>
    <row r="1180" spans="2:36" ht="18.649999999999999" customHeight="1" thickBot="1">
      <c r="D1180" s="59"/>
      <c r="E1180" s="22"/>
      <c r="F1180" s="22"/>
      <c r="G1180" s="65"/>
      <c r="I1180" s="63"/>
      <c r="L1180" s="64"/>
      <c r="N1180" s="63"/>
      <c r="Q1180" s="64"/>
      <c r="S1180" s="63"/>
      <c r="V1180" s="64"/>
      <c r="X1180" s="63"/>
      <c r="AA1180" s="64"/>
      <c r="AE1180" s="100"/>
      <c r="AF1180" s="17"/>
      <c r="AG1180" s="62"/>
      <c r="AH1180" s="62"/>
      <c r="AI1180" s="62"/>
      <c r="AJ1180" s="62"/>
    </row>
    <row r="1181" spans="2:36" ht="18.649999999999999" customHeight="1" thickBot="1">
      <c r="D1181" s="237" t="s">
        <v>39</v>
      </c>
      <c r="E1181" s="238"/>
      <c r="F1181" s="239" t="s">
        <v>40</v>
      </c>
      <c r="G1181" s="240"/>
      <c r="I1181" s="228" t="s">
        <v>18</v>
      </c>
      <c r="J1181" s="229"/>
      <c r="K1181" s="230" t="s">
        <v>19</v>
      </c>
      <c r="L1181" s="231"/>
      <c r="N1181" s="228" t="s">
        <v>20</v>
      </c>
      <c r="O1181" s="229"/>
      <c r="P1181" s="230" t="s">
        <v>21</v>
      </c>
      <c r="Q1181" s="231"/>
      <c r="S1181" s="228" t="s">
        <v>47</v>
      </c>
      <c r="T1181" s="229"/>
      <c r="U1181" s="230" t="s">
        <v>48</v>
      </c>
      <c r="V1181" s="231"/>
      <c r="X1181" s="228" t="s">
        <v>51</v>
      </c>
      <c r="Y1181" s="229"/>
      <c r="Z1181" s="230" t="s">
        <v>52</v>
      </c>
      <c r="AA1181" s="231"/>
      <c r="AB1181" s="4"/>
      <c r="AC1181" s="71" t="s">
        <v>89</v>
      </c>
      <c r="AE1181" s="101" t="s">
        <v>90</v>
      </c>
      <c r="AF1181" s="17"/>
      <c r="AG1181" s="62"/>
      <c r="AH1181" s="62"/>
      <c r="AI1181" s="62"/>
      <c r="AJ1181" s="62"/>
    </row>
    <row r="1182" spans="2:36" ht="18.649999999999999" customHeight="1" thickTop="1" thickBot="1">
      <c r="D1182" s="43">
        <v>0</v>
      </c>
      <c r="E1182" s="116">
        <f t="shared" ref="E1182" si="4826">(1/$E$8)*SIN($B1179*$F$8)</f>
        <v>0.32288886409831319</v>
      </c>
      <c r="F1182" s="59">
        <f t="shared" ref="F1182" si="4827">COS($F$8*$B1179)</f>
        <v>0.24836471764666823</v>
      </c>
      <c r="G1182" s="73">
        <v>0</v>
      </c>
      <c r="I1182" s="55">
        <v>0</v>
      </c>
      <c r="J1182" s="58">
        <f t="shared" ref="J1182" si="4828">(TAN($K$8*B1179))/$J$8</f>
        <v>-1.3965075867505941</v>
      </c>
      <c r="K1182" s="56">
        <v>1</v>
      </c>
      <c r="L1182" s="57">
        <v>0</v>
      </c>
      <c r="N1182" s="55">
        <f t="shared" ref="N1182" si="4829">D1182*I1179+F1182*I1182-E1182*J1179-G1182*J1182</f>
        <v>0</v>
      </c>
      <c r="O1182" s="58">
        <f t="shared" ref="O1182" si="4830">(D1182*J1179+E1182*I1179+F1182*J1182+G1182*I1182)</f>
        <v>-2.3954348376428125E-2</v>
      </c>
      <c r="P1182" s="56">
        <f t="shared" ref="P1182" si="4831">D1182*K1179+F1182*K1182-E1182*L1179-G1182*L1182</f>
        <v>0.24836471764666823</v>
      </c>
      <c r="Q1182" s="57">
        <f t="shared" ref="Q1182" si="4832">(D1182*L1179+E1182*K1179+F1182*L1182+G1182*K1182)</f>
        <v>0</v>
      </c>
      <c r="S1182" s="43">
        <v>0</v>
      </c>
      <c r="T1182" s="116">
        <f t="shared" ref="T1182" si="4833">(1/$T$8)*SIN($B1179*$U$8)</f>
        <v>0.32288886409831319</v>
      </c>
      <c r="U1182" s="59">
        <f t="shared" ref="U1182" si="4834">COS($U$8*$B1179)</f>
        <v>0.24836471764666823</v>
      </c>
      <c r="V1182" s="73">
        <v>0</v>
      </c>
      <c r="X1182" s="55">
        <f t="shared" ref="X1182" si="4835">N1182*S1179+P1182*S1182-O1182*T1179-Q1182*T1182</f>
        <v>0</v>
      </c>
      <c r="Y1182" s="58">
        <f t="shared" ref="Y1182" si="4836">(N1182*T1179+O1182*S1179+P1182*T1182+Q1182*S1182)</f>
        <v>7.4244786592109493E-2</v>
      </c>
      <c r="Z1182" s="56">
        <f t="shared" ref="Z1182" si="4837">N1182*U1179+P1182*U1182-O1182*V1179-Q1182*V1182</f>
        <v>0.13129636400903058</v>
      </c>
      <c r="AA1182" s="57">
        <f t="shared" ref="AA1182" si="4838">(N1182*V1179+O1182*U1179+P1182*V1182+Q1182*U1182)</f>
        <v>0</v>
      </c>
      <c r="AB1182" s="9"/>
      <c r="AC1182" s="74">
        <f t="shared" ref="AC1182" si="4839">(180/PI())*ATAN(-1*(($X$8*Y1179+AA1179+$X$8*Y1182+AA1182)/($X$8*X1179+Z1179+$X$8*X1182+Z1182)))</f>
        <v>-88.869845579534626</v>
      </c>
      <c r="AE1182" s="102">
        <f t="shared" ref="AE1182" si="4840">20*LOG(((($X$8*X1179+Z1179-$X$8*X1182-Z1182)^2+($X$8*Y1179+AA1179-$X$8*Y1182-AA1182)^2)/(($X$8*X1179+Z1179+$X$8*X1182+Z1182)^2+($X$8*Y1179+AA1179+$X$8*Y1182+AA1182)^2))^0.5)</f>
        <v>-9.91288144807871E-2</v>
      </c>
      <c r="AF1182" s="17"/>
      <c r="AG1182" s="62"/>
      <c r="AH1182" s="62"/>
      <c r="AI1182" s="62"/>
      <c r="AJ1182" s="62"/>
    </row>
    <row r="1183" spans="2:36" ht="18.649999999999999" customHeight="1">
      <c r="AE1183" s="66"/>
    </row>
    <row r="1184" spans="2:36" ht="18.649999999999999" customHeight="1" thickBot="1">
      <c r="E1184" s="50" t="s">
        <v>8</v>
      </c>
      <c r="J1184" s="50" t="s">
        <v>9</v>
      </c>
      <c r="O1184" s="50" t="s">
        <v>10</v>
      </c>
      <c r="T1184" s="50" t="s">
        <v>11</v>
      </c>
      <c r="Y1184" s="50" t="s">
        <v>12</v>
      </c>
    </row>
    <row r="1185" spans="2:36" ht="18.649999999999999" customHeight="1" thickBot="1">
      <c r="B1185" s="49"/>
      <c r="D1185" s="233" t="s">
        <v>37</v>
      </c>
      <c r="E1185" s="234"/>
      <c r="F1185" s="235" t="s">
        <v>38</v>
      </c>
      <c r="G1185" s="236"/>
      <c r="I1185" s="228" t="s">
        <v>14</v>
      </c>
      <c r="J1185" s="229"/>
      <c r="K1185" s="230" t="s">
        <v>15</v>
      </c>
      <c r="L1185" s="231"/>
      <c r="N1185" s="228" t="s">
        <v>16</v>
      </c>
      <c r="O1185" s="229"/>
      <c r="P1185" s="230" t="s">
        <v>17</v>
      </c>
      <c r="Q1185" s="231"/>
      <c r="S1185" s="228" t="s">
        <v>45</v>
      </c>
      <c r="T1185" s="229"/>
      <c r="U1185" s="230" t="s">
        <v>46</v>
      </c>
      <c r="V1185" s="231"/>
      <c r="X1185" s="228" t="s">
        <v>49</v>
      </c>
      <c r="Y1185" s="229"/>
      <c r="Z1185" s="230" t="s">
        <v>50</v>
      </c>
      <c r="AA1185" s="231"/>
      <c r="AB1185" s="4"/>
      <c r="AC1185" s="53" t="s">
        <v>87</v>
      </c>
      <c r="AE1185" s="98" t="s">
        <v>88</v>
      </c>
      <c r="AF1185" s="17"/>
      <c r="AG1185" s="62"/>
      <c r="AH1185" s="62"/>
      <c r="AI1185" s="62"/>
      <c r="AJ1185" s="62"/>
    </row>
    <row r="1186" spans="2:36" ht="18.649999999999999" customHeight="1" thickTop="1" thickBot="1">
      <c r="B1186" s="75">
        <v>3.32</v>
      </c>
      <c r="D1186" s="132">
        <f t="shared" ref="D1186" si="4841">COS($F$8*$B1186)</f>
        <v>0.2406086692928168</v>
      </c>
      <c r="E1186" s="133">
        <v>0</v>
      </c>
      <c r="F1186" s="134">
        <v>0</v>
      </c>
      <c r="G1186" s="135">
        <f t="shared" ref="G1186" si="4842">$E$8*SIN($B1186*$F$8)</f>
        <v>2.9118666202884809</v>
      </c>
      <c r="I1186" s="55">
        <v>1</v>
      </c>
      <c r="J1186" s="58">
        <v>0</v>
      </c>
      <c r="K1186" s="56">
        <v>0</v>
      </c>
      <c r="L1186" s="57">
        <v>0</v>
      </c>
      <c r="N1186" s="55">
        <f t="shared" ref="N1186" si="4843">D1186*I1186+F1186*I1189-E1186*J1186-G1186*J1189</f>
        <v>4.1945486427096332</v>
      </c>
      <c r="O1186" s="58">
        <f t="shared" ref="O1186" si="4844">(D1186*J1186+E1186*I1186+F1186*J1189+G1186*I1189)</f>
        <v>0</v>
      </c>
      <c r="P1186" s="56">
        <f t="shared" ref="P1186" si="4845">D1186*K1186+F1186*K1189-E1186*L1186-G1186*L1189</f>
        <v>0</v>
      </c>
      <c r="Q1186" s="57">
        <f t="shared" ref="Q1186" si="4846">(D1186*L1186+E1186*K1186+F1186*L1189+G1186*K1189)</f>
        <v>2.9118666202884809</v>
      </c>
      <c r="S1186" s="59">
        <f t="shared" ref="S1186" si="4847">COS($U$8*$B1186)</f>
        <v>0.2406086692928168</v>
      </c>
      <c r="T1186" s="60">
        <v>0</v>
      </c>
      <c r="U1186" s="22">
        <v>0</v>
      </c>
      <c r="V1186" s="116">
        <f t="shared" ref="V1186" si="4848">$T$8*SIN($B1186*$U$8)</f>
        <v>2.9118666202884809</v>
      </c>
      <c r="X1186" s="55">
        <f t="shared" ref="X1186" si="4849">N1186*S1186+P1186*S1189-O1186*T1186-Q1186*T1189</f>
        <v>6.7137298945215806E-2</v>
      </c>
      <c r="Y1186" s="58">
        <f t="shared" ref="Y1186" si="4850">(N1186*T1186+O1186*S1186+P1186*T1189+Q1186*S1189)</f>
        <v>0</v>
      </c>
      <c r="Z1186" s="56">
        <f t="shared" ref="Z1186" si="4851">N1186*U1186+P1186*U1189-O1186*V1186-Q1186*V1189</f>
        <v>0</v>
      </c>
      <c r="AA1186" s="57">
        <f t="shared" ref="AA1186" si="4852">(N1186*V1186+O1186*U1186+P1186*V1189+Q1186*U1189)</f>
        <v>12.914586532548318</v>
      </c>
      <c r="AB1186" s="9"/>
      <c r="AC1186" s="61">
        <f t="shared" ref="AC1186" si="4853">20*LOG((2*$X$8)/(($X$8*X1186+Z1186+$X$8*X1189+Z1189)^2+($X$8*Y1186+AA1186+$X$8*Y1189+AA1189)^2)^0.5)</f>
        <v>-16.253163150838958</v>
      </c>
      <c r="AE1186" s="99">
        <f t="shared" ref="AE1186" si="4854">((Y1186^2+X1186^2)/(Y1189^2+X1189^2))^0.5</f>
        <v>0.87097631013778198</v>
      </c>
      <c r="AF1186" s="17"/>
      <c r="AG1186" s="62"/>
      <c r="AH1186" s="62"/>
      <c r="AI1186" s="62"/>
      <c r="AJ1186" s="62"/>
    </row>
    <row r="1187" spans="2:36" ht="18.649999999999999" customHeight="1" thickBot="1">
      <c r="D1187" s="59"/>
      <c r="E1187" s="22"/>
      <c r="F1187" s="22"/>
      <c r="G1187" s="65"/>
      <c r="I1187" s="63"/>
      <c r="L1187" s="64"/>
      <c r="N1187" s="63"/>
      <c r="Q1187" s="64"/>
      <c r="S1187" s="63"/>
      <c r="V1187" s="64"/>
      <c r="X1187" s="63"/>
      <c r="AA1187" s="64"/>
      <c r="AE1187" s="100"/>
      <c r="AF1187" s="17"/>
      <c r="AG1187" s="62"/>
      <c r="AH1187" s="62"/>
      <c r="AI1187" s="62"/>
      <c r="AJ1187" s="62"/>
    </row>
    <row r="1188" spans="2:36" ht="18.649999999999999" customHeight="1" thickBot="1">
      <c r="D1188" s="237" t="s">
        <v>39</v>
      </c>
      <c r="E1188" s="238"/>
      <c r="F1188" s="239" t="s">
        <v>40</v>
      </c>
      <c r="G1188" s="240"/>
      <c r="I1188" s="228" t="s">
        <v>18</v>
      </c>
      <c r="J1188" s="229"/>
      <c r="K1188" s="230" t="s">
        <v>19</v>
      </c>
      <c r="L1188" s="231"/>
      <c r="N1188" s="228" t="s">
        <v>20</v>
      </c>
      <c r="O1188" s="229"/>
      <c r="P1188" s="230" t="s">
        <v>21</v>
      </c>
      <c r="Q1188" s="231"/>
      <c r="S1188" s="228" t="s">
        <v>47</v>
      </c>
      <c r="T1188" s="229"/>
      <c r="U1188" s="230" t="s">
        <v>48</v>
      </c>
      <c r="V1188" s="231"/>
      <c r="X1188" s="228" t="s">
        <v>51</v>
      </c>
      <c r="Y1188" s="229"/>
      <c r="Z1188" s="230" t="s">
        <v>52</v>
      </c>
      <c r="AA1188" s="231"/>
      <c r="AB1188" s="4"/>
      <c r="AC1188" s="71" t="s">
        <v>89</v>
      </c>
      <c r="AE1188" s="101" t="s">
        <v>90</v>
      </c>
      <c r="AF1188" s="17"/>
      <c r="AG1188" s="62"/>
      <c r="AH1188" s="62"/>
      <c r="AI1188" s="62"/>
      <c r="AJ1188" s="62"/>
    </row>
    <row r="1189" spans="2:36" ht="18.649999999999999" customHeight="1" thickTop="1" thickBot="1">
      <c r="D1189" s="43">
        <v>0</v>
      </c>
      <c r="E1189" s="116">
        <f t="shared" ref="E1189" si="4855">(1/$E$8)*SIN($B1186*$F$8)</f>
        <v>0.32354073558760899</v>
      </c>
      <c r="F1189" s="59">
        <f t="shared" ref="F1189" si="4856">COS($F$8*$B1186)</f>
        <v>0.2406086692928168</v>
      </c>
      <c r="G1189" s="73">
        <v>0</v>
      </c>
      <c r="I1189" s="55">
        <v>0</v>
      </c>
      <c r="J1189" s="58">
        <f t="shared" ref="J1189" si="4857">(TAN($K$8*B1186))/$J$8</f>
        <v>-1.3578712520235892</v>
      </c>
      <c r="K1189" s="56">
        <v>1</v>
      </c>
      <c r="L1189" s="57">
        <v>0</v>
      </c>
      <c r="N1189" s="55">
        <f t="shared" ref="N1189" si="4858">D1189*I1186+F1189*I1189-E1189*J1186-G1189*J1189</f>
        <v>0</v>
      </c>
      <c r="O1189" s="58">
        <f t="shared" ref="O1189" si="4859">(D1189*J1186+E1189*I1186+F1189*J1189+G1189*I1189)</f>
        <v>-3.1748594327578594E-3</v>
      </c>
      <c r="P1189" s="56">
        <f t="shared" ref="P1189" si="4860">D1189*K1186+F1189*K1189-E1189*L1186-G1189*L1189</f>
        <v>0.2406086692928168</v>
      </c>
      <c r="Q1189" s="57">
        <f t="shared" ref="Q1189" si="4861">(D1189*L1186+E1189*K1186+F1189*L1189+G1189*K1189)</f>
        <v>0</v>
      </c>
      <c r="S1189" s="43">
        <v>0</v>
      </c>
      <c r="T1189" s="116">
        <f t="shared" ref="T1189" si="4862">(1/$T$8)*SIN($B1186*$U$8)</f>
        <v>0.32354073558760899</v>
      </c>
      <c r="U1189" s="59">
        <f t="shared" ref="U1189" si="4863">COS($U$8*$B1186)</f>
        <v>0.2406086692928168</v>
      </c>
      <c r="V1189" s="73">
        <v>0</v>
      </c>
      <c r="X1189" s="55">
        <f t="shared" ref="X1189" si="4864">N1189*S1186+P1189*S1189-O1189*T1186-Q1189*T1189</f>
        <v>0</v>
      </c>
      <c r="Y1189" s="58">
        <f t="shared" ref="Y1189" si="4865">(N1189*T1186+O1189*S1186+P1189*T1189+Q1189*S1189)</f>
        <v>7.7082807148446078E-2</v>
      </c>
      <c r="Z1189" s="56">
        <f t="shared" ref="Z1189" si="4866">N1189*U1186+P1189*U1189-O1189*V1186-Q1189*V1189</f>
        <v>6.7137298945215709E-2</v>
      </c>
      <c r="AA1189" s="57">
        <f t="shared" ref="AA1189" si="4867">(N1189*V1186+O1189*U1186+P1189*V1189+Q1189*U1189)</f>
        <v>0</v>
      </c>
      <c r="AB1189" s="9"/>
      <c r="AC1189" s="74">
        <f t="shared" ref="AC1189" si="4868">(180/PI())*ATAN(-1*(($X$8*Y1186+AA1186+$X$8*Y1189+AA1189)/($X$8*X1186+Z1186+$X$8*X1189+Z1189)))</f>
        <v>-89.407844085863005</v>
      </c>
      <c r="AE1189" s="102">
        <f t="shared" ref="AE1189" si="4869">20*LOG(((($X$8*X1186+Z1186-$X$8*X1189-Z1189)^2+($X$8*Y1186+AA1186-$X$8*Y1189-AA1189)^2)/(($X$8*X1186+Z1186+$X$8*X1189+Z1189)^2+($X$8*Y1186+AA1186+$X$8*Y1189+AA1189)^2))^0.5)</f>
        <v>-0.10415141139592421</v>
      </c>
      <c r="AF1189" s="17"/>
      <c r="AG1189" s="62"/>
      <c r="AH1189" s="62"/>
      <c r="AI1189" s="62"/>
      <c r="AJ1189" s="62"/>
    </row>
    <row r="1190" spans="2:36" ht="18.649999999999999" customHeight="1">
      <c r="AE1190" s="66"/>
    </row>
    <row r="1191" spans="2:36" ht="18.649999999999999" customHeight="1" thickBot="1">
      <c r="E1191" s="50" t="s">
        <v>8</v>
      </c>
      <c r="J1191" s="50" t="s">
        <v>9</v>
      </c>
      <c r="O1191" s="50" t="s">
        <v>10</v>
      </c>
      <c r="T1191" s="50" t="s">
        <v>11</v>
      </c>
      <c r="Y1191" s="50" t="s">
        <v>12</v>
      </c>
    </row>
    <row r="1192" spans="2:36" ht="18.649999999999999" customHeight="1" thickBot="1">
      <c r="B1192" s="49"/>
      <c r="D1192" s="233" t="s">
        <v>37</v>
      </c>
      <c r="E1192" s="234"/>
      <c r="F1192" s="235" t="s">
        <v>38</v>
      </c>
      <c r="G1192" s="236"/>
      <c r="I1192" s="228" t="s">
        <v>14</v>
      </c>
      <c r="J1192" s="229"/>
      <c r="K1192" s="230" t="s">
        <v>15</v>
      </c>
      <c r="L1192" s="231"/>
      <c r="N1192" s="228" t="s">
        <v>16</v>
      </c>
      <c r="O1192" s="229"/>
      <c r="P1192" s="230" t="s">
        <v>17</v>
      </c>
      <c r="Q1192" s="231"/>
      <c r="S1192" s="228" t="s">
        <v>45</v>
      </c>
      <c r="T1192" s="229"/>
      <c r="U1192" s="230" t="s">
        <v>46</v>
      </c>
      <c r="V1192" s="231"/>
      <c r="X1192" s="228" t="s">
        <v>49</v>
      </c>
      <c r="Y1192" s="229"/>
      <c r="Z1192" s="230" t="s">
        <v>50</v>
      </c>
      <c r="AA1192" s="231"/>
      <c r="AB1192" s="4"/>
      <c r="AC1192" s="53" t="s">
        <v>87</v>
      </c>
      <c r="AE1192" s="98" t="s">
        <v>88</v>
      </c>
      <c r="AF1192" s="17"/>
      <c r="AG1192" s="62"/>
      <c r="AH1192" s="62"/>
      <c r="AI1192" s="62"/>
      <c r="AJ1192" s="62"/>
    </row>
    <row r="1193" spans="2:36" ht="18.649999999999999" customHeight="1" thickTop="1" thickBot="1">
      <c r="B1193" s="75">
        <v>3.34</v>
      </c>
      <c r="D1193" s="132">
        <f t="shared" ref="D1193" si="4870">COS($F$8*$B1193)</f>
        <v>0.23283722662450579</v>
      </c>
      <c r="E1193" s="133">
        <v>0</v>
      </c>
      <c r="F1193" s="134">
        <v>0</v>
      </c>
      <c r="G1193" s="135">
        <f t="shared" ref="G1193" si="4871">$E$8*SIN($B1193*$F$8)</f>
        <v>2.9175471603866621</v>
      </c>
      <c r="I1193" s="55">
        <v>1</v>
      </c>
      <c r="J1193" s="58">
        <v>0</v>
      </c>
      <c r="K1193" s="56">
        <v>0</v>
      </c>
      <c r="L1193" s="57">
        <v>0</v>
      </c>
      <c r="N1193" s="55">
        <f t="shared" ref="N1193" si="4872">D1193*I1193+F1193*I1196-E1193*J1193-G1193*J1196</f>
        <v>4.0851056595671693</v>
      </c>
      <c r="O1193" s="58">
        <f t="shared" ref="O1193" si="4873">(D1193*J1193+E1193*I1193+F1193*J1196+G1193*I1196)</f>
        <v>0</v>
      </c>
      <c r="P1193" s="56">
        <f t="shared" ref="P1193" si="4874">D1193*K1193+F1193*K1196-E1193*L1193-G1193*L1196</f>
        <v>0</v>
      </c>
      <c r="Q1193" s="57">
        <f t="shared" ref="Q1193" si="4875">(D1193*L1193+E1193*K1193+F1193*L1196+G1193*K1196)</f>
        <v>2.9175471603866621</v>
      </c>
      <c r="S1193" s="59">
        <f t="shared" ref="S1193" si="4876">COS($U$8*$B1193)</f>
        <v>0.23283722662450579</v>
      </c>
      <c r="T1193" s="60">
        <v>0</v>
      </c>
      <c r="U1193" s="22">
        <v>0</v>
      </c>
      <c r="V1193" s="116">
        <f t="shared" ref="V1193" si="4877">$T$8*SIN($B1193*$U$8)</f>
        <v>2.9175471603866621</v>
      </c>
      <c r="X1193" s="55">
        <f t="shared" ref="X1193" si="4878">N1193*S1193+P1193*S1196-O1193*T1193-Q1193*T1196</f>
        <v>5.3778463438838298E-3</v>
      </c>
      <c r="Y1193" s="58">
        <f t="shared" ref="Y1193" si="4879">(N1193*T1193+O1193*S1193+P1193*T1196+Q1193*S1196)</f>
        <v>0</v>
      </c>
      <c r="Z1193" s="56">
        <f t="shared" ref="Z1193" si="4880">N1193*U1193+P1193*U1196-O1193*V1193-Q1193*V1196</f>
        <v>0</v>
      </c>
      <c r="AA1193" s="57">
        <f t="shared" ref="AA1193" si="4881">(N1193*V1193+O1193*U1193+P1193*V1196+Q1193*U1196)</f>
        <v>12.597802006320309</v>
      </c>
      <c r="AB1193" s="9"/>
      <c r="AC1193" s="61">
        <f t="shared" ref="AC1193" si="4882">20*LOG((2*$X$8)/(($X$8*X1193+Z1193+$X$8*X1196+Z1196)^2+($X$8*Y1193+AA1193+$X$8*Y1196+AA1196)^2)^0.5)</f>
        <v>-16.039855415266338</v>
      </c>
      <c r="AE1193" s="99">
        <f t="shared" ref="AE1193" si="4883">((Y1193^2+X1193^2)/(Y1196^2+X1196^2))^0.5</f>
        <v>6.775100290308772E-2</v>
      </c>
      <c r="AF1193" s="17"/>
      <c r="AG1193" s="62"/>
      <c r="AH1193" s="62"/>
      <c r="AI1193" s="62"/>
      <c r="AJ1193" s="62"/>
    </row>
    <row r="1194" spans="2:36" ht="18.649999999999999" customHeight="1" thickBot="1">
      <c r="D1194" s="59"/>
      <c r="E1194" s="22"/>
      <c r="F1194" s="22"/>
      <c r="G1194" s="65"/>
      <c r="I1194" s="63"/>
      <c r="L1194" s="64"/>
      <c r="N1194" s="63"/>
      <c r="Q1194" s="64"/>
      <c r="S1194" s="63"/>
      <c r="V1194" s="64"/>
      <c r="X1194" s="63"/>
      <c r="AA1194" s="64"/>
      <c r="AE1194" s="100"/>
      <c r="AF1194" s="17"/>
      <c r="AG1194" s="62"/>
      <c r="AH1194" s="62"/>
      <c r="AI1194" s="62"/>
      <c r="AJ1194" s="62"/>
    </row>
    <row r="1195" spans="2:36" ht="18.649999999999999" customHeight="1" thickBot="1">
      <c r="D1195" s="237" t="s">
        <v>39</v>
      </c>
      <c r="E1195" s="238"/>
      <c r="F1195" s="239" t="s">
        <v>40</v>
      </c>
      <c r="G1195" s="240"/>
      <c r="I1195" s="228" t="s">
        <v>18</v>
      </c>
      <c r="J1195" s="229"/>
      <c r="K1195" s="230" t="s">
        <v>19</v>
      </c>
      <c r="L1195" s="231"/>
      <c r="N1195" s="228" t="s">
        <v>20</v>
      </c>
      <c r="O1195" s="229"/>
      <c r="P1195" s="230" t="s">
        <v>21</v>
      </c>
      <c r="Q1195" s="231"/>
      <c r="S1195" s="228" t="s">
        <v>47</v>
      </c>
      <c r="T1195" s="229"/>
      <c r="U1195" s="230" t="s">
        <v>48</v>
      </c>
      <c r="V1195" s="231"/>
      <c r="X1195" s="228" t="s">
        <v>51</v>
      </c>
      <c r="Y1195" s="229"/>
      <c r="Z1195" s="230" t="s">
        <v>52</v>
      </c>
      <c r="AA1195" s="231"/>
      <c r="AB1195" s="4"/>
      <c r="AC1195" s="71" t="s">
        <v>89</v>
      </c>
      <c r="AE1195" s="101" t="s">
        <v>90</v>
      </c>
      <c r="AF1195" s="17"/>
      <c r="AG1195" s="62"/>
      <c r="AH1195" s="62"/>
      <c r="AI1195" s="62"/>
      <c r="AJ1195" s="62"/>
    </row>
    <row r="1196" spans="2:36" ht="18.649999999999999" customHeight="1" thickTop="1" thickBot="1">
      <c r="D1196" s="43">
        <v>0</v>
      </c>
      <c r="E1196" s="116">
        <f t="shared" ref="E1196" si="4884">(1/$E$8)*SIN($B1193*$F$8)</f>
        <v>0.32417190670962914</v>
      </c>
      <c r="F1196" s="59">
        <f t="shared" ref="F1196" si="4885">COS($F$8*$B1193)</f>
        <v>0.23283722662450579</v>
      </c>
      <c r="G1196" s="73">
        <v>0</v>
      </c>
      <c r="I1196" s="55">
        <v>0</v>
      </c>
      <c r="J1196" s="58">
        <f t="shared" ref="J1196" si="4886">(TAN($K$8*B1193))/$J$8</f>
        <v>-1.3203791476783266</v>
      </c>
      <c r="K1196" s="56">
        <v>1</v>
      </c>
      <c r="L1196" s="57">
        <v>0</v>
      </c>
      <c r="N1196" s="55">
        <f t="shared" ref="N1196" si="4887">D1196*I1193+F1196*I1196-E1196*J1193-G1196*J1196</f>
        <v>0</v>
      </c>
      <c r="O1196" s="58">
        <f t="shared" ref="O1196" si="4888">(D1196*J1193+E1196*I1193+F1196*J1196+G1196*I1196)</f>
        <v>1.6738487871378827E-2</v>
      </c>
      <c r="P1196" s="56">
        <f t="shared" ref="P1196" si="4889">D1196*K1193+F1196*K1196-E1196*L1193-G1196*L1196</f>
        <v>0.23283722662450579</v>
      </c>
      <c r="Q1196" s="57">
        <f t="shared" ref="Q1196" si="4890">(D1196*L1193+E1196*K1193+F1196*L1196+G1196*K1196)</f>
        <v>0</v>
      </c>
      <c r="S1196" s="43">
        <v>0</v>
      </c>
      <c r="T1196" s="116">
        <f t="shared" ref="T1196" si="4891">(1/$T$8)*SIN($B1193*$U$8)</f>
        <v>0.32417190670962914</v>
      </c>
      <c r="U1196" s="59">
        <f t="shared" ref="U1196" si="4892">COS($U$8*$B1193)</f>
        <v>0.23283722662450579</v>
      </c>
      <c r="V1196" s="73">
        <v>0</v>
      </c>
      <c r="X1196" s="55">
        <f t="shared" ref="X1196" si="4893">N1196*S1193+P1196*S1196-O1196*T1193-Q1196*T1196</f>
        <v>0</v>
      </c>
      <c r="Y1196" s="58">
        <f t="shared" ref="Y1196" si="4894">(N1196*T1193+O1196*S1193+P1196*T1196+Q1196*S1196)</f>
        <v>7.9376630801707843E-2</v>
      </c>
      <c r="Z1196" s="56">
        <f t="shared" ref="Z1196" si="4895">N1196*U1193+P1196*U1196-O1196*V1193-Q1196*V1196</f>
        <v>5.3778463438835869E-3</v>
      </c>
      <c r="AA1196" s="57">
        <f t="shared" ref="AA1196" si="4896">(N1196*V1193+O1196*U1193+P1196*V1196+Q1196*U1196)</f>
        <v>0</v>
      </c>
      <c r="AB1196" s="9"/>
      <c r="AC1196" s="74">
        <f t="shared" ref="AC1196" si="4897">(180/PI())*ATAN(-1*(($X$8*Y1193+AA1193+$X$8*Y1196+AA1196)/($X$8*X1193+Z1193+$X$8*X1196+Z1196)))</f>
        <v>-89.951388580493983</v>
      </c>
      <c r="AE1196" s="102">
        <f t="shared" ref="AE1196" si="4898">20*LOG(((($X$8*X1193+Z1193-$X$8*X1196-Z1196)^2+($X$8*Y1193+AA1193-$X$8*Y1196-AA1196)^2)/(($X$8*X1193+Z1193+$X$8*X1196+Z1196)^2+($X$8*Y1193+AA1193+$X$8*Y1196+AA1196)^2))^0.5)</f>
        <v>-0.10946123305529415</v>
      </c>
      <c r="AF1196" s="17"/>
      <c r="AG1196" s="62"/>
      <c r="AH1196" s="62"/>
      <c r="AI1196" s="62"/>
      <c r="AJ1196" s="62"/>
    </row>
    <row r="1197" spans="2:36" ht="18.649999999999999" customHeight="1">
      <c r="AE1197" s="66"/>
    </row>
    <row r="1198" spans="2:36" ht="18.649999999999999" customHeight="1" thickBot="1">
      <c r="E1198" s="50" t="s">
        <v>8</v>
      </c>
      <c r="J1198" s="50" t="s">
        <v>9</v>
      </c>
      <c r="O1198" s="50" t="s">
        <v>10</v>
      </c>
      <c r="T1198" s="50" t="s">
        <v>11</v>
      </c>
      <c r="Y1198" s="50" t="s">
        <v>12</v>
      </c>
    </row>
    <row r="1199" spans="2:36" ht="18.649999999999999" customHeight="1" thickBot="1">
      <c r="B1199" s="49"/>
      <c r="D1199" s="233" t="s">
        <v>37</v>
      </c>
      <c r="E1199" s="234"/>
      <c r="F1199" s="235" t="s">
        <v>38</v>
      </c>
      <c r="G1199" s="236"/>
      <c r="I1199" s="228" t="s">
        <v>14</v>
      </c>
      <c r="J1199" s="229"/>
      <c r="K1199" s="230" t="s">
        <v>15</v>
      </c>
      <c r="L1199" s="231"/>
      <c r="N1199" s="228" t="s">
        <v>16</v>
      </c>
      <c r="O1199" s="229"/>
      <c r="P1199" s="230" t="s">
        <v>17</v>
      </c>
      <c r="Q1199" s="231"/>
      <c r="S1199" s="228" t="s">
        <v>45</v>
      </c>
      <c r="T1199" s="229"/>
      <c r="U1199" s="230" t="s">
        <v>46</v>
      </c>
      <c r="V1199" s="231"/>
      <c r="X1199" s="228" t="s">
        <v>49</v>
      </c>
      <c r="Y1199" s="229"/>
      <c r="Z1199" s="230" t="s">
        <v>50</v>
      </c>
      <c r="AA1199" s="231"/>
      <c r="AB1199" s="4"/>
      <c r="AC1199" s="53" t="s">
        <v>87</v>
      </c>
      <c r="AE1199" s="98" t="s">
        <v>88</v>
      </c>
      <c r="AF1199" s="17"/>
      <c r="AG1199" s="62"/>
      <c r="AH1199" s="62"/>
      <c r="AI1199" s="62"/>
      <c r="AJ1199" s="62"/>
    </row>
    <row r="1200" spans="2:36" ht="18.649999999999999" customHeight="1" thickTop="1" thickBot="1">
      <c r="B1200" s="75">
        <v>3.36</v>
      </c>
      <c r="D1200" s="132">
        <f t="shared" ref="D1200" si="4899">COS($F$8*$B1200)</f>
        <v>0.22505088686418645</v>
      </c>
      <c r="E1200" s="133">
        <v>0</v>
      </c>
      <c r="F1200" s="134">
        <v>0</v>
      </c>
      <c r="G1200" s="135">
        <f t="shared" ref="G1200" si="4900">$E$8*SIN($B1200*$F$8)</f>
        <v>2.9230410337343518</v>
      </c>
      <c r="I1200" s="55">
        <v>1</v>
      </c>
      <c r="J1200" s="58">
        <v>0</v>
      </c>
      <c r="K1200" s="56">
        <v>0</v>
      </c>
      <c r="L1200" s="57">
        <v>0</v>
      </c>
      <c r="N1200" s="55">
        <f t="shared" ref="N1200" si="4901">D1200*I1200+F1200*I1203-E1200*J1200-G1200*J1203</f>
        <v>3.9781396132612992</v>
      </c>
      <c r="O1200" s="58">
        <f t="shared" ref="O1200" si="4902">(D1200*J1200+E1200*I1200+F1200*J1203+G1200*I1203)</f>
        <v>0</v>
      </c>
      <c r="P1200" s="56">
        <f t="shared" ref="P1200" si="4903">D1200*K1200+F1200*K1203-E1200*L1200-G1200*L1203</f>
        <v>0</v>
      </c>
      <c r="Q1200" s="57">
        <f t="shared" ref="Q1200" si="4904">(D1200*L1200+E1200*K1200+F1200*L1203+G1200*K1203)</f>
        <v>2.9230410337343518</v>
      </c>
      <c r="S1200" s="59">
        <f t="shared" ref="S1200" si="4905">COS($U$8*$B1200)</f>
        <v>0.22505088686418645</v>
      </c>
      <c r="T1200" s="60">
        <v>0</v>
      </c>
      <c r="U1200" s="22">
        <v>0</v>
      </c>
      <c r="V1200" s="116">
        <f t="shared" ref="V1200" si="4906">$T$8*SIN($B1200*$U$8)</f>
        <v>2.9230410337343518</v>
      </c>
      <c r="X1200" s="55">
        <f t="shared" ref="X1200" si="4907">N1200*S1200+P1200*S1203-O1200*T1200-Q1200*T1203</f>
        <v>-5.4068250287636066E-2</v>
      </c>
      <c r="Y1200" s="58">
        <f t="shared" ref="Y1200" si="4908">(N1200*T1200+O1200*S1200+P1200*T1203+Q1200*S1203)</f>
        <v>0</v>
      </c>
      <c r="Z1200" s="56">
        <f t="shared" ref="Z1200" si="4909">N1200*U1200+P1200*U1203-O1200*V1200-Q1200*V1203</f>
        <v>0</v>
      </c>
      <c r="AA1200" s="57">
        <f t="shared" ref="AA1200" si="4910">(N1200*V1200+O1200*U1200+P1200*V1203+Q1200*U1203)</f>
        <v>12.286098304469206</v>
      </c>
      <c r="AB1200" s="9"/>
      <c r="AC1200" s="61">
        <f t="shared" ref="AC1200" si="4911">20*LOG((2*$X$8)/(($X$8*X1200+Z1200+$X$8*X1203+Z1203)^2+($X$8*Y1200+AA1200+$X$8*Y1203+AA1203)^2)^0.5)</f>
        <v>-15.825197132537943</v>
      </c>
      <c r="AE1200" s="99">
        <f t="shared" ref="AE1200" si="4912">((Y1200^2+X1200^2)/(Y1203^2+X1203^2))^0.5</f>
        <v>0.66623549483339806</v>
      </c>
      <c r="AF1200" s="17"/>
      <c r="AG1200" s="62"/>
      <c r="AH1200" s="62"/>
      <c r="AI1200" s="62"/>
      <c r="AJ1200" s="62"/>
    </row>
    <row r="1201" spans="2:36" ht="18.649999999999999" customHeight="1" thickBot="1">
      <c r="D1201" s="59"/>
      <c r="E1201" s="22"/>
      <c r="F1201" s="22"/>
      <c r="G1201" s="65"/>
      <c r="I1201" s="63"/>
      <c r="L1201" s="64"/>
      <c r="N1201" s="63"/>
      <c r="Q1201" s="64"/>
      <c r="S1201" s="63"/>
      <c r="V1201" s="64"/>
      <c r="X1201" s="63"/>
      <c r="AA1201" s="64"/>
      <c r="AE1201" s="100"/>
      <c r="AF1201" s="17"/>
      <c r="AG1201" s="62"/>
      <c r="AH1201" s="62"/>
      <c r="AI1201" s="62"/>
      <c r="AJ1201" s="62"/>
    </row>
    <row r="1202" spans="2:36" ht="18.649999999999999" customHeight="1" thickBot="1">
      <c r="D1202" s="237" t="s">
        <v>39</v>
      </c>
      <c r="E1202" s="238"/>
      <c r="F1202" s="239" t="s">
        <v>40</v>
      </c>
      <c r="G1202" s="240"/>
      <c r="I1202" s="228" t="s">
        <v>18</v>
      </c>
      <c r="J1202" s="229"/>
      <c r="K1202" s="230" t="s">
        <v>19</v>
      </c>
      <c r="L1202" s="231"/>
      <c r="N1202" s="228" t="s">
        <v>20</v>
      </c>
      <c r="O1202" s="229"/>
      <c r="P1202" s="230" t="s">
        <v>21</v>
      </c>
      <c r="Q1202" s="231"/>
      <c r="S1202" s="228" t="s">
        <v>47</v>
      </c>
      <c r="T1202" s="229"/>
      <c r="U1202" s="230" t="s">
        <v>48</v>
      </c>
      <c r="V1202" s="231"/>
      <c r="X1202" s="228" t="s">
        <v>51</v>
      </c>
      <c r="Y1202" s="229"/>
      <c r="Z1202" s="230" t="s">
        <v>52</v>
      </c>
      <c r="AA1202" s="231"/>
      <c r="AB1202" s="4"/>
      <c r="AC1202" s="71" t="s">
        <v>89</v>
      </c>
      <c r="AE1202" s="101" t="s">
        <v>90</v>
      </c>
      <c r="AF1202" s="17"/>
      <c r="AG1202" s="62"/>
      <c r="AH1202" s="62"/>
      <c r="AI1202" s="62"/>
      <c r="AJ1202" s="62"/>
    </row>
    <row r="1203" spans="2:36" ht="18.649999999999999" customHeight="1" thickTop="1" thickBot="1">
      <c r="D1203" s="43">
        <v>0</v>
      </c>
      <c r="E1203" s="116">
        <f t="shared" ref="E1203" si="4913">(1/$E$8)*SIN($B1200*$F$8)</f>
        <v>0.32478233708159465</v>
      </c>
      <c r="F1203" s="59">
        <f t="shared" ref="F1203" si="4914">COS($F$8*$B1200)</f>
        <v>0.22505088686418645</v>
      </c>
      <c r="G1203" s="73">
        <v>0</v>
      </c>
      <c r="I1203" s="55">
        <v>0</v>
      </c>
      <c r="J1203" s="58">
        <f t="shared" ref="J1203" si="4915">(TAN($K$8*B1200))/$J$8</f>
        <v>-1.2839671708618909</v>
      </c>
      <c r="K1203" s="56">
        <v>1</v>
      </c>
      <c r="L1203" s="57">
        <v>0</v>
      </c>
      <c r="N1203" s="55">
        <f t="shared" ref="N1203" si="4916">D1203*I1200+F1203*I1203-E1203*J1200-G1203*J1203</f>
        <v>0</v>
      </c>
      <c r="O1203" s="58">
        <f t="shared" ref="O1203" si="4917">(D1203*J1200+E1203*I1200+F1203*J1203+G1203*I1203)</f>
        <v>3.5824386574625666E-2</v>
      </c>
      <c r="P1203" s="56">
        <f t="shared" ref="P1203" si="4918">D1203*K1200+F1203*K1203-E1203*L1200-G1203*L1203</f>
        <v>0.22505088686418645</v>
      </c>
      <c r="Q1203" s="57">
        <f t="shared" ref="Q1203" si="4919">(D1203*L1200+E1203*K1200+F1203*L1203+G1203*K1203)</f>
        <v>0</v>
      </c>
      <c r="S1203" s="43">
        <v>0</v>
      </c>
      <c r="T1203" s="116">
        <f t="shared" ref="T1203" si="4920">(1/$T$8)*SIN($B1200*$U$8)</f>
        <v>0.32478233708159465</v>
      </c>
      <c r="U1203" s="59">
        <f t="shared" ref="U1203" si="4921">COS($U$8*$B1200)</f>
        <v>0.22505088686418645</v>
      </c>
      <c r="V1203" s="73">
        <v>0</v>
      </c>
      <c r="X1203" s="55">
        <f t="shared" ref="X1203" si="4922">N1203*S1200+P1203*S1203-O1203*T1200-Q1203*T1203</f>
        <v>0</v>
      </c>
      <c r="Y1203" s="58">
        <f t="shared" ref="Y1203" si="4923">(N1203*T1200+O1203*S1200+P1203*T1203+Q1203*S1203)</f>
        <v>8.1154862968020977E-2</v>
      </c>
      <c r="Z1203" s="56">
        <f t="shared" ref="Z1203" si="4924">N1203*U1200+P1203*U1203-O1203*V1200-Q1203*V1203</f>
        <v>-5.4068250287635983E-2</v>
      </c>
      <c r="AA1203" s="57">
        <f t="shared" ref="AA1203" si="4925">(N1203*V1200+O1203*U1200+P1203*V1203+Q1203*U1203)</f>
        <v>0</v>
      </c>
      <c r="AB1203" s="9"/>
      <c r="AC1203" s="74">
        <f t="shared" ref="AC1203" si="4926">(180/PI())*ATAN(-1*(($X$8*Y1200+AA1200+$X$8*Y1203+AA1203)/($X$8*X1200+Z1200+$X$8*X1203+Z1203)))</f>
        <v>89.499031262529243</v>
      </c>
      <c r="AE1203" s="102">
        <f t="shared" ref="AE1203" si="4927">20*LOG(((($X$8*X1200+Z1200-$X$8*X1203-Z1203)^2+($X$8*Y1200+AA1200-$X$8*Y1203-AA1203)^2)/(($X$8*X1200+Z1200+$X$8*X1203+Z1203)^2+($X$8*Y1200+AA1200+$X$8*Y1203+AA1203)^2))^0.5)</f>
        <v>-0.11508162163560359</v>
      </c>
      <c r="AF1203" s="17"/>
      <c r="AG1203" s="62"/>
      <c r="AH1203" s="62"/>
      <c r="AI1203" s="62"/>
      <c r="AJ1203" s="62"/>
    </row>
    <row r="1204" spans="2:36" ht="18.649999999999999" customHeight="1">
      <c r="AE1204" s="66"/>
    </row>
    <row r="1205" spans="2:36" ht="18.649999999999999" customHeight="1" thickBot="1">
      <c r="E1205" s="50" t="s">
        <v>8</v>
      </c>
      <c r="J1205" s="50" t="s">
        <v>9</v>
      </c>
      <c r="O1205" s="50" t="s">
        <v>10</v>
      </c>
      <c r="T1205" s="50" t="s">
        <v>11</v>
      </c>
      <c r="Y1205" s="50" t="s">
        <v>12</v>
      </c>
    </row>
    <row r="1206" spans="2:36" ht="18.649999999999999" customHeight="1" thickBot="1">
      <c r="B1206" s="49"/>
      <c r="D1206" s="233" t="s">
        <v>37</v>
      </c>
      <c r="E1206" s="234"/>
      <c r="F1206" s="235" t="s">
        <v>38</v>
      </c>
      <c r="G1206" s="236"/>
      <c r="I1206" s="228" t="s">
        <v>14</v>
      </c>
      <c r="J1206" s="229"/>
      <c r="K1206" s="230" t="s">
        <v>15</v>
      </c>
      <c r="L1206" s="231"/>
      <c r="N1206" s="228" t="s">
        <v>16</v>
      </c>
      <c r="O1206" s="229"/>
      <c r="P1206" s="230" t="s">
        <v>17</v>
      </c>
      <c r="Q1206" s="231"/>
      <c r="S1206" s="228" t="s">
        <v>45</v>
      </c>
      <c r="T1206" s="229"/>
      <c r="U1206" s="230" t="s">
        <v>46</v>
      </c>
      <c r="V1206" s="231"/>
      <c r="X1206" s="228" t="s">
        <v>49</v>
      </c>
      <c r="Y1206" s="229"/>
      <c r="Z1206" s="230" t="s">
        <v>50</v>
      </c>
      <c r="AA1206" s="231"/>
      <c r="AB1206" s="4"/>
      <c r="AC1206" s="53" t="s">
        <v>87</v>
      </c>
      <c r="AE1206" s="98" t="s">
        <v>88</v>
      </c>
      <c r="AF1206" s="17"/>
      <c r="AG1206" s="62"/>
      <c r="AH1206" s="62"/>
      <c r="AI1206" s="62"/>
      <c r="AJ1206" s="62"/>
    </row>
    <row r="1207" spans="2:36" ht="18.649999999999999" customHeight="1" thickTop="1" thickBot="1">
      <c r="B1207" s="75">
        <v>3.38</v>
      </c>
      <c r="D1207" s="132">
        <f t="shared" ref="D1207" si="4928">COS($F$8*$B1207)</f>
        <v>0.21725014818743579</v>
      </c>
      <c r="E1207" s="133">
        <v>0</v>
      </c>
      <c r="F1207" s="134">
        <v>0</v>
      </c>
      <c r="G1207" s="135">
        <f t="shared" ref="G1207" si="4929">$E$8*SIN($B1207*$F$8)</f>
        <v>2.9283478888296099</v>
      </c>
      <c r="I1207" s="55">
        <v>1</v>
      </c>
      <c r="J1207" s="58">
        <v>0</v>
      </c>
      <c r="K1207" s="56">
        <v>0</v>
      </c>
      <c r="L1207" s="57">
        <v>0</v>
      </c>
      <c r="N1207" s="55">
        <f t="shared" ref="N1207" si="4930">D1207*I1207+F1207*I1210-E1207*J1207-G1207*J1210</f>
        <v>3.87351410654066</v>
      </c>
      <c r="O1207" s="58">
        <f t="shared" ref="O1207" si="4931">(D1207*J1207+E1207*I1207+F1207*J1210+G1207*I1210)</f>
        <v>0</v>
      </c>
      <c r="P1207" s="56">
        <f t="shared" ref="P1207" si="4932">D1207*K1207+F1207*K1210-E1207*L1207-G1207*L1210</f>
        <v>0</v>
      </c>
      <c r="Q1207" s="57">
        <f t="shared" ref="Q1207" si="4933">(D1207*L1207+E1207*K1207+F1207*L1210+G1207*K1210)</f>
        <v>2.9283478888296099</v>
      </c>
      <c r="S1207" s="59">
        <f t="shared" ref="S1207" si="4934">COS($U$8*$B1207)</f>
        <v>0.21725014818743579</v>
      </c>
      <c r="T1207" s="60">
        <v>0</v>
      </c>
      <c r="U1207" s="22">
        <v>0</v>
      </c>
      <c r="V1207" s="116">
        <f t="shared" ref="V1207" si="4935">$T$8*SIN($B1207*$U$8)</f>
        <v>2.9283478888296099</v>
      </c>
      <c r="X1207" s="55">
        <f t="shared" ref="X1207" si="4936">N1207*S1207+P1207*S1210-O1207*T1207-Q1207*T1210</f>
        <v>-0.11128085946045574</v>
      </c>
      <c r="Y1207" s="58">
        <f t="shared" ref="Y1207" si="4937">(N1207*T1207+O1207*S1207+P1207*T1210+Q1207*S1210)</f>
        <v>0</v>
      </c>
      <c r="Z1207" s="56">
        <f t="shared" ref="Z1207" si="4938">N1207*U1207+P1207*U1210-O1207*V1207-Q1207*V1210</f>
        <v>0</v>
      </c>
      <c r="AA1207" s="57">
        <f t="shared" ref="AA1207" si="4939">(N1207*V1207+O1207*U1207+P1207*V1210+Q1207*U1210)</f>
        <v>11.979180869032652</v>
      </c>
      <c r="AB1207" s="9"/>
      <c r="AC1207" s="61">
        <f t="shared" ref="AC1207" si="4940">20*LOG((2*$X$8)/(($X$8*X1207+Z1207+$X$8*X1210+Z1210)^2+($X$8*Y1207+AA1207+$X$8*Y1210+AA1210)^2)^0.5)</f>
        <v>-15.608995157818137</v>
      </c>
      <c r="AE1207" s="99">
        <f t="shared" ref="AE1207" si="4941">((Y1207^2+X1207^2)/(Y1210^2+X1210^2))^0.5</f>
        <v>1.349768303613339</v>
      </c>
      <c r="AF1207" s="17"/>
      <c r="AG1207" s="62"/>
      <c r="AH1207" s="62"/>
      <c r="AI1207" s="62"/>
      <c r="AJ1207" s="62"/>
    </row>
    <row r="1208" spans="2:36" ht="18.649999999999999" customHeight="1" thickBot="1">
      <c r="D1208" s="59"/>
      <c r="E1208" s="22"/>
      <c r="F1208" s="22"/>
      <c r="G1208" s="65"/>
      <c r="I1208" s="63"/>
      <c r="L1208" s="64"/>
      <c r="N1208" s="63"/>
      <c r="Q1208" s="64"/>
      <c r="S1208" s="63"/>
      <c r="V1208" s="64"/>
      <c r="X1208" s="63"/>
      <c r="AA1208" s="64"/>
      <c r="AE1208" s="100"/>
      <c r="AF1208" s="17"/>
      <c r="AG1208" s="62"/>
      <c r="AH1208" s="62"/>
      <c r="AI1208" s="62"/>
      <c r="AJ1208" s="62"/>
    </row>
    <row r="1209" spans="2:36" ht="18.649999999999999" customHeight="1" thickBot="1">
      <c r="D1209" s="237" t="s">
        <v>39</v>
      </c>
      <c r="E1209" s="238"/>
      <c r="F1209" s="239" t="s">
        <v>40</v>
      </c>
      <c r="G1209" s="240"/>
      <c r="I1209" s="228" t="s">
        <v>18</v>
      </c>
      <c r="J1209" s="229"/>
      <c r="K1209" s="230" t="s">
        <v>19</v>
      </c>
      <c r="L1209" s="231"/>
      <c r="N1209" s="228" t="s">
        <v>20</v>
      </c>
      <c r="O1209" s="229"/>
      <c r="P1209" s="230" t="s">
        <v>21</v>
      </c>
      <c r="Q1209" s="231"/>
      <c r="S1209" s="228" t="s">
        <v>47</v>
      </c>
      <c r="T1209" s="229"/>
      <c r="U1209" s="230" t="s">
        <v>48</v>
      </c>
      <c r="V1209" s="231"/>
      <c r="X1209" s="228" t="s">
        <v>51</v>
      </c>
      <c r="Y1209" s="229"/>
      <c r="Z1209" s="230" t="s">
        <v>52</v>
      </c>
      <c r="AA1209" s="231"/>
      <c r="AB1209" s="4"/>
      <c r="AC1209" s="71" t="s">
        <v>89</v>
      </c>
      <c r="AE1209" s="101" t="s">
        <v>90</v>
      </c>
      <c r="AF1209" s="17"/>
      <c r="AG1209" s="62"/>
      <c r="AH1209" s="62"/>
      <c r="AI1209" s="62"/>
      <c r="AJ1209" s="62"/>
    </row>
    <row r="1210" spans="2:36" ht="18.649999999999999" customHeight="1" thickTop="1" thickBot="1">
      <c r="D1210" s="43">
        <v>0</v>
      </c>
      <c r="E1210" s="116">
        <f t="shared" ref="E1210" si="4942">(1/$E$8)*SIN($B1207*$F$8)</f>
        <v>0.32537198764773445</v>
      </c>
      <c r="F1210" s="59">
        <f t="shared" ref="F1210" si="4943">COS($F$8*$B1207)</f>
        <v>0.21725014818743579</v>
      </c>
      <c r="G1210" s="73">
        <v>0</v>
      </c>
      <c r="I1210" s="55">
        <v>0</v>
      </c>
      <c r="J1210" s="58">
        <f t="shared" ref="J1210" si="4944">(TAN($K$8*B1207))/$J$8</f>
        <v>-1.2485756806082713</v>
      </c>
      <c r="K1210" s="56">
        <v>1</v>
      </c>
      <c r="L1210" s="57">
        <v>0</v>
      </c>
      <c r="N1210" s="55">
        <f t="shared" ref="N1210" si="4945">D1210*I1207+F1210*I1210-E1210*J1207-G1210*J1210</f>
        <v>0</v>
      </c>
      <c r="O1210" s="58">
        <f t="shared" ref="O1210" si="4946">(D1210*J1207+E1210*I1207+F1210*J1210+G1210*I1210)</f>
        <v>5.4118736012359003E-2</v>
      </c>
      <c r="P1210" s="56">
        <f t="shared" ref="P1210" si="4947">D1210*K1207+F1210*K1210-E1210*L1207-G1210*L1210</f>
        <v>0.21725014818743579</v>
      </c>
      <c r="Q1210" s="57">
        <f t="shared" ref="Q1210" si="4948">(D1210*L1207+E1210*K1207+F1210*L1210+G1210*K1210)</f>
        <v>0</v>
      </c>
      <c r="S1210" s="43">
        <v>0</v>
      </c>
      <c r="T1210" s="116">
        <f t="shared" ref="T1210" si="4949">(1/$T$8)*SIN($B1207*$U$8)</f>
        <v>0.32537198764773445</v>
      </c>
      <c r="U1210" s="59">
        <f t="shared" ref="U1210" si="4950">COS($U$8*$B1207)</f>
        <v>0.21725014818743579</v>
      </c>
      <c r="V1210" s="73">
        <v>0</v>
      </c>
      <c r="X1210" s="55">
        <f t="shared" ref="X1210" si="4951">N1210*S1207+P1210*S1210-O1210*T1207-Q1210*T1210</f>
        <v>0</v>
      </c>
      <c r="Y1210" s="58">
        <f t="shared" ref="Y1210" si="4952">(N1210*T1207+O1210*S1207+P1210*T1210+Q1210*S1210)</f>
        <v>8.244441595091255E-2</v>
      </c>
      <c r="Z1210" s="56">
        <f t="shared" ref="Z1210" si="4953">N1210*U1207+P1210*U1210-O1210*V1207-Q1210*V1210</f>
        <v>-0.11128085946045566</v>
      </c>
      <c r="AA1210" s="57">
        <f t="shared" ref="AA1210" si="4954">(N1210*V1207+O1210*U1207+P1210*V1210+Q1210*U1210)</f>
        <v>0</v>
      </c>
      <c r="AB1210" s="9"/>
      <c r="AC1210" s="74">
        <f t="shared" ref="AC1210" si="4955">(180/PI())*ATAN(-1*(($X$8*Y1207+AA1207+$X$8*Y1210+AA1210)/($X$8*X1207+Z1207+$X$8*X1210+Z1210)))</f>
        <v>88.942895345543064</v>
      </c>
      <c r="AE1210" s="102">
        <f t="shared" ref="AE1210" si="4956">20*LOG(((($X$8*X1207+Z1207-$X$8*X1210-Z1210)^2+($X$8*Y1207+AA1207-$X$8*Y1210-AA1210)^2)/(($X$8*X1207+Z1207+$X$8*X1210+Z1210)^2+($X$8*Y1207+AA1207+$X$8*Y1210+AA1210)^2))^0.5)</f>
        <v>-0.1210382546836266</v>
      </c>
      <c r="AF1210" s="17"/>
      <c r="AG1210" s="62"/>
      <c r="AH1210" s="62"/>
      <c r="AI1210" s="62"/>
      <c r="AJ1210" s="62"/>
    </row>
    <row r="1211" spans="2:36" ht="18.649999999999999" customHeight="1">
      <c r="AE1211" s="66"/>
    </row>
    <row r="1212" spans="2:36" ht="18.649999999999999" customHeight="1" thickBot="1">
      <c r="E1212" s="50" t="s">
        <v>8</v>
      </c>
      <c r="J1212" s="50" t="s">
        <v>9</v>
      </c>
      <c r="O1212" s="50" t="s">
        <v>10</v>
      </c>
      <c r="T1212" s="50" t="s">
        <v>11</v>
      </c>
      <c r="Y1212" s="50" t="s">
        <v>12</v>
      </c>
    </row>
    <row r="1213" spans="2:36" ht="18.649999999999999" customHeight="1" thickBot="1">
      <c r="B1213" s="49"/>
      <c r="D1213" s="233" t="s">
        <v>37</v>
      </c>
      <c r="E1213" s="234"/>
      <c r="F1213" s="235" t="s">
        <v>38</v>
      </c>
      <c r="G1213" s="236"/>
      <c r="I1213" s="228" t="s">
        <v>14</v>
      </c>
      <c r="J1213" s="229"/>
      <c r="K1213" s="230" t="s">
        <v>15</v>
      </c>
      <c r="L1213" s="231"/>
      <c r="N1213" s="228" t="s">
        <v>16</v>
      </c>
      <c r="O1213" s="229"/>
      <c r="P1213" s="230" t="s">
        <v>17</v>
      </c>
      <c r="Q1213" s="231"/>
      <c r="S1213" s="228" t="s">
        <v>45</v>
      </c>
      <c r="T1213" s="229"/>
      <c r="U1213" s="230" t="s">
        <v>46</v>
      </c>
      <c r="V1213" s="231"/>
      <c r="X1213" s="228" t="s">
        <v>49</v>
      </c>
      <c r="Y1213" s="229"/>
      <c r="Z1213" s="230" t="s">
        <v>50</v>
      </c>
      <c r="AA1213" s="231"/>
      <c r="AB1213" s="4"/>
      <c r="AC1213" s="53" t="s">
        <v>87</v>
      </c>
      <c r="AE1213" s="98" t="s">
        <v>88</v>
      </c>
      <c r="AF1213" s="17"/>
      <c r="AG1213" s="62"/>
      <c r="AH1213" s="62"/>
      <c r="AI1213" s="62"/>
      <c r="AJ1213" s="62"/>
    </row>
    <row r="1214" spans="2:36" ht="18.649999999999999" customHeight="1" thickTop="1" thickBot="1">
      <c r="B1214" s="75">
        <v>3.4</v>
      </c>
      <c r="D1214" s="132">
        <f t="shared" ref="D1214" si="4957">COS($F$8*$B1214)</f>
        <v>0.20943550969108457</v>
      </c>
      <c r="E1214" s="133">
        <v>0</v>
      </c>
      <c r="F1214" s="134">
        <v>0</v>
      </c>
      <c r="G1214" s="135">
        <f t="shared" ref="G1214" si="4958">$E$8*SIN($B1214*$F$8)</f>
        <v>2.933467386136059</v>
      </c>
      <c r="I1214" s="55">
        <v>1</v>
      </c>
      <c r="J1214" s="58">
        <v>0</v>
      </c>
      <c r="K1214" s="56">
        <v>0</v>
      </c>
      <c r="L1214" s="57">
        <v>0</v>
      </c>
      <c r="N1214" s="55">
        <f t="shared" ref="N1214" si="4959">D1214*I1214+F1214*I1217-E1214*J1214-G1214*J1217</f>
        <v>3.7711023223209557</v>
      </c>
      <c r="O1214" s="58">
        <f t="shared" ref="O1214" si="4960">(D1214*J1214+E1214*I1214+F1214*J1217+G1214*I1217)</f>
        <v>0</v>
      </c>
      <c r="P1214" s="56">
        <f t="shared" ref="P1214" si="4961">D1214*K1214+F1214*K1217-E1214*L1214-G1214*L1217</f>
        <v>0</v>
      </c>
      <c r="Q1214" s="57">
        <f t="shared" ref="Q1214" si="4962">(D1214*L1214+E1214*K1214+F1214*L1217+G1214*K1217)</f>
        <v>2.933467386136059</v>
      </c>
      <c r="S1214" s="59">
        <f t="shared" ref="S1214" si="4963">COS($U$8*$B1214)</f>
        <v>0.20943550969108457</v>
      </c>
      <c r="T1214" s="60">
        <v>0</v>
      </c>
      <c r="U1214" s="22">
        <v>0</v>
      </c>
      <c r="V1214" s="116">
        <f t="shared" ref="V1214" si="4964">$T$8*SIN($B1214*$U$8)</f>
        <v>2.933467386136059</v>
      </c>
      <c r="X1214" s="55">
        <f t="shared" ref="X1214" si="4965">N1214*S1214+P1214*S1217-O1214*T1214-Q1214*T1217</f>
        <v>-0.16633403030791372</v>
      </c>
      <c r="Y1214" s="58">
        <f t="shared" ref="Y1214" si="4966">(N1214*T1214+O1214*S1214+P1214*T1217+Q1214*S1217)</f>
        <v>0</v>
      </c>
      <c r="Z1214" s="56">
        <f t="shared" ref="Z1214" si="4967">N1214*U1214+P1214*U1217-O1214*V1214-Q1214*V1217</f>
        <v>0</v>
      </c>
      <c r="AA1214" s="57">
        <f t="shared" ref="AA1214" si="4968">(N1214*V1214+O1214*U1214+P1214*V1217+Q1214*U1217)</f>
        <v>11.676777909488054</v>
      </c>
      <c r="AB1214" s="9"/>
      <c r="AC1214" s="61">
        <f t="shared" ref="AC1214" si="4969">20*LOG((2*$X$8)/(($X$8*X1214+Z1214+$X$8*X1217+Z1217)^2+($X$8*Y1214+AA1214+$X$8*Y1217+AA1217)^2)^0.5)</f>
        <v>-15.391056272073449</v>
      </c>
      <c r="AE1214" s="99">
        <f t="shared" ref="AE1214" si="4970">((Y1214^2+X1214^2)/(Y1217^2+X1217^2))^0.5</f>
        <v>1.9975106778732366</v>
      </c>
      <c r="AF1214" s="17"/>
      <c r="AG1214" s="62"/>
      <c r="AH1214" s="62"/>
      <c r="AI1214" s="62"/>
      <c r="AJ1214" s="62"/>
    </row>
    <row r="1215" spans="2:36" ht="18.649999999999999" customHeight="1" thickBot="1">
      <c r="D1215" s="59"/>
      <c r="E1215" s="22"/>
      <c r="F1215" s="22"/>
      <c r="G1215" s="65"/>
      <c r="I1215" s="63"/>
      <c r="L1215" s="64"/>
      <c r="N1215" s="63"/>
      <c r="Q1215" s="64"/>
      <c r="S1215" s="63"/>
      <c r="V1215" s="64"/>
      <c r="X1215" s="63"/>
      <c r="AA1215" s="64"/>
      <c r="AE1215" s="100"/>
      <c r="AF1215" s="17"/>
      <c r="AG1215" s="62"/>
      <c r="AH1215" s="62"/>
      <c r="AI1215" s="62"/>
      <c r="AJ1215" s="62"/>
    </row>
    <row r="1216" spans="2:36" ht="18.649999999999999" customHeight="1" thickBot="1">
      <c r="D1216" s="237" t="s">
        <v>39</v>
      </c>
      <c r="E1216" s="238"/>
      <c r="F1216" s="239" t="s">
        <v>40</v>
      </c>
      <c r="G1216" s="240"/>
      <c r="I1216" s="228" t="s">
        <v>18</v>
      </c>
      <c r="J1216" s="229"/>
      <c r="K1216" s="230" t="s">
        <v>19</v>
      </c>
      <c r="L1216" s="231"/>
      <c r="N1216" s="228" t="s">
        <v>20</v>
      </c>
      <c r="O1216" s="229"/>
      <c r="P1216" s="230" t="s">
        <v>21</v>
      </c>
      <c r="Q1216" s="231"/>
      <c r="S1216" s="228" t="s">
        <v>47</v>
      </c>
      <c r="T1216" s="229"/>
      <c r="U1216" s="230" t="s">
        <v>48</v>
      </c>
      <c r="V1216" s="231"/>
      <c r="X1216" s="228" t="s">
        <v>51</v>
      </c>
      <c r="Y1216" s="229"/>
      <c r="Z1216" s="230" t="s">
        <v>52</v>
      </c>
      <c r="AA1216" s="231"/>
      <c r="AB1216" s="4"/>
      <c r="AC1216" s="71" t="s">
        <v>89</v>
      </c>
      <c r="AE1216" s="101" t="s">
        <v>90</v>
      </c>
      <c r="AF1216" s="17"/>
      <c r="AG1216" s="62"/>
      <c r="AH1216" s="62"/>
      <c r="AI1216" s="62"/>
      <c r="AJ1216" s="62"/>
    </row>
    <row r="1217" spans="2:36" ht="18.649999999999999" customHeight="1" thickTop="1" thickBot="1">
      <c r="D1217" s="43">
        <v>0</v>
      </c>
      <c r="E1217" s="116">
        <f t="shared" ref="E1217" si="4971">(1/$E$8)*SIN($B1214*$F$8)</f>
        <v>0.32594082068178432</v>
      </c>
      <c r="F1217" s="59">
        <f t="shared" ref="F1217" si="4972">COS($F$8*$B1214)</f>
        <v>0.20943550969108457</v>
      </c>
      <c r="G1217" s="73">
        <v>0</v>
      </c>
      <c r="I1217" s="55">
        <v>0</v>
      </c>
      <c r="J1217" s="58">
        <f t="shared" ref="J1217" si="4973">(TAN($K$8*B1214))/$J$8</f>
        <v>-1.214149108820082</v>
      </c>
      <c r="K1217" s="56">
        <v>1</v>
      </c>
      <c r="L1217" s="57">
        <v>0</v>
      </c>
      <c r="N1217" s="55">
        <f t="shared" ref="N1217" si="4974">D1217*I1214+F1217*I1217-E1217*J1214-G1217*J1217</f>
        <v>0</v>
      </c>
      <c r="O1217" s="58">
        <f t="shared" ref="O1217" si="4975">(D1217*J1214+E1217*I1214+F1217*J1217+G1217*I1217)</f>
        <v>7.1654883235074351E-2</v>
      </c>
      <c r="P1217" s="56">
        <f t="shared" ref="P1217" si="4976">D1217*K1214+F1217*K1217-E1217*L1214-G1217*L1217</f>
        <v>0.20943550969108457</v>
      </c>
      <c r="Q1217" s="57">
        <f t="shared" ref="Q1217" si="4977">(D1217*L1214+E1217*K1214+F1217*L1217+G1217*K1217)</f>
        <v>0</v>
      </c>
      <c r="S1217" s="43">
        <v>0</v>
      </c>
      <c r="T1217" s="116">
        <f t="shared" ref="T1217" si="4978">(1/$T$8)*SIN($B1214*$U$8)</f>
        <v>0.32594082068178432</v>
      </c>
      <c r="U1217" s="59">
        <f t="shared" ref="U1217" si="4979">COS($U$8*$B1214)</f>
        <v>0.20943550969108457</v>
      </c>
      <c r="V1217" s="73">
        <v>0</v>
      </c>
      <c r="X1217" s="55">
        <f t="shared" ref="X1217" si="4980">N1217*S1214+P1217*S1217-O1217*T1214-Q1217*T1217</f>
        <v>0</v>
      </c>
      <c r="Y1217" s="58">
        <f t="shared" ref="Y1217" si="4981">(N1217*T1214+O1217*S1214+P1217*T1217+Q1217*S1217)</f>
        <v>8.3270658900812838E-2</v>
      </c>
      <c r="Z1217" s="56">
        <f t="shared" ref="Z1217" si="4982">N1217*U1214+P1217*U1217-O1217*V1214-Q1217*V1217</f>
        <v>-0.16633403030791369</v>
      </c>
      <c r="AA1217" s="57">
        <f t="shared" ref="AA1217" si="4983">(N1217*V1214+O1217*U1214+P1217*V1217+Q1217*U1217)</f>
        <v>0</v>
      </c>
      <c r="AB1217" s="9"/>
      <c r="AC1217" s="74">
        <f t="shared" ref="AC1217" si="4984">(180/PI())*ATAN(-1*(($X$8*Y1214+AA1214+$X$8*Y1217+AA1217)/($X$8*X1214+Z1214+$X$8*X1217+Z1217)))</f>
        <v>88.379650045404219</v>
      </c>
      <c r="AE1217" s="102">
        <f t="shared" ref="AE1217" si="4985">20*LOG(((($X$8*X1214+Z1214-$X$8*X1217-Z1217)^2+($X$8*Y1214+AA1214-$X$8*Y1217-AA1217)^2)/(($X$8*X1214+Z1214+$X$8*X1217+Z1217)^2+($X$8*Y1214+AA1214+$X$8*Y1217+AA1217)^2))^0.5)</f>
        <v>-0.12735942611835191</v>
      </c>
      <c r="AF1217" s="17"/>
      <c r="AG1217" s="62"/>
      <c r="AH1217" s="62"/>
      <c r="AI1217" s="62"/>
      <c r="AJ1217" s="62"/>
    </row>
    <row r="1218" spans="2:36" ht="18.649999999999999" customHeight="1">
      <c r="AE1218" s="66"/>
    </row>
    <row r="1219" spans="2:36" ht="18.649999999999999" customHeight="1" thickBot="1">
      <c r="E1219" s="50" t="s">
        <v>8</v>
      </c>
      <c r="J1219" s="50" t="s">
        <v>9</v>
      </c>
      <c r="O1219" s="50" t="s">
        <v>10</v>
      </c>
      <c r="T1219" s="50" t="s">
        <v>11</v>
      </c>
      <c r="Y1219" s="50" t="s">
        <v>12</v>
      </c>
    </row>
    <row r="1220" spans="2:36" ht="18.649999999999999" customHeight="1" thickBot="1">
      <c r="B1220" s="49"/>
      <c r="D1220" s="233" t="s">
        <v>37</v>
      </c>
      <c r="E1220" s="234"/>
      <c r="F1220" s="235" t="s">
        <v>38</v>
      </c>
      <c r="G1220" s="236"/>
      <c r="I1220" s="228" t="s">
        <v>14</v>
      </c>
      <c r="J1220" s="229"/>
      <c r="K1220" s="230" t="s">
        <v>15</v>
      </c>
      <c r="L1220" s="231"/>
      <c r="N1220" s="228" t="s">
        <v>16</v>
      </c>
      <c r="O1220" s="229"/>
      <c r="P1220" s="230" t="s">
        <v>17</v>
      </c>
      <c r="Q1220" s="231"/>
      <c r="S1220" s="228" t="s">
        <v>45</v>
      </c>
      <c r="T1220" s="229"/>
      <c r="U1220" s="230" t="s">
        <v>46</v>
      </c>
      <c r="V1220" s="231"/>
      <c r="X1220" s="228" t="s">
        <v>49</v>
      </c>
      <c r="Y1220" s="229"/>
      <c r="Z1220" s="230" t="s">
        <v>50</v>
      </c>
      <c r="AA1220" s="231"/>
      <c r="AB1220" s="4"/>
      <c r="AC1220" s="53" t="s">
        <v>87</v>
      </c>
      <c r="AE1220" s="98" t="s">
        <v>88</v>
      </c>
      <c r="AF1220" s="17"/>
      <c r="AG1220" s="62"/>
      <c r="AH1220" s="62"/>
      <c r="AI1220" s="62"/>
      <c r="AJ1220" s="62"/>
    </row>
    <row r="1221" spans="2:36" ht="18.649999999999999" customHeight="1" thickTop="1" thickBot="1">
      <c r="B1221" s="75">
        <v>3.42</v>
      </c>
      <c r="D1221" s="132">
        <f t="shared" ref="D1221" si="4986">COS($F$8*$B1221)</f>
        <v>0.20160747136128318</v>
      </c>
      <c r="E1221" s="133">
        <v>0</v>
      </c>
      <c r="F1221" s="134">
        <v>0</v>
      </c>
      <c r="G1221" s="135">
        <f t="shared" ref="G1221" si="4987">$E$8*SIN($B1221*$F$8)</f>
        <v>2.9383991981046047</v>
      </c>
      <c r="I1221" s="55">
        <v>1</v>
      </c>
      <c r="J1221" s="58">
        <v>0</v>
      </c>
      <c r="K1221" s="56">
        <v>0</v>
      </c>
      <c r="L1221" s="57">
        <v>0</v>
      </c>
      <c r="N1221" s="55">
        <f t="shared" ref="N1221" si="4988">D1221*I1221+F1221*I1224-E1221*J1221-G1221*J1224</f>
        <v>3.6707862040250179</v>
      </c>
      <c r="O1221" s="58">
        <f t="shared" ref="O1221" si="4989">(D1221*J1221+E1221*I1221+F1221*J1224+G1221*I1224)</f>
        <v>0</v>
      </c>
      <c r="P1221" s="56">
        <f t="shared" ref="P1221" si="4990">D1221*K1221+F1221*K1224-E1221*L1221-G1221*L1224</f>
        <v>0</v>
      </c>
      <c r="Q1221" s="57">
        <f t="shared" ref="Q1221" si="4991">(D1221*L1221+E1221*K1221+F1221*L1224+G1221*K1224)</f>
        <v>2.9383991981046047</v>
      </c>
      <c r="S1221" s="59">
        <f t="shared" ref="S1221" si="4992">COS($U$8*$B1221)</f>
        <v>0.20160747136128318</v>
      </c>
      <c r="T1221" s="60">
        <v>0</v>
      </c>
      <c r="U1221" s="22">
        <v>0</v>
      </c>
      <c r="V1221" s="116">
        <f t="shared" ref="V1221" si="4993">$T$8*SIN($B1221*$U$8)</f>
        <v>2.9383991981046047</v>
      </c>
      <c r="X1221" s="55">
        <f t="shared" ref="X1221" si="4994">N1221*S1221+P1221*S1224-O1221*T1221-Q1221*T1224</f>
        <v>-0.21929650298994197</v>
      </c>
      <c r="Y1221" s="58">
        <f t="shared" ref="Y1221" si="4995">(N1221*T1221+O1221*S1221+P1221*T1224+Q1221*S1224)</f>
        <v>0</v>
      </c>
      <c r="Z1221" s="56">
        <f t="shared" ref="Z1221" si="4996">N1221*U1221+P1221*U1224-O1221*V1221-Q1221*V1224</f>
        <v>0</v>
      </c>
      <c r="AA1221" s="57">
        <f t="shared" ref="AA1221" si="4997">(N1221*V1221+O1221*U1221+P1221*V1224+Q1221*U1224)</f>
        <v>11.37863847050045</v>
      </c>
      <c r="AB1221" s="9"/>
      <c r="AC1221" s="61">
        <f t="shared" ref="AC1221" si="4998">20*LOG((2*$X$8)/(($X$8*X1221+Z1221+$X$8*X1224+Z1224)^2+($X$8*Y1221+AA1221+$X$8*Y1224+AA1224)^2)^0.5)</f>
        <v>-15.171186485092223</v>
      </c>
      <c r="AE1221" s="99">
        <f t="shared" ref="AE1221" si="4999">((Y1221^2+X1221^2)/(Y1224^2+X1224^2))^0.5</f>
        <v>2.6213593007461267</v>
      </c>
      <c r="AF1221" s="17"/>
      <c r="AG1221" s="62"/>
      <c r="AH1221" s="62"/>
      <c r="AI1221" s="62"/>
      <c r="AJ1221" s="62"/>
    </row>
    <row r="1222" spans="2:36" ht="18.649999999999999" customHeight="1" thickBot="1">
      <c r="D1222" s="59"/>
      <c r="E1222" s="22"/>
      <c r="F1222" s="22"/>
      <c r="G1222" s="65"/>
      <c r="I1222" s="63"/>
      <c r="L1222" s="64"/>
      <c r="N1222" s="63"/>
      <c r="Q1222" s="64"/>
      <c r="S1222" s="63"/>
      <c r="V1222" s="64"/>
      <c r="X1222" s="63"/>
      <c r="AA1222" s="64"/>
      <c r="AE1222" s="100"/>
      <c r="AF1222" s="17"/>
      <c r="AG1222" s="62"/>
      <c r="AH1222" s="62"/>
      <c r="AI1222" s="62"/>
      <c r="AJ1222" s="62"/>
    </row>
    <row r="1223" spans="2:36" ht="18.649999999999999" customHeight="1" thickBot="1">
      <c r="D1223" s="237" t="s">
        <v>39</v>
      </c>
      <c r="E1223" s="238"/>
      <c r="F1223" s="239" t="s">
        <v>40</v>
      </c>
      <c r="G1223" s="240"/>
      <c r="I1223" s="228" t="s">
        <v>18</v>
      </c>
      <c r="J1223" s="229"/>
      <c r="K1223" s="230" t="s">
        <v>19</v>
      </c>
      <c r="L1223" s="231"/>
      <c r="N1223" s="228" t="s">
        <v>20</v>
      </c>
      <c r="O1223" s="229"/>
      <c r="P1223" s="230" t="s">
        <v>21</v>
      </c>
      <c r="Q1223" s="231"/>
      <c r="S1223" s="228" t="s">
        <v>47</v>
      </c>
      <c r="T1223" s="229"/>
      <c r="U1223" s="230" t="s">
        <v>48</v>
      </c>
      <c r="V1223" s="231"/>
      <c r="X1223" s="228" t="s">
        <v>51</v>
      </c>
      <c r="Y1223" s="229"/>
      <c r="Z1223" s="230" t="s">
        <v>52</v>
      </c>
      <c r="AA1223" s="231"/>
      <c r="AB1223" s="4"/>
      <c r="AC1223" s="71" t="s">
        <v>89</v>
      </c>
      <c r="AE1223" s="101" t="s">
        <v>90</v>
      </c>
      <c r="AF1223" s="17"/>
      <c r="AG1223" s="62"/>
      <c r="AH1223" s="62"/>
      <c r="AI1223" s="62"/>
      <c r="AJ1223" s="62"/>
    </row>
    <row r="1224" spans="2:36" ht="18.649999999999999" customHeight="1" thickTop="1" thickBot="1">
      <c r="D1224" s="43">
        <v>0</v>
      </c>
      <c r="E1224" s="116">
        <f t="shared" ref="E1224" si="5000">(1/$E$8)*SIN($B1221*$F$8)</f>
        <v>0.32648879978940049</v>
      </c>
      <c r="F1224" s="59">
        <f t="shared" ref="F1224" si="5001">COS($F$8*$B1221)</f>
        <v>0.20160747136128318</v>
      </c>
      <c r="G1224" s="73">
        <v>0</v>
      </c>
      <c r="I1224" s="55">
        <v>0</v>
      </c>
      <c r="J1224" s="58">
        <f t="shared" ref="J1224" si="5002">(TAN($K$8*B1221))/$J$8</f>
        <v>-1.1806356110161975</v>
      </c>
      <c r="K1224" s="56">
        <v>1</v>
      </c>
      <c r="L1224" s="57">
        <v>0</v>
      </c>
      <c r="N1224" s="55">
        <f t="shared" ref="N1224" si="5003">D1224*I1221+F1224*I1224-E1224*J1221-G1224*J1224</f>
        <v>0</v>
      </c>
      <c r="O1224" s="58">
        <f t="shared" ref="O1224" si="5004">(D1224*J1221+E1224*I1221+F1224*J1224+G1224*I1224)</f>
        <v>8.846383965334137E-2</v>
      </c>
      <c r="P1224" s="56">
        <f t="shared" ref="P1224" si="5005">D1224*K1221+F1224*K1224-E1224*L1221-G1224*L1224</f>
        <v>0.20160747136128318</v>
      </c>
      <c r="Q1224" s="57">
        <f t="shared" ref="Q1224" si="5006">(D1224*L1221+E1224*K1221+F1224*L1224+G1224*K1224)</f>
        <v>0</v>
      </c>
      <c r="S1224" s="43">
        <v>0</v>
      </c>
      <c r="T1224" s="116">
        <f t="shared" ref="T1224" si="5007">(1/$T$8)*SIN($B1221*$U$8)</f>
        <v>0.32648879978940049</v>
      </c>
      <c r="U1224" s="59">
        <f t="shared" ref="U1224" si="5008">COS($U$8*$B1221)</f>
        <v>0.20160747136128318</v>
      </c>
      <c r="V1224" s="73">
        <v>0</v>
      </c>
      <c r="X1224" s="55">
        <f t="shared" ref="X1224" si="5009">N1224*S1221+P1224*S1224-O1224*T1221-Q1224*T1224</f>
        <v>0</v>
      </c>
      <c r="Y1224" s="58">
        <f t="shared" ref="Y1224" si="5010">(N1224*T1221+O1224*S1221+P1224*T1224+Q1224*S1224)</f>
        <v>8.3657552372741445E-2</v>
      </c>
      <c r="Z1224" s="56">
        <f t="shared" ref="Z1224" si="5011">N1224*U1221+P1224*U1224-O1224*V1221-Q1224*V1224</f>
        <v>-0.21929650298994202</v>
      </c>
      <c r="AA1224" s="57">
        <f t="shared" ref="AA1224" si="5012">(N1224*V1221+O1224*U1221+P1224*V1224+Q1224*U1224)</f>
        <v>0</v>
      </c>
      <c r="AB1224" s="9"/>
      <c r="AC1224" s="74">
        <f t="shared" ref="AC1224" si="5013">(180/PI())*ATAN(-1*(($X$8*Y1221+AA1221+$X$8*Y1224+AA1224)/($X$8*X1221+Z1221+$X$8*X1224+Z1224)))</f>
        <v>87.808704768601075</v>
      </c>
      <c r="AE1224" s="102">
        <f t="shared" ref="AE1224" si="5014">20*LOG(((($X$8*X1221+Z1221-$X$8*X1224-Z1224)^2+($X$8*Y1221+AA1221-$X$8*Y1224-AA1224)^2)/(($X$8*X1221+Z1221+$X$8*X1224+Z1224)^2+($X$8*Y1221+AA1221+$X$8*Y1224+AA1224)^2))^0.5)</f>
        <v>-0.13407636727491601</v>
      </c>
      <c r="AF1224" s="17"/>
      <c r="AG1224" s="62"/>
      <c r="AH1224" s="62"/>
      <c r="AI1224" s="62"/>
      <c r="AJ1224" s="62"/>
    </row>
    <row r="1225" spans="2:36" ht="18.649999999999999" customHeight="1">
      <c r="AE1225" s="66"/>
    </row>
    <row r="1226" spans="2:36" ht="18.649999999999999" customHeight="1" thickBot="1">
      <c r="E1226" s="50" t="s">
        <v>8</v>
      </c>
      <c r="J1226" s="50" t="s">
        <v>9</v>
      </c>
      <c r="O1226" s="50" t="s">
        <v>10</v>
      </c>
      <c r="T1226" s="50" t="s">
        <v>11</v>
      </c>
      <c r="Y1226" s="50" t="s">
        <v>12</v>
      </c>
    </row>
    <row r="1227" spans="2:36" ht="18.649999999999999" customHeight="1" thickBot="1">
      <c r="B1227" s="49"/>
      <c r="D1227" s="233" t="s">
        <v>37</v>
      </c>
      <c r="E1227" s="234"/>
      <c r="F1227" s="235" t="s">
        <v>38</v>
      </c>
      <c r="G1227" s="236"/>
      <c r="I1227" s="228" t="s">
        <v>14</v>
      </c>
      <c r="J1227" s="229"/>
      <c r="K1227" s="230" t="s">
        <v>15</v>
      </c>
      <c r="L1227" s="231"/>
      <c r="N1227" s="228" t="s">
        <v>16</v>
      </c>
      <c r="O1227" s="229"/>
      <c r="P1227" s="230" t="s">
        <v>17</v>
      </c>
      <c r="Q1227" s="231"/>
      <c r="S1227" s="228" t="s">
        <v>45</v>
      </c>
      <c r="T1227" s="229"/>
      <c r="U1227" s="230" t="s">
        <v>46</v>
      </c>
      <c r="V1227" s="231"/>
      <c r="X1227" s="228" t="s">
        <v>49</v>
      </c>
      <c r="Y1227" s="229"/>
      <c r="Z1227" s="230" t="s">
        <v>50</v>
      </c>
      <c r="AA1227" s="231"/>
      <c r="AB1227" s="4"/>
      <c r="AC1227" s="53" t="s">
        <v>87</v>
      </c>
      <c r="AE1227" s="98" t="s">
        <v>88</v>
      </c>
      <c r="AF1227" s="17"/>
      <c r="AG1227" s="62"/>
      <c r="AH1227" s="62"/>
      <c r="AI1227" s="62"/>
      <c r="AJ1227" s="62"/>
    </row>
    <row r="1228" spans="2:36" ht="18.649999999999999" customHeight="1" thickTop="1" thickBot="1">
      <c r="B1228" s="75">
        <v>3.44</v>
      </c>
      <c r="D1228" s="132">
        <f t="shared" ref="D1228" si="5015">COS($F$8*$B1228)</f>
        <v>0.19376653404151367</v>
      </c>
      <c r="E1228" s="133">
        <v>0</v>
      </c>
      <c r="F1228" s="134">
        <v>0</v>
      </c>
      <c r="G1228" s="135">
        <f t="shared" ref="G1228" si="5016">$E$8*SIN($B1228*$F$8)</f>
        <v>2.9431430091943969</v>
      </c>
      <c r="I1228" s="55">
        <v>1</v>
      </c>
      <c r="J1228" s="58">
        <v>0</v>
      </c>
      <c r="K1228" s="56">
        <v>0</v>
      </c>
      <c r="L1228" s="57">
        <v>0</v>
      </c>
      <c r="N1228" s="55">
        <f t="shared" ref="N1228" si="5017">D1228*I1228+F1228*I1231-E1228*J1228-G1228*J1231</f>
        <v>3.5724557183450218</v>
      </c>
      <c r="O1228" s="58">
        <f t="shared" ref="O1228" si="5018">(D1228*J1228+E1228*I1228+F1228*J1231+G1228*I1231)</f>
        <v>0</v>
      </c>
      <c r="P1228" s="56">
        <f t="shared" ref="P1228" si="5019">D1228*K1228+F1228*K1231-E1228*L1228-G1228*L1231</f>
        <v>0</v>
      </c>
      <c r="Q1228" s="57">
        <f t="shared" ref="Q1228" si="5020">(D1228*L1228+E1228*K1228+F1228*L1231+G1228*K1231)</f>
        <v>2.9431430091943969</v>
      </c>
      <c r="S1228" s="59">
        <f t="shared" ref="S1228" si="5021">COS($U$8*$B1228)</f>
        <v>0.19376653404151367</v>
      </c>
      <c r="T1228" s="60">
        <v>0</v>
      </c>
      <c r="U1228" s="22">
        <v>0</v>
      </c>
      <c r="V1228" s="116">
        <f t="shared" ref="V1228" si="5022">$T$8*SIN($B1228*$U$8)</f>
        <v>2.9431430091943969</v>
      </c>
      <c r="X1228" s="55">
        <f t="shared" ref="X1228" si="5023">N1228*S1228+P1228*S1231-O1228*T1228-Q1228*T1231</f>
        <v>-0.270232167725038</v>
      </c>
      <c r="Y1228" s="58">
        <f t="shared" ref="Y1228" si="5024">(N1228*T1228+O1228*S1228+P1228*T1231+Q1228*S1231)</f>
        <v>0</v>
      </c>
      <c r="Z1228" s="56">
        <f t="shared" ref="Z1228" si="5025">N1228*U1228+P1228*U1231-O1228*V1228-Q1228*V1231</f>
        <v>0</v>
      </c>
      <c r="AA1228" s="57">
        <f t="shared" ref="AA1228" si="5026">(N1228*V1228+O1228*U1228+P1228*V1231+Q1228*U1231)</f>
        <v>11.084530693183806</v>
      </c>
      <c r="AB1228" s="9"/>
      <c r="AC1228" s="61">
        <f t="shared" ref="AC1228" si="5027">20*LOG((2*$X$8)/(($X$8*X1228+Z1228+$X$8*X1231+Z1231)^2+($X$8*Y1228+AA1228+$X$8*Y1231+AA1231)^2)^0.5)</f>
        <v>-14.949190347649433</v>
      </c>
      <c r="AE1228" s="99">
        <f t="shared" ref="AE1228" si="5028">((Y1228^2+X1228^2)/(Y1231^2+X1231^2))^0.5</f>
        <v>3.2313688384948995</v>
      </c>
      <c r="AF1228" s="17"/>
      <c r="AG1228" s="62"/>
      <c r="AH1228" s="62"/>
      <c r="AI1228" s="62"/>
      <c r="AJ1228" s="62"/>
    </row>
    <row r="1229" spans="2:36" ht="18.649999999999999" customHeight="1" thickBot="1">
      <c r="D1229" s="59"/>
      <c r="E1229" s="22"/>
      <c r="F1229" s="22"/>
      <c r="G1229" s="65"/>
      <c r="I1229" s="63"/>
      <c r="L1229" s="64"/>
      <c r="N1229" s="63"/>
      <c r="Q1229" s="64"/>
      <c r="S1229" s="63"/>
      <c r="V1229" s="64"/>
      <c r="X1229" s="63"/>
      <c r="AA1229" s="64"/>
      <c r="AE1229" s="100"/>
      <c r="AF1229" s="17"/>
      <c r="AG1229" s="62"/>
      <c r="AH1229" s="62"/>
      <c r="AI1229" s="62"/>
      <c r="AJ1229" s="62"/>
    </row>
    <row r="1230" spans="2:36" ht="18.649999999999999" customHeight="1" thickBot="1">
      <c r="D1230" s="237" t="s">
        <v>39</v>
      </c>
      <c r="E1230" s="238"/>
      <c r="F1230" s="239" t="s">
        <v>40</v>
      </c>
      <c r="G1230" s="240"/>
      <c r="I1230" s="228" t="s">
        <v>18</v>
      </c>
      <c r="J1230" s="229"/>
      <c r="K1230" s="230" t="s">
        <v>19</v>
      </c>
      <c r="L1230" s="231"/>
      <c r="N1230" s="228" t="s">
        <v>20</v>
      </c>
      <c r="O1230" s="229"/>
      <c r="P1230" s="230" t="s">
        <v>21</v>
      </c>
      <c r="Q1230" s="231"/>
      <c r="S1230" s="228" t="s">
        <v>47</v>
      </c>
      <c r="T1230" s="229"/>
      <c r="U1230" s="230" t="s">
        <v>48</v>
      </c>
      <c r="V1230" s="231"/>
      <c r="X1230" s="228" t="s">
        <v>51</v>
      </c>
      <c r="Y1230" s="229"/>
      <c r="Z1230" s="230" t="s">
        <v>52</v>
      </c>
      <c r="AA1230" s="231"/>
      <c r="AB1230" s="4"/>
      <c r="AC1230" s="71" t="s">
        <v>89</v>
      </c>
      <c r="AE1230" s="101" t="s">
        <v>90</v>
      </c>
      <c r="AF1230" s="17"/>
      <c r="AG1230" s="62"/>
      <c r="AH1230" s="62"/>
      <c r="AI1230" s="62"/>
      <c r="AJ1230" s="62"/>
    </row>
    <row r="1231" spans="2:36" ht="18.649999999999999" customHeight="1" thickTop="1" thickBot="1">
      <c r="D1231" s="43">
        <v>0</v>
      </c>
      <c r="E1231" s="116">
        <f t="shared" ref="E1231" si="5029">(1/$E$8)*SIN($B1228*$F$8)</f>
        <v>0.32701588991048852</v>
      </c>
      <c r="F1231" s="59">
        <f t="shared" ref="F1231" si="5030">COS($F$8*$B1228)</f>
        <v>0.19376653404151367</v>
      </c>
      <c r="G1231" s="73">
        <v>0</v>
      </c>
      <c r="I1231" s="55">
        <v>0</v>
      </c>
      <c r="J1231" s="58">
        <f t="shared" ref="J1231" si="5031">(TAN($K$8*B1228))/$J$8</f>
        <v>-1.1479867521722398</v>
      </c>
      <c r="K1231" s="56">
        <v>1</v>
      </c>
      <c r="L1231" s="57">
        <v>0</v>
      </c>
      <c r="N1231" s="55">
        <f t="shared" ref="N1231" si="5032">D1231*I1228+F1231*I1231-E1231*J1228-G1231*J1231</f>
        <v>0</v>
      </c>
      <c r="O1231" s="58">
        <f t="shared" ref="O1231" si="5033">(D1231*J1228+E1231*I1228+F1231*J1231+G1231*I1231)</f>
        <v>0.10457447581649951</v>
      </c>
      <c r="P1231" s="56">
        <f t="shared" ref="P1231" si="5034">D1231*K1228+F1231*K1231-E1231*L1228-G1231*L1231</f>
        <v>0.19376653404151367</v>
      </c>
      <c r="Q1231" s="57">
        <f t="shared" ref="Q1231" si="5035">(D1231*L1228+E1231*K1228+F1231*L1231+G1231*K1231)</f>
        <v>0</v>
      </c>
      <c r="S1231" s="43">
        <v>0</v>
      </c>
      <c r="T1231" s="116">
        <f t="shared" ref="T1231" si="5036">(1/$T$8)*SIN($B1228*$U$8)</f>
        <v>0.32701588991048852</v>
      </c>
      <c r="U1231" s="59">
        <f t="shared" ref="U1231" si="5037">COS($U$8*$B1228)</f>
        <v>0.19376653404151367</v>
      </c>
      <c r="V1231" s="73">
        <v>0</v>
      </c>
      <c r="X1231" s="55">
        <f t="shared" ref="X1231" si="5038">N1231*S1228+P1231*S1231-O1231*T1228-Q1231*T1231</f>
        <v>0</v>
      </c>
      <c r="Y1231" s="58">
        <f t="shared" ref="Y1231" si="5039">(N1231*T1228+O1231*S1228+P1231*T1231+Q1231*S1231)</f>
        <v>8.362776929262776E-2</v>
      </c>
      <c r="Z1231" s="56">
        <f t="shared" ref="Z1231" si="5040">N1231*U1228+P1231*U1231-O1231*V1228-Q1231*V1231</f>
        <v>-0.27023216772503794</v>
      </c>
      <c r="AA1231" s="57">
        <f t="shared" ref="AA1231" si="5041">(N1231*V1228+O1231*U1228+P1231*V1231+Q1231*U1231)</f>
        <v>0</v>
      </c>
      <c r="AB1231" s="9"/>
      <c r="AC1231" s="74">
        <f t="shared" ref="AC1231" si="5042">(180/PI())*ATAN(-1*(($X$8*Y1228+AA1228+$X$8*Y1231+AA1231)/($X$8*X1228+Z1228+$X$8*X1231+Z1231)))</f>
        <v>87.22942811720614</v>
      </c>
      <c r="AE1231" s="102">
        <f t="shared" ref="AE1231" si="5043">20*LOG(((($X$8*X1228+Z1228-$X$8*X1231-Z1231)^2+($X$8*Y1228+AA1228-$X$8*Y1231-AA1231)^2)/(($X$8*X1228+Z1228+$X$8*X1231+Z1231)^2+($X$8*Y1228+AA1228+$X$8*Y1231+AA1231)^2))^0.5)</f>
        <v>-0.14122361454564328</v>
      </c>
      <c r="AF1231" s="17"/>
      <c r="AG1231" s="62"/>
      <c r="AH1231" s="62"/>
      <c r="AI1231" s="62"/>
      <c r="AJ1231" s="62"/>
    </row>
    <row r="1232" spans="2:36" ht="18.649999999999999" customHeight="1">
      <c r="AE1232" s="66"/>
    </row>
    <row r="1233" spans="2:36" ht="18.649999999999999" customHeight="1" thickBot="1">
      <c r="E1233" s="50" t="s">
        <v>8</v>
      </c>
      <c r="J1233" s="50" t="s">
        <v>9</v>
      </c>
      <c r="O1233" s="50" t="s">
        <v>10</v>
      </c>
      <c r="T1233" s="50" t="s">
        <v>11</v>
      </c>
      <c r="Y1233" s="50" t="s">
        <v>12</v>
      </c>
    </row>
    <row r="1234" spans="2:36" ht="18.649999999999999" customHeight="1" thickBot="1">
      <c r="B1234" s="49"/>
      <c r="D1234" s="233" t="s">
        <v>37</v>
      </c>
      <c r="E1234" s="234"/>
      <c r="F1234" s="235" t="s">
        <v>38</v>
      </c>
      <c r="G1234" s="236"/>
      <c r="I1234" s="228" t="s">
        <v>14</v>
      </c>
      <c r="J1234" s="229"/>
      <c r="K1234" s="230" t="s">
        <v>15</v>
      </c>
      <c r="L1234" s="231"/>
      <c r="N1234" s="228" t="s">
        <v>16</v>
      </c>
      <c r="O1234" s="229"/>
      <c r="P1234" s="230" t="s">
        <v>17</v>
      </c>
      <c r="Q1234" s="231"/>
      <c r="S1234" s="228" t="s">
        <v>45</v>
      </c>
      <c r="T1234" s="229"/>
      <c r="U1234" s="230" t="s">
        <v>46</v>
      </c>
      <c r="V1234" s="231"/>
      <c r="X1234" s="228" t="s">
        <v>49</v>
      </c>
      <c r="Y1234" s="229"/>
      <c r="Z1234" s="230" t="s">
        <v>50</v>
      </c>
      <c r="AA1234" s="231"/>
      <c r="AB1234" s="4"/>
      <c r="AC1234" s="53" t="s">
        <v>87</v>
      </c>
      <c r="AE1234" s="98" t="s">
        <v>88</v>
      </c>
      <c r="AF1234" s="17"/>
      <c r="AG1234" s="62"/>
      <c r="AH1234" s="62"/>
      <c r="AI1234" s="62"/>
      <c r="AJ1234" s="62"/>
    </row>
    <row r="1235" spans="2:36" ht="18.649999999999999" customHeight="1" thickTop="1" thickBot="1">
      <c r="B1235" s="75">
        <v>3.46</v>
      </c>
      <c r="D1235" s="132">
        <f t="shared" ref="D1235" si="5044">COS($F$8*$B1235)</f>
        <v>0.18591319940054393</v>
      </c>
      <c r="E1235" s="133">
        <v>0</v>
      </c>
      <c r="F1235" s="134">
        <v>0</v>
      </c>
      <c r="G1235" s="135">
        <f t="shared" ref="G1235" si="5045">$E$8*SIN($B1235*$F$8)</f>
        <v>2.9476985158930149</v>
      </c>
      <c r="I1235" s="55">
        <v>1</v>
      </c>
      <c r="J1235" s="58">
        <v>0</v>
      </c>
      <c r="K1235" s="56">
        <v>0</v>
      </c>
      <c r="L1235" s="57">
        <v>0</v>
      </c>
      <c r="N1235" s="55">
        <f t="shared" ref="N1235" si="5046">D1235*I1235+F1235*I1238-E1235*J1235-G1235*J1238</f>
        <v>3.4760081909025309</v>
      </c>
      <c r="O1235" s="58">
        <f t="shared" ref="O1235" si="5047">(D1235*J1235+E1235*I1235+F1235*J1238+G1235*I1238)</f>
        <v>0</v>
      </c>
      <c r="P1235" s="56">
        <f t="shared" ref="P1235" si="5048">D1235*K1235+F1235*K1238-E1235*L1235-G1235*L1238</f>
        <v>0</v>
      </c>
      <c r="Q1235" s="57">
        <f t="shared" ref="Q1235" si="5049">(D1235*L1235+E1235*K1235+F1235*L1238+G1235*K1238)</f>
        <v>2.9476985158930149</v>
      </c>
      <c r="S1235" s="59">
        <f t="shared" ref="S1235" si="5050">COS($U$8*$B1235)</f>
        <v>0.18591319940054393</v>
      </c>
      <c r="T1235" s="60">
        <v>0</v>
      </c>
      <c r="U1235" s="22">
        <v>0</v>
      </c>
      <c r="V1235" s="116">
        <f t="shared" ref="V1235" si="5051">$T$8*SIN($B1235*$U$8)</f>
        <v>2.9476985158930149</v>
      </c>
      <c r="X1235" s="55">
        <f t="shared" ref="X1235" si="5052">N1235*S1235+P1235*S1238-O1235*T1235-Q1235*T1238</f>
        <v>-0.31920047837546728</v>
      </c>
      <c r="Y1235" s="58">
        <f t="shared" ref="Y1235" si="5053">(N1235*T1235+O1235*S1235+P1235*T1238+Q1235*S1238)</f>
        <v>0</v>
      </c>
      <c r="Z1235" s="56">
        <f t="shared" ref="Z1235" si="5054">N1235*U1235+P1235*U1238-O1235*V1235-Q1235*V1238</f>
        <v>0</v>
      </c>
      <c r="AA1235" s="57">
        <f t="shared" ref="AA1235" si="5055">(N1235*V1235+O1235*U1235+P1235*V1238+Q1235*U1238)</f>
        <v>10.79424024751326</v>
      </c>
      <c r="AB1235" s="9"/>
      <c r="AC1235" s="61">
        <f t="shared" ref="AC1235" si="5056">20*LOG((2*$X$8)/(($X$8*X1235+Z1235+$X$8*X1238+Z1238)^2+($X$8*Y1235+AA1235+$X$8*Y1238+AA1238)^2)^0.5)</f>
        <v>-14.724870268487669</v>
      </c>
      <c r="AE1235" s="99">
        <f t="shared" ref="AE1235" si="5057">((Y1235^2+X1235^2)/(Y1238^2+X1238^2))^0.5</f>
        <v>3.8364149211166616</v>
      </c>
      <c r="AF1235" s="17"/>
      <c r="AG1235" s="62"/>
      <c r="AH1235" s="62"/>
      <c r="AI1235" s="62"/>
      <c r="AJ1235" s="62"/>
    </row>
    <row r="1236" spans="2:36" ht="18.649999999999999" customHeight="1" thickBot="1">
      <c r="D1236" s="59"/>
      <c r="E1236" s="22"/>
      <c r="F1236" s="22"/>
      <c r="G1236" s="65"/>
      <c r="I1236" s="63"/>
      <c r="L1236" s="64"/>
      <c r="N1236" s="63"/>
      <c r="Q1236" s="64"/>
      <c r="S1236" s="63"/>
      <c r="V1236" s="64"/>
      <c r="X1236" s="63"/>
      <c r="AA1236" s="64"/>
      <c r="AE1236" s="100"/>
      <c r="AF1236" s="17"/>
      <c r="AG1236" s="62"/>
      <c r="AH1236" s="62"/>
      <c r="AI1236" s="62"/>
      <c r="AJ1236" s="62"/>
    </row>
    <row r="1237" spans="2:36" ht="18.649999999999999" customHeight="1" thickBot="1">
      <c r="D1237" s="237" t="s">
        <v>39</v>
      </c>
      <c r="E1237" s="238"/>
      <c r="F1237" s="239" t="s">
        <v>40</v>
      </c>
      <c r="G1237" s="240"/>
      <c r="I1237" s="228" t="s">
        <v>18</v>
      </c>
      <c r="J1237" s="229"/>
      <c r="K1237" s="230" t="s">
        <v>19</v>
      </c>
      <c r="L1237" s="231"/>
      <c r="N1237" s="228" t="s">
        <v>20</v>
      </c>
      <c r="O1237" s="229"/>
      <c r="P1237" s="230" t="s">
        <v>21</v>
      </c>
      <c r="Q1237" s="231"/>
      <c r="S1237" s="228" t="s">
        <v>47</v>
      </c>
      <c r="T1237" s="229"/>
      <c r="U1237" s="230" t="s">
        <v>48</v>
      </c>
      <c r="V1237" s="231"/>
      <c r="X1237" s="228" t="s">
        <v>51</v>
      </c>
      <c r="Y1237" s="229"/>
      <c r="Z1237" s="230" t="s">
        <v>52</v>
      </c>
      <c r="AA1237" s="231"/>
      <c r="AB1237" s="4"/>
      <c r="AC1237" s="71" t="s">
        <v>89</v>
      </c>
      <c r="AE1237" s="101" t="s">
        <v>90</v>
      </c>
      <c r="AF1237" s="17"/>
      <c r="AG1237" s="62"/>
      <c r="AH1237" s="62"/>
      <c r="AI1237" s="62"/>
      <c r="AJ1237" s="62"/>
    </row>
    <row r="1238" spans="2:36" ht="18.649999999999999" customHeight="1" thickTop="1" thickBot="1">
      <c r="D1238" s="43">
        <v>0</v>
      </c>
      <c r="E1238" s="116">
        <f t="shared" ref="E1238" si="5058">(1/$E$8)*SIN($B1235*$F$8)</f>
        <v>0.32752205732144607</v>
      </c>
      <c r="F1238" s="59">
        <f t="shared" ref="F1238" si="5059">COS($F$8*$B1235)</f>
        <v>0.18591319940054393</v>
      </c>
      <c r="G1238" s="73">
        <v>0</v>
      </c>
      <c r="I1238" s="55">
        <v>0</v>
      </c>
      <c r="J1238" s="58">
        <f t="shared" ref="J1238" si="5060">(TAN($K$8*B1235))/$J$8</f>
        <v>-1.1161572235976249</v>
      </c>
      <c r="K1238" s="56">
        <v>1</v>
      </c>
      <c r="L1238" s="57">
        <v>0</v>
      </c>
      <c r="N1238" s="55">
        <f t="shared" ref="N1238" si="5061">D1238*I1235+F1238*I1238-E1238*J1235-G1238*J1238</f>
        <v>0</v>
      </c>
      <c r="O1238" s="58">
        <f t="shared" ref="O1238" si="5062">(D1238*J1235+E1238*I1235+F1238*J1238+G1238*I1238)</f>
        <v>0.12001369684838334</v>
      </c>
      <c r="P1238" s="56">
        <f t="shared" ref="P1238" si="5063">D1238*K1235+F1238*K1238-E1238*L1235-G1238*L1238</f>
        <v>0.18591319940054393</v>
      </c>
      <c r="Q1238" s="57">
        <f t="shared" ref="Q1238" si="5064">(D1238*L1235+E1238*K1235+F1238*L1238+G1238*K1238)</f>
        <v>0</v>
      </c>
      <c r="S1238" s="43">
        <v>0</v>
      </c>
      <c r="T1238" s="116">
        <f t="shared" ref="T1238" si="5065">(1/$T$8)*SIN($B1235*$U$8)</f>
        <v>0.32752205732144607</v>
      </c>
      <c r="U1238" s="59">
        <f t="shared" ref="U1238" si="5066">COS($U$8*$B1235)</f>
        <v>0.18591319940054393</v>
      </c>
      <c r="V1238" s="73">
        <v>0</v>
      </c>
      <c r="X1238" s="55">
        <f t="shared" ref="X1238" si="5067">N1238*S1235+P1238*S1238-O1238*T1235-Q1238*T1238</f>
        <v>0</v>
      </c>
      <c r="Y1238" s="58">
        <f t="shared" ref="Y1238" si="5068">(N1238*T1235+O1238*S1235+P1238*T1238+Q1238*S1238)</f>
        <v>8.3202803903848307E-2</v>
      </c>
      <c r="Z1238" s="56">
        <f t="shared" ref="Z1238" si="5069">N1238*U1235+P1238*U1238-O1238*V1235-Q1238*V1238</f>
        <v>-0.31920047837546733</v>
      </c>
      <c r="AA1238" s="57">
        <f t="shared" ref="AA1238" si="5070">(N1238*V1235+O1238*U1235+P1238*V1238+Q1238*U1238)</f>
        <v>0</v>
      </c>
      <c r="AB1238" s="9"/>
      <c r="AC1238" s="74">
        <f t="shared" ref="AC1238" si="5071">(180/PI())*ATAN(-1*(($X$8*Y1235+AA1235+$X$8*Y1238+AA1238)/($X$8*X1235+Z1235+$X$8*X1238+Z1238)))</f>
        <v>86.641143612610037</v>
      </c>
      <c r="AE1238" s="102">
        <f t="shared" ref="AE1238" si="5072">20*LOG(((($X$8*X1235+Z1235-$X$8*X1238-Z1238)^2+($X$8*Y1235+AA1235-$X$8*Y1238-AA1238)^2)/(($X$8*X1235+Z1235+$X$8*X1238+Z1238)^2+($X$8*Y1235+AA1235+$X$8*Y1238+AA1238)^2))^0.5)</f>
        <v>-0.14883943139666175</v>
      </c>
      <c r="AF1238" s="17"/>
      <c r="AG1238" s="62"/>
      <c r="AH1238" s="62"/>
      <c r="AI1238" s="62"/>
      <c r="AJ1238" s="62"/>
    </row>
    <row r="1239" spans="2:36" ht="18.649999999999999" customHeight="1">
      <c r="AE1239" s="66"/>
    </row>
    <row r="1240" spans="2:36" ht="18.649999999999999" customHeight="1" thickBot="1">
      <c r="E1240" s="50" t="s">
        <v>8</v>
      </c>
      <c r="J1240" s="50" t="s">
        <v>9</v>
      </c>
      <c r="O1240" s="50" t="s">
        <v>10</v>
      </c>
      <c r="T1240" s="50" t="s">
        <v>11</v>
      </c>
      <c r="Y1240" s="50" t="s">
        <v>12</v>
      </c>
    </row>
    <row r="1241" spans="2:36" ht="18.649999999999999" customHeight="1" thickBot="1">
      <c r="B1241" s="49"/>
      <c r="D1241" s="233" t="s">
        <v>37</v>
      </c>
      <c r="E1241" s="234"/>
      <c r="F1241" s="235" t="s">
        <v>38</v>
      </c>
      <c r="G1241" s="236"/>
      <c r="I1241" s="228" t="s">
        <v>14</v>
      </c>
      <c r="J1241" s="229"/>
      <c r="K1241" s="230" t="s">
        <v>15</v>
      </c>
      <c r="L1241" s="231"/>
      <c r="N1241" s="228" t="s">
        <v>16</v>
      </c>
      <c r="O1241" s="229"/>
      <c r="P1241" s="230" t="s">
        <v>17</v>
      </c>
      <c r="Q1241" s="231"/>
      <c r="S1241" s="228" t="s">
        <v>45</v>
      </c>
      <c r="T1241" s="229"/>
      <c r="U1241" s="230" t="s">
        <v>46</v>
      </c>
      <c r="V1241" s="231"/>
      <c r="X1241" s="228" t="s">
        <v>49</v>
      </c>
      <c r="Y1241" s="229"/>
      <c r="Z1241" s="230" t="s">
        <v>50</v>
      </c>
      <c r="AA1241" s="231"/>
      <c r="AB1241" s="4"/>
      <c r="AC1241" s="53" t="s">
        <v>87</v>
      </c>
      <c r="AE1241" s="98" t="s">
        <v>88</v>
      </c>
      <c r="AF1241" s="17"/>
      <c r="AG1241" s="62"/>
      <c r="AH1241" s="62"/>
      <c r="AI1241" s="62"/>
      <c r="AJ1241" s="62"/>
    </row>
    <row r="1242" spans="2:36" ht="18.649999999999999" customHeight="1" thickTop="1" thickBot="1">
      <c r="B1242" s="75">
        <v>3.48</v>
      </c>
      <c r="D1242" s="132">
        <f t="shared" ref="D1242" si="5073">COS($F$8*$B1242)</f>
        <v>0.17804796990033206</v>
      </c>
      <c r="E1242" s="133">
        <v>0</v>
      </c>
      <c r="F1242" s="134">
        <v>0</v>
      </c>
      <c r="G1242" s="135">
        <f t="shared" ref="G1242" si="5074">$E$8*SIN($B1242*$F$8)</f>
        <v>2.9520654267358868</v>
      </c>
      <c r="I1242" s="55">
        <v>1</v>
      </c>
      <c r="J1242" s="58">
        <v>0</v>
      </c>
      <c r="K1242" s="56">
        <v>0</v>
      </c>
      <c r="L1242" s="57">
        <v>0</v>
      </c>
      <c r="N1242" s="55">
        <f t="shared" ref="N1242" si="5075">D1242*I1242+F1242*I1245-E1242*J1242-G1242*J1245</f>
        <v>3.3813477065189672</v>
      </c>
      <c r="O1242" s="58">
        <f t="shared" ref="O1242" si="5076">(D1242*J1242+E1242*I1242+F1242*J1245+G1242*I1245)</f>
        <v>0</v>
      </c>
      <c r="P1242" s="56">
        <f t="shared" ref="P1242" si="5077">D1242*K1242+F1242*K1245-E1242*L1242-G1242*L1245</f>
        <v>0</v>
      </c>
      <c r="Q1242" s="57">
        <f t="shared" ref="Q1242" si="5078">(D1242*L1242+E1242*K1242+F1242*L1245+G1242*K1245)</f>
        <v>2.9520654267358868</v>
      </c>
      <c r="S1242" s="59">
        <f t="shared" ref="S1242" si="5079">COS($U$8*$B1242)</f>
        <v>0.17804796990033206</v>
      </c>
      <c r="T1242" s="60">
        <v>0</v>
      </c>
      <c r="U1242" s="22">
        <v>0</v>
      </c>
      <c r="V1242" s="116">
        <f t="shared" ref="V1242" si="5080">$T$8*SIN($B1242*$U$8)</f>
        <v>2.9520654267358868</v>
      </c>
      <c r="X1242" s="55">
        <f t="shared" ref="X1242" si="5081">N1242*S1242+P1242*S1245-O1242*T1242-Q1242*T1245</f>
        <v>-0.36625682574152452</v>
      </c>
      <c r="Y1242" s="58">
        <f t="shared" ref="Y1242" si="5082">(N1242*T1242+O1242*S1242+P1242*T1245+Q1242*S1245)</f>
        <v>0</v>
      </c>
      <c r="Z1242" s="56">
        <f t="shared" ref="Z1242" si="5083">N1242*U1242+P1242*U1245-O1242*V1242-Q1242*V1245</f>
        <v>0</v>
      </c>
      <c r="AA1242" s="57">
        <f t="shared" ref="AA1242" si="5084">(N1242*V1242+O1242*U1242+P1242*V1245+Q1242*U1245)</f>
        <v>10.507568916430609</v>
      </c>
      <c r="AB1242" s="9"/>
      <c r="AC1242" s="61">
        <f t="shared" ref="AC1242" si="5085">20*LOG((2*$X$8)/(($X$8*X1242+Z1242+$X$8*X1245+Z1245)^2+($X$8*Y1242+AA1242+$X$8*Y1245+AA1245)^2)^0.5)</f>
        <v>-14.498025832243984</v>
      </c>
      <c r="AE1242" s="99">
        <f t="shared" ref="AE1242" si="5086">((Y1242^2+X1242^2)/(Y1245^2+X1245^2))^0.5</f>
        <v>4.4446987893499896</v>
      </c>
      <c r="AF1242" s="17"/>
      <c r="AG1242" s="62"/>
      <c r="AH1242" s="62"/>
      <c r="AI1242" s="62"/>
      <c r="AJ1242" s="62"/>
    </row>
    <row r="1243" spans="2:36" ht="18.649999999999999" customHeight="1" thickBot="1">
      <c r="D1243" s="59"/>
      <c r="E1243" s="22"/>
      <c r="F1243" s="22"/>
      <c r="G1243" s="65"/>
      <c r="I1243" s="63"/>
      <c r="L1243" s="64"/>
      <c r="N1243" s="63"/>
      <c r="Q1243" s="64"/>
      <c r="S1243" s="63"/>
      <c r="V1243" s="64"/>
      <c r="X1243" s="63"/>
      <c r="AA1243" s="64"/>
      <c r="AE1243" s="100"/>
      <c r="AF1243" s="17"/>
      <c r="AG1243" s="62"/>
      <c r="AH1243" s="62"/>
      <c r="AI1243" s="62"/>
      <c r="AJ1243" s="62"/>
    </row>
    <row r="1244" spans="2:36" ht="18.649999999999999" customHeight="1" thickBot="1">
      <c r="D1244" s="237" t="s">
        <v>39</v>
      </c>
      <c r="E1244" s="238"/>
      <c r="F1244" s="239" t="s">
        <v>40</v>
      </c>
      <c r="G1244" s="240"/>
      <c r="I1244" s="228" t="s">
        <v>18</v>
      </c>
      <c r="J1244" s="229"/>
      <c r="K1244" s="230" t="s">
        <v>19</v>
      </c>
      <c r="L1244" s="231"/>
      <c r="N1244" s="228" t="s">
        <v>20</v>
      </c>
      <c r="O1244" s="229"/>
      <c r="P1244" s="230" t="s">
        <v>21</v>
      </c>
      <c r="Q1244" s="231"/>
      <c r="S1244" s="228" t="s">
        <v>47</v>
      </c>
      <c r="T1244" s="229"/>
      <c r="U1244" s="230" t="s">
        <v>48</v>
      </c>
      <c r="V1244" s="231"/>
      <c r="X1244" s="228" t="s">
        <v>51</v>
      </c>
      <c r="Y1244" s="229"/>
      <c r="Z1244" s="230" t="s">
        <v>52</v>
      </c>
      <c r="AA1244" s="231"/>
      <c r="AB1244" s="4"/>
      <c r="AC1244" s="71" t="s">
        <v>89</v>
      </c>
      <c r="AE1244" s="101" t="s">
        <v>90</v>
      </c>
      <c r="AF1244" s="17"/>
      <c r="AG1244" s="62"/>
      <c r="AH1244" s="62"/>
      <c r="AI1244" s="62"/>
      <c r="AJ1244" s="62"/>
    </row>
    <row r="1245" spans="2:36" ht="18.649999999999999" customHeight="1" thickTop="1" thickBot="1">
      <c r="D1245" s="43">
        <v>0</v>
      </c>
      <c r="E1245" s="116">
        <f t="shared" ref="E1245" si="5087">(1/$E$8)*SIN($B1242*$F$8)</f>
        <v>0.32800726963732074</v>
      </c>
      <c r="F1245" s="59">
        <f t="shared" ref="F1245" si="5088">COS($F$8*$B1242)</f>
        <v>0.17804796990033206</v>
      </c>
      <c r="G1245" s="73">
        <v>0</v>
      </c>
      <c r="I1245" s="55">
        <v>0</v>
      </c>
      <c r="J1245" s="58">
        <f t="shared" ref="J1245" si="5089">(TAN($K$8*B1242))/$J$8</f>
        <v>-1.085104587319577</v>
      </c>
      <c r="K1245" s="56">
        <v>1</v>
      </c>
      <c r="L1245" s="57">
        <v>0</v>
      </c>
      <c r="N1245" s="55">
        <f t="shared" ref="N1245" si="5090">D1245*I1242+F1245*I1245-E1245*J1242-G1245*J1245</f>
        <v>0</v>
      </c>
      <c r="O1245" s="58">
        <f t="shared" ref="O1245" si="5091">(D1245*J1242+E1245*I1242+F1245*J1245+G1245*I1245)</f>
        <v>0.13480660073553244</v>
      </c>
      <c r="P1245" s="56">
        <f t="shared" ref="P1245" si="5092">D1245*K1242+F1245*K1245-E1245*L1242-G1245*L1245</f>
        <v>0.17804796990033206</v>
      </c>
      <c r="Q1245" s="57">
        <f t="shared" ref="Q1245" si="5093">(D1245*L1242+E1245*K1242+F1245*L1245+G1245*K1245)</f>
        <v>0</v>
      </c>
      <c r="S1245" s="43">
        <v>0</v>
      </c>
      <c r="T1245" s="116">
        <f t="shared" ref="T1245" si="5094">(1/$T$8)*SIN($B1242*$U$8)</f>
        <v>0.32800726963732074</v>
      </c>
      <c r="U1245" s="59">
        <f t="shared" ref="U1245" si="5095">COS($U$8*$B1242)</f>
        <v>0.17804796990033206</v>
      </c>
      <c r="V1245" s="73">
        <v>0</v>
      </c>
      <c r="X1245" s="55">
        <f t="shared" ref="X1245" si="5096">N1245*S1242+P1245*S1245-O1245*T1242-Q1245*T1245</f>
        <v>0</v>
      </c>
      <c r="Y1245" s="58">
        <f t="shared" ref="Y1245" si="5097">(N1245*T1242+O1245*S1242+P1245*T1245+Q1245*S1245)</f>
        <v>8.2403070061601941E-2</v>
      </c>
      <c r="Z1245" s="56">
        <f t="shared" ref="Z1245" si="5098">N1245*U1242+P1245*U1245-O1245*V1242-Q1245*V1245</f>
        <v>-0.36625682574152429</v>
      </c>
      <c r="AA1245" s="57">
        <f t="shared" ref="AA1245" si="5099">(N1245*V1242+O1245*U1242+P1245*V1245+Q1245*U1245)</f>
        <v>0</v>
      </c>
      <c r="AB1245" s="9"/>
      <c r="AC1245" s="74">
        <f t="shared" ref="AC1245" si="5100">(180/PI())*ATAN(-1*(($X$8*Y1242+AA1242+$X$8*Y1245+AA1245)/($X$8*X1242+Z1242+$X$8*X1245+Z1245)))</f>
        <v>86.043124915882245</v>
      </c>
      <c r="AE1245" s="102">
        <f t="shared" ref="AE1245" si="5101">20*LOG(((($X$8*X1242+Z1242-$X$8*X1245-Z1245)^2+($X$8*Y1242+AA1242-$X$8*Y1245-AA1245)^2)/(($X$8*X1242+Z1242+$X$8*X1245+Z1245)^2+($X$8*Y1242+AA1242+$X$8*Y1245+AA1245)^2))^0.5)</f>
        <v>-0.15696629401778736</v>
      </c>
      <c r="AF1245" s="17"/>
      <c r="AG1245" s="62"/>
      <c r="AH1245" s="62"/>
      <c r="AI1245" s="62"/>
      <c r="AJ1245" s="62"/>
    </row>
    <row r="1246" spans="2:36" ht="18.649999999999999" customHeight="1">
      <c r="AE1246" s="66"/>
    </row>
    <row r="1247" spans="2:36" ht="18.649999999999999" customHeight="1" thickBot="1">
      <c r="E1247" s="50" t="s">
        <v>8</v>
      </c>
      <c r="J1247" s="50" t="s">
        <v>9</v>
      </c>
      <c r="O1247" s="50" t="s">
        <v>10</v>
      </c>
      <c r="T1247" s="50" t="s">
        <v>11</v>
      </c>
      <c r="Y1247" s="50" t="s">
        <v>12</v>
      </c>
    </row>
    <row r="1248" spans="2:36" ht="18.649999999999999" customHeight="1" thickBot="1">
      <c r="B1248" s="49"/>
      <c r="D1248" s="233" t="s">
        <v>37</v>
      </c>
      <c r="E1248" s="234"/>
      <c r="F1248" s="235" t="s">
        <v>38</v>
      </c>
      <c r="G1248" s="236"/>
      <c r="I1248" s="228" t="s">
        <v>14</v>
      </c>
      <c r="J1248" s="229"/>
      <c r="K1248" s="230" t="s">
        <v>15</v>
      </c>
      <c r="L1248" s="231"/>
      <c r="N1248" s="228" t="s">
        <v>16</v>
      </c>
      <c r="O1248" s="229"/>
      <c r="P1248" s="230" t="s">
        <v>17</v>
      </c>
      <c r="Q1248" s="231"/>
      <c r="S1248" s="228" t="s">
        <v>45</v>
      </c>
      <c r="T1248" s="229"/>
      <c r="U1248" s="230" t="s">
        <v>46</v>
      </c>
      <c r="V1248" s="231"/>
      <c r="X1248" s="228" t="s">
        <v>49</v>
      </c>
      <c r="Y1248" s="229"/>
      <c r="Z1248" s="230" t="s">
        <v>50</v>
      </c>
      <c r="AA1248" s="231"/>
      <c r="AB1248" s="4"/>
      <c r="AC1248" s="53" t="s">
        <v>87</v>
      </c>
      <c r="AE1248" s="98" t="s">
        <v>88</v>
      </c>
      <c r="AF1248" s="17"/>
      <c r="AG1248" s="62"/>
      <c r="AH1248" s="62"/>
      <c r="AI1248" s="62"/>
      <c r="AJ1248" s="62"/>
    </row>
    <row r="1249" spans="2:36" ht="18.649999999999999" customHeight="1" thickTop="1" thickBot="1">
      <c r="B1249" s="75">
        <v>3.5</v>
      </c>
      <c r="D1249" s="132">
        <f t="shared" ref="D1249" si="5102">COS($F$8*$B1249)</f>
        <v>0.17017134876387693</v>
      </c>
      <c r="E1249" s="133">
        <v>0</v>
      </c>
      <c r="F1249" s="134">
        <v>0</v>
      </c>
      <c r="G1249" s="135">
        <f t="shared" ref="G1249" si="5103">$E$8*SIN($B1249*$F$8)</f>
        <v>2.9562434623249394</v>
      </c>
      <c r="I1249" s="55">
        <v>1</v>
      </c>
      <c r="J1249" s="58">
        <v>0</v>
      </c>
      <c r="K1249" s="56">
        <v>0</v>
      </c>
      <c r="L1249" s="57">
        <v>0</v>
      </c>
      <c r="N1249" s="55">
        <f t="shared" ref="N1249" si="5104">D1249*I1249+F1249*I1252-E1249*J1249-G1249*J1252</f>
        <v>3.2883845668678156</v>
      </c>
      <c r="O1249" s="58">
        <f t="shared" ref="O1249" si="5105">(D1249*J1249+E1249*I1249+F1249*J1252+G1249*I1252)</f>
        <v>0</v>
      </c>
      <c r="P1249" s="56">
        <f t="shared" ref="P1249" si="5106">D1249*K1249+F1249*K1252-E1249*L1249-G1249*L1252</f>
        <v>0</v>
      </c>
      <c r="Q1249" s="57">
        <f t="shared" ref="Q1249" si="5107">(D1249*L1249+E1249*K1249+F1249*L1252+G1249*K1252)</f>
        <v>2.9562434623249394</v>
      </c>
      <c r="S1249" s="59">
        <f t="shared" ref="S1249" si="5108">COS($U$8*$B1249)</f>
        <v>0.17017134876387693</v>
      </c>
      <c r="T1249" s="60">
        <v>0</v>
      </c>
      <c r="U1249" s="22">
        <v>0</v>
      </c>
      <c r="V1249" s="116">
        <f t="shared" ref="V1249" si="5109">$T$8*SIN($B1249*$U$8)</f>
        <v>2.9562434623249394</v>
      </c>
      <c r="X1249" s="55">
        <f t="shared" ref="X1249" si="5110">N1249*S1249+P1249*S1252-O1249*T1249-Q1249*T1252</f>
        <v>-0.41145287506166939</v>
      </c>
      <c r="Y1249" s="58">
        <f t="shared" ref="Y1249" si="5111">(N1249*T1249+O1249*S1249+P1249*T1252+Q1249*S1252)</f>
        <v>0</v>
      </c>
      <c r="Z1249" s="56">
        <f t="shared" ref="Z1249" si="5112">N1249*U1249+P1249*U1252-O1249*V1249-Q1249*V1252</f>
        <v>0</v>
      </c>
      <c r="AA1249" s="57">
        <f t="shared" ref="AA1249" si="5113">(N1249*V1249+O1249*U1249+P1249*V1252+Q1249*U1252)</f>
        <v>10.224333314671435</v>
      </c>
      <c r="AB1249" s="9"/>
      <c r="AC1249" s="61">
        <f t="shared" ref="AC1249" si="5114">20*LOG((2*$X$8)/(($X$8*X1249+Z1249+$X$8*X1252+Z1252)^2+($X$8*Y1249+AA1249+$X$8*Y1252+AA1252)^2)^0.5)</f>
        <v>-14.268453114928317</v>
      </c>
      <c r="AE1249" s="99">
        <f t="shared" ref="AE1249" si="5115">((Y1249^2+X1249^2)/(Y1252^2+X1252^2))^0.5</f>
        <v>5.0641606606728615</v>
      </c>
      <c r="AF1249" s="17"/>
      <c r="AG1249" s="62"/>
      <c r="AH1249" s="62"/>
      <c r="AI1249" s="62"/>
      <c r="AJ1249" s="62"/>
    </row>
    <row r="1250" spans="2:36" ht="18.649999999999999" customHeight="1" thickBot="1">
      <c r="D1250" s="59"/>
      <c r="E1250" s="22"/>
      <c r="F1250" s="22"/>
      <c r="G1250" s="65"/>
      <c r="I1250" s="63"/>
      <c r="L1250" s="64"/>
      <c r="N1250" s="63"/>
      <c r="Q1250" s="64"/>
      <c r="S1250" s="63"/>
      <c r="V1250" s="64"/>
      <c r="X1250" s="63"/>
      <c r="AA1250" s="64"/>
      <c r="AE1250" s="100"/>
      <c r="AF1250" s="17"/>
      <c r="AG1250" s="62"/>
      <c r="AH1250" s="62"/>
      <c r="AI1250" s="62"/>
      <c r="AJ1250" s="62"/>
    </row>
    <row r="1251" spans="2:36" ht="18.649999999999999" customHeight="1" thickBot="1">
      <c r="D1251" s="237" t="s">
        <v>39</v>
      </c>
      <c r="E1251" s="238"/>
      <c r="F1251" s="239" t="s">
        <v>40</v>
      </c>
      <c r="G1251" s="240"/>
      <c r="I1251" s="228" t="s">
        <v>18</v>
      </c>
      <c r="J1251" s="229"/>
      <c r="K1251" s="230" t="s">
        <v>19</v>
      </c>
      <c r="L1251" s="231"/>
      <c r="N1251" s="228" t="s">
        <v>20</v>
      </c>
      <c r="O1251" s="229"/>
      <c r="P1251" s="230" t="s">
        <v>21</v>
      </c>
      <c r="Q1251" s="231"/>
      <c r="S1251" s="228" t="s">
        <v>47</v>
      </c>
      <c r="T1251" s="229"/>
      <c r="U1251" s="230" t="s">
        <v>48</v>
      </c>
      <c r="V1251" s="231"/>
      <c r="X1251" s="228" t="s">
        <v>51</v>
      </c>
      <c r="Y1251" s="229"/>
      <c r="Z1251" s="230" t="s">
        <v>52</v>
      </c>
      <c r="AA1251" s="231"/>
      <c r="AB1251" s="4"/>
      <c r="AC1251" s="71" t="s">
        <v>89</v>
      </c>
      <c r="AE1251" s="101" t="s">
        <v>90</v>
      </c>
      <c r="AF1251" s="17"/>
      <c r="AG1251" s="62"/>
      <c r="AH1251" s="62"/>
      <c r="AI1251" s="62"/>
      <c r="AJ1251" s="62"/>
    </row>
    <row r="1252" spans="2:36" ht="18.649999999999999" customHeight="1" thickTop="1" thickBot="1">
      <c r="D1252" s="43">
        <v>0</v>
      </c>
      <c r="E1252" s="116">
        <f t="shared" ref="E1252" si="5116">(1/$E$8)*SIN($B1249*$F$8)</f>
        <v>0.32847149581388213</v>
      </c>
      <c r="F1252" s="59">
        <f t="shared" ref="F1252" si="5117">COS($F$8*$B1249)</f>
        <v>0.17017134876387693</v>
      </c>
      <c r="G1252" s="73">
        <v>0</v>
      </c>
      <c r="I1252" s="55">
        <v>0</v>
      </c>
      <c r="J1252" s="58">
        <f t="shared" ref="J1252" si="5118">(TAN($K$8*B1249))/$J$8</f>
        <v>-1.0547890448953816</v>
      </c>
      <c r="K1252" s="56">
        <v>1</v>
      </c>
      <c r="L1252" s="57">
        <v>0</v>
      </c>
      <c r="N1252" s="55">
        <f t="shared" ref="N1252" si="5119">D1252*I1249+F1252*I1252-E1252*J1249-G1252*J1252</f>
        <v>0</v>
      </c>
      <c r="O1252" s="58">
        <f t="shared" ref="O1252" si="5120">(D1252*J1249+E1252*I1249+F1252*J1252+G1252*I1252)</f>
        <v>0.14897662138267351</v>
      </c>
      <c r="P1252" s="56">
        <f t="shared" ref="P1252" si="5121">D1252*K1249+F1252*K1252-E1252*L1249-G1252*L1252</f>
        <v>0.17017134876387693</v>
      </c>
      <c r="Q1252" s="57">
        <f t="shared" ref="Q1252" si="5122">(D1252*L1249+E1252*K1249+F1252*L1252+G1252*K1252)</f>
        <v>0</v>
      </c>
      <c r="S1252" s="43">
        <v>0</v>
      </c>
      <c r="T1252" s="116">
        <f t="shared" ref="T1252" si="5123">(1/$T$8)*SIN($B1249*$U$8)</f>
        <v>0.32847149581388213</v>
      </c>
      <c r="U1252" s="59">
        <f t="shared" ref="U1252" si="5124">COS($U$8*$B1249)</f>
        <v>0.17017134876387693</v>
      </c>
      <c r="V1252" s="73">
        <v>0</v>
      </c>
      <c r="X1252" s="55">
        <f t="shared" ref="X1252" si="5125">N1252*S1249+P1252*S1252-O1252*T1249-Q1252*T1252</f>
        <v>0</v>
      </c>
      <c r="Y1252" s="58">
        <f t="shared" ref="Y1252" si="5126">(N1252*T1249+O1252*S1249+P1252*T1252+Q1252*S1252)</f>
        <v>8.1247990068111453E-2</v>
      </c>
      <c r="Z1252" s="56">
        <f t="shared" ref="Z1252" si="5127">N1252*U1249+P1252*U1252-O1252*V1249-Q1252*V1252</f>
        <v>-0.41145287506166928</v>
      </c>
      <c r="AA1252" s="57">
        <f t="shared" ref="AA1252" si="5128">(N1252*V1249+O1252*U1249+P1252*V1252+Q1252*U1252)</f>
        <v>0</v>
      </c>
      <c r="AB1252" s="9"/>
      <c r="AC1252" s="74">
        <f t="shared" ref="AC1252" si="5129">(180/PI())*ATAN(-1*(($X$8*Y1249+AA1249+$X$8*Y1252+AA1252)/($X$8*X1249+Z1249+$X$8*X1252+Z1252)))</f>
        <v>85.434590474128711</v>
      </c>
      <c r="AE1252" s="102">
        <f t="shared" ref="AE1252" si="5130">20*LOG(((($X$8*X1249+Z1249-$X$8*X1252-Z1252)^2+($X$8*Y1249+AA1249-$X$8*Y1252-AA1252)^2)/(($X$8*X1249+Z1249+$X$8*X1252+Z1252)^2+($X$8*Y1249+AA1249+$X$8*Y1252+AA1252)^2))^0.5)</f>
        <v>-0.16565145165807282</v>
      </c>
      <c r="AF1252" s="17"/>
      <c r="AG1252" s="62"/>
      <c r="AH1252" s="62"/>
      <c r="AI1252" s="62"/>
      <c r="AJ1252" s="62"/>
    </row>
    <row r="1253" spans="2:36" ht="18.649999999999999" customHeight="1">
      <c r="AE1253" s="66"/>
    </row>
    <row r="1254" spans="2:36" ht="18.649999999999999" customHeight="1" thickBot="1">
      <c r="E1254" s="50" t="s">
        <v>8</v>
      </c>
      <c r="J1254" s="50" t="s">
        <v>9</v>
      </c>
      <c r="O1254" s="50" t="s">
        <v>10</v>
      </c>
      <c r="T1254" s="50" t="s">
        <v>11</v>
      </c>
      <c r="Y1254" s="50" t="s">
        <v>12</v>
      </c>
    </row>
    <row r="1255" spans="2:36" ht="18.649999999999999" customHeight="1" thickBot="1">
      <c r="B1255" s="49"/>
      <c r="D1255" s="233" t="s">
        <v>37</v>
      </c>
      <c r="E1255" s="234"/>
      <c r="F1255" s="235" t="s">
        <v>38</v>
      </c>
      <c r="G1255" s="236"/>
      <c r="I1255" s="228" t="s">
        <v>14</v>
      </c>
      <c r="J1255" s="229"/>
      <c r="K1255" s="230" t="s">
        <v>15</v>
      </c>
      <c r="L1255" s="231"/>
      <c r="N1255" s="228" t="s">
        <v>16</v>
      </c>
      <c r="O1255" s="229"/>
      <c r="P1255" s="230" t="s">
        <v>17</v>
      </c>
      <c r="Q1255" s="231"/>
      <c r="S1255" s="228" t="s">
        <v>45</v>
      </c>
      <c r="T1255" s="229"/>
      <c r="U1255" s="230" t="s">
        <v>46</v>
      </c>
      <c r="V1255" s="231"/>
      <c r="X1255" s="228" t="s">
        <v>49</v>
      </c>
      <c r="Y1255" s="229"/>
      <c r="Z1255" s="230" t="s">
        <v>50</v>
      </c>
      <c r="AA1255" s="231"/>
      <c r="AB1255" s="4"/>
      <c r="AC1255" s="53" t="s">
        <v>87</v>
      </c>
      <c r="AE1255" s="98" t="s">
        <v>88</v>
      </c>
      <c r="AF1255" s="17"/>
      <c r="AG1255" s="62"/>
      <c r="AH1255" s="62"/>
      <c r="AI1255" s="62"/>
      <c r="AJ1255" s="62"/>
    </row>
    <row r="1256" spans="2:36" ht="18.649999999999999" customHeight="1" thickTop="1" thickBot="1">
      <c r="B1256" s="75">
        <v>3.52</v>
      </c>
      <c r="D1256" s="132">
        <f t="shared" ref="D1256" si="5131">COS($F$8*$B1256)</f>
        <v>0.16228383994302337</v>
      </c>
      <c r="E1256" s="133">
        <v>0</v>
      </c>
      <c r="F1256" s="134">
        <v>0</v>
      </c>
      <c r="G1256" s="135">
        <f t="shared" ref="G1256" si="5132">$E$8*SIN($B1256*$F$8)</f>
        <v>2.9602323553464727</v>
      </c>
      <c r="I1256" s="55">
        <v>1</v>
      </c>
      <c r="J1256" s="58">
        <v>0</v>
      </c>
      <c r="K1256" s="56">
        <v>0</v>
      </c>
      <c r="L1256" s="57">
        <v>0</v>
      </c>
      <c r="N1256" s="55">
        <f t="shared" ref="N1256" si="5133">D1256*I1256+F1256*I1259-E1256*J1256-G1256*J1259</f>
        <v>3.1970347991891388</v>
      </c>
      <c r="O1256" s="58">
        <f t="shared" ref="O1256" si="5134">(D1256*J1256+E1256*I1256+F1256*J1259+G1256*I1259)</f>
        <v>0</v>
      </c>
      <c r="P1256" s="56">
        <f t="shared" ref="P1256" si="5135">D1256*K1256+F1256*K1259-E1256*L1256-G1256*L1259</f>
        <v>0</v>
      </c>
      <c r="Q1256" s="57">
        <f t="shared" ref="Q1256" si="5136">(D1256*L1256+E1256*K1256+F1256*L1259+G1256*K1259)</f>
        <v>2.9602323553464727</v>
      </c>
      <c r="S1256" s="59">
        <f t="shared" ref="S1256" si="5137">COS($U$8*$B1256)</f>
        <v>0.16228383994302337</v>
      </c>
      <c r="T1256" s="60">
        <v>0</v>
      </c>
      <c r="U1256" s="22">
        <v>0</v>
      </c>
      <c r="V1256" s="116">
        <f t="shared" ref="V1256" si="5138">$T$8*SIN($B1256*$U$8)</f>
        <v>2.9602323553464727</v>
      </c>
      <c r="X1256" s="55">
        <f t="shared" ref="X1256" si="5139">N1256*S1256+P1256*S1259-O1256*T1256-Q1256*T1259</f>
        <v>-0.45483687164946107</v>
      </c>
      <c r="Y1256" s="58">
        <f t="shared" ref="Y1256" si="5140">(N1256*T1256+O1256*S1256+P1256*T1259+Q1256*S1259)</f>
        <v>0</v>
      </c>
      <c r="Z1256" s="56">
        <f t="shared" ref="Z1256" si="5141">N1256*U1256+P1256*U1259-O1256*V1256-Q1256*V1259</f>
        <v>0</v>
      </c>
      <c r="AA1256" s="57">
        <f t="shared" ref="AA1256" si="5142">(N1256*V1256+O1256*U1256+P1256*V1259+Q1256*U1259)</f>
        <v>9.9443637274775085</v>
      </c>
      <c r="AB1256" s="9"/>
      <c r="AC1256" s="61">
        <f t="shared" ref="AC1256" si="5143">20*LOG((2*$X$8)/(($X$8*X1256+Z1256+$X$8*X1259+Z1259)^2+($X$8*Y1256+AA1256+$X$8*Y1259+AA1259)^2)^0.5)</f>
        <v>-14.035943994083899</v>
      </c>
      <c r="AE1256" s="99">
        <f t="shared" ref="AE1256" si="5144">((Y1256^2+X1256^2)/(Y1259^2+X1259^2))^0.5</f>
        <v>5.7028492328184646</v>
      </c>
      <c r="AF1256" s="17"/>
      <c r="AG1256" s="62"/>
      <c r="AH1256" s="62"/>
      <c r="AI1256" s="62"/>
      <c r="AJ1256" s="62"/>
    </row>
    <row r="1257" spans="2:36" ht="18.649999999999999" customHeight="1" thickBot="1">
      <c r="D1257" s="59"/>
      <c r="E1257" s="22"/>
      <c r="F1257" s="22"/>
      <c r="G1257" s="65"/>
      <c r="I1257" s="63"/>
      <c r="L1257" s="64"/>
      <c r="N1257" s="63"/>
      <c r="Q1257" s="64"/>
      <c r="S1257" s="63"/>
      <c r="V1257" s="64"/>
      <c r="X1257" s="63"/>
      <c r="AA1257" s="64"/>
      <c r="AE1257" s="100"/>
      <c r="AF1257" s="17"/>
      <c r="AG1257" s="62"/>
      <c r="AH1257" s="62"/>
      <c r="AI1257" s="62"/>
      <c r="AJ1257" s="62"/>
    </row>
    <row r="1258" spans="2:36" ht="18.649999999999999" customHeight="1" thickBot="1">
      <c r="D1258" s="237" t="s">
        <v>39</v>
      </c>
      <c r="E1258" s="238"/>
      <c r="F1258" s="239" t="s">
        <v>40</v>
      </c>
      <c r="G1258" s="240"/>
      <c r="I1258" s="228" t="s">
        <v>18</v>
      </c>
      <c r="J1258" s="229"/>
      <c r="K1258" s="230" t="s">
        <v>19</v>
      </c>
      <c r="L1258" s="231"/>
      <c r="N1258" s="228" t="s">
        <v>20</v>
      </c>
      <c r="O1258" s="229"/>
      <c r="P1258" s="230" t="s">
        <v>21</v>
      </c>
      <c r="Q1258" s="231"/>
      <c r="S1258" s="228" t="s">
        <v>47</v>
      </c>
      <c r="T1258" s="229"/>
      <c r="U1258" s="230" t="s">
        <v>48</v>
      </c>
      <c r="V1258" s="231"/>
      <c r="X1258" s="228" t="s">
        <v>51</v>
      </c>
      <c r="Y1258" s="229"/>
      <c r="Z1258" s="230" t="s">
        <v>52</v>
      </c>
      <c r="AA1258" s="231"/>
      <c r="AB1258" s="4"/>
      <c r="AC1258" s="71" t="s">
        <v>89</v>
      </c>
      <c r="AE1258" s="101" t="s">
        <v>90</v>
      </c>
      <c r="AF1258" s="17"/>
      <c r="AG1258" s="62"/>
      <c r="AH1258" s="62"/>
      <c r="AI1258" s="62"/>
      <c r="AJ1258" s="62"/>
    </row>
    <row r="1259" spans="2:36" ht="18.649999999999999" customHeight="1" thickTop="1" thickBot="1">
      <c r="D1259" s="43">
        <v>0</v>
      </c>
      <c r="E1259" s="116">
        <f t="shared" ref="E1259" si="5145">(1/$E$8)*SIN($B1256*$F$8)</f>
        <v>0.32891470614960805</v>
      </c>
      <c r="F1259" s="59">
        <f t="shared" ref="F1259" si="5146">COS($F$8*$B1256)</f>
        <v>0.16228383994302337</v>
      </c>
      <c r="G1259" s="73">
        <v>0</v>
      </c>
      <c r="I1259" s="55">
        <v>0</v>
      </c>
      <c r="J1259" s="58">
        <f t="shared" ref="J1259" si="5147">(TAN($K$8*B1256))/$J$8</f>
        <v>-1.0251732279613304</v>
      </c>
      <c r="K1259" s="56">
        <v>1</v>
      </c>
      <c r="L1259" s="57">
        <v>0</v>
      </c>
      <c r="N1259" s="55">
        <f t="shared" ref="N1259" si="5148">D1259*I1256+F1259*I1259-E1259*J1256-G1259*J1259</f>
        <v>0</v>
      </c>
      <c r="O1259" s="58">
        <f t="shared" ref="O1259" si="5149">(D1259*J1256+E1259*I1256+F1259*J1259+G1259*I1259)</f>
        <v>0.16254565810925892</v>
      </c>
      <c r="P1259" s="56">
        <f t="shared" ref="P1259" si="5150">D1259*K1256+F1259*K1259-E1259*L1256-G1259*L1259</f>
        <v>0.16228383994302337</v>
      </c>
      <c r="Q1259" s="57">
        <f t="shared" ref="Q1259" si="5151">(D1259*L1256+E1259*K1256+F1259*L1259+G1259*K1259)</f>
        <v>0</v>
      </c>
      <c r="S1259" s="43">
        <v>0</v>
      </c>
      <c r="T1259" s="116">
        <f t="shared" ref="T1259" si="5152">(1/$T$8)*SIN($B1256*$U$8)</f>
        <v>0.32891470614960805</v>
      </c>
      <c r="U1259" s="59">
        <f t="shared" ref="U1259" si="5153">COS($U$8*$B1256)</f>
        <v>0.16228383994302337</v>
      </c>
      <c r="V1259" s="73">
        <v>0</v>
      </c>
      <c r="X1259" s="55">
        <f t="shared" ref="X1259" si="5154">N1259*S1256+P1259*S1259-O1259*T1256-Q1259*T1259</f>
        <v>0</v>
      </c>
      <c r="Y1259" s="58">
        <f t="shared" ref="Y1259" si="5155">(N1259*T1256+O1259*S1256+P1259*T1259+Q1259*S1259)</f>
        <v>7.9756075091725928E-2</v>
      </c>
      <c r="Z1259" s="56">
        <f t="shared" ref="Z1259" si="5156">N1259*U1256+P1259*U1259-O1259*V1256-Q1259*V1259</f>
        <v>-0.45483687164946113</v>
      </c>
      <c r="AA1259" s="57">
        <f t="shared" ref="AA1259" si="5157">(N1259*V1256+O1259*U1256+P1259*V1259+Q1259*U1259)</f>
        <v>0</v>
      </c>
      <c r="AB1259" s="9"/>
      <c r="AC1259" s="74">
        <f t="shared" ref="AC1259" si="5158">(180/PI())*ATAN(-1*(($X$8*Y1256+AA1256+$X$8*Y1259+AA1259)/($X$8*X1256+Z1256+$X$8*X1259+Z1259)))</f>
        <v>84.814697511111348</v>
      </c>
      <c r="AE1259" s="102">
        <f t="shared" ref="AE1259" si="5159">20*LOG(((($X$8*X1256+Z1256-$X$8*X1259-Z1259)^2+($X$8*Y1256+AA1256-$X$8*Y1259-AA1259)^2)/(($X$8*X1256+Z1256+$X$8*X1259+Z1259)^2+($X$8*Y1256+AA1256+$X$8*Y1259+AA1259)^2))^0.5)</f>
        <v>-0.17494757488440757</v>
      </c>
      <c r="AF1259" s="17"/>
      <c r="AG1259" s="62"/>
      <c r="AH1259" s="62"/>
      <c r="AI1259" s="62"/>
      <c r="AJ1259" s="62"/>
    </row>
    <row r="1260" spans="2:36" ht="18.649999999999999" customHeight="1">
      <c r="AE1260" s="66"/>
    </row>
    <row r="1261" spans="2:36" ht="18.649999999999999" customHeight="1" thickBot="1">
      <c r="E1261" s="50" t="s">
        <v>8</v>
      </c>
      <c r="J1261" s="50" t="s">
        <v>9</v>
      </c>
      <c r="O1261" s="50" t="s">
        <v>10</v>
      </c>
      <c r="T1261" s="50" t="s">
        <v>11</v>
      </c>
      <c r="Y1261" s="50" t="s">
        <v>12</v>
      </c>
    </row>
    <row r="1262" spans="2:36" ht="18.649999999999999" customHeight="1" thickBot="1">
      <c r="B1262" s="49"/>
      <c r="D1262" s="233" t="s">
        <v>37</v>
      </c>
      <c r="E1262" s="234"/>
      <c r="F1262" s="235" t="s">
        <v>38</v>
      </c>
      <c r="G1262" s="236"/>
      <c r="I1262" s="228" t="s">
        <v>14</v>
      </c>
      <c r="J1262" s="229"/>
      <c r="K1262" s="230" t="s">
        <v>15</v>
      </c>
      <c r="L1262" s="231"/>
      <c r="N1262" s="228" t="s">
        <v>16</v>
      </c>
      <c r="O1262" s="229"/>
      <c r="P1262" s="230" t="s">
        <v>17</v>
      </c>
      <c r="Q1262" s="231"/>
      <c r="S1262" s="228" t="s">
        <v>45</v>
      </c>
      <c r="T1262" s="229"/>
      <c r="U1262" s="230" t="s">
        <v>46</v>
      </c>
      <c r="V1262" s="231"/>
      <c r="X1262" s="228" t="s">
        <v>49</v>
      </c>
      <c r="Y1262" s="229"/>
      <c r="Z1262" s="230" t="s">
        <v>50</v>
      </c>
      <c r="AA1262" s="231"/>
      <c r="AB1262" s="4"/>
      <c r="AC1262" s="53" t="s">
        <v>87</v>
      </c>
      <c r="AE1262" s="98" t="s">
        <v>88</v>
      </c>
      <c r="AF1262" s="17"/>
      <c r="AG1262" s="62"/>
      <c r="AH1262" s="62"/>
      <c r="AI1262" s="62"/>
      <c r="AJ1262" s="62"/>
    </row>
    <row r="1263" spans="2:36" ht="18.649999999999999" customHeight="1" thickTop="1" thickBot="1">
      <c r="B1263" s="75">
        <v>3.54</v>
      </c>
      <c r="D1263" s="132">
        <f t="shared" ref="D1263" si="5160">COS($F$8*$B1263)</f>
        <v>0.15438594808621703</v>
      </c>
      <c r="E1263" s="133">
        <v>0</v>
      </c>
      <c r="F1263" s="134">
        <v>0</v>
      </c>
      <c r="G1263" s="135">
        <f t="shared" ref="G1263" si="5161">$E$8*SIN($B1263*$F$8)</f>
        <v>2.9640318505882624</v>
      </c>
      <c r="I1263" s="55">
        <v>1</v>
      </c>
      <c r="J1263" s="58">
        <v>0</v>
      </c>
      <c r="K1263" s="56">
        <v>0</v>
      </c>
      <c r="L1263" s="57">
        <v>0</v>
      </c>
      <c r="N1263" s="55">
        <f t="shared" ref="N1263" si="5162">D1263*I1263+F1263*I1266-E1263*J1263-G1263*J1266</f>
        <v>3.1072197105292756</v>
      </c>
      <c r="O1263" s="58">
        <f t="shared" ref="O1263" si="5163">(D1263*J1263+E1263*I1263+F1263*J1266+G1263*I1266)</f>
        <v>0</v>
      </c>
      <c r="P1263" s="56">
        <f t="shared" ref="P1263" si="5164">D1263*K1263+F1263*K1266-E1263*L1263-G1263*L1266</f>
        <v>0</v>
      </c>
      <c r="Q1263" s="57">
        <f t="shared" ref="Q1263" si="5165">(D1263*L1263+E1263*K1263+F1263*L1266+G1263*K1266)</f>
        <v>2.9640318505882624</v>
      </c>
      <c r="S1263" s="59">
        <f t="shared" ref="S1263" si="5166">COS($U$8*$B1263)</f>
        <v>0.15438594808621703</v>
      </c>
      <c r="T1263" s="60">
        <v>0</v>
      </c>
      <c r="U1263" s="22">
        <v>0</v>
      </c>
      <c r="V1263" s="116">
        <f t="shared" ref="V1263" si="5167">$T$8*SIN($B1263*$U$8)</f>
        <v>2.9640318505882624</v>
      </c>
      <c r="X1263" s="55">
        <f t="shared" ref="X1263" si="5168">N1263*S1263+P1263*S1266-O1263*T1263-Q1263*T1266</f>
        <v>-0.49645391811127682</v>
      </c>
      <c r="Y1263" s="58">
        <f t="shared" ref="Y1263" si="5169">(N1263*T1263+O1263*S1263+P1263*T1266+Q1263*S1266)</f>
        <v>0</v>
      </c>
      <c r="Z1263" s="56">
        <f t="shared" ref="Z1263" si="5170">N1263*U1263+P1263*U1266-O1263*V1263-Q1263*V1266</f>
        <v>0</v>
      </c>
      <c r="AA1263" s="57">
        <f t="shared" ref="AA1263" si="5171">(N1263*V1263+O1263*U1263+P1263*V1266+Q1263*U1266)</f>
        <v>9.6675030561952262</v>
      </c>
      <c r="AB1263" s="9"/>
      <c r="AC1263" s="61">
        <f t="shared" ref="AC1263" si="5172">20*LOG((2*$X$8)/(($X$8*X1263+Z1263+$X$8*X1266+Z1266)^2+($X$8*Y1263+AA1263+$X$8*Y1266+AA1266)^2)^0.5)</f>
        <v>-13.80028545136771</v>
      </c>
      <c r="AE1263" s="99">
        <f t="shared" ref="AE1263" si="5173">((Y1263^2+X1263^2)/(Y1266^2+X1266^2))^0.5</f>
        <v>6.3692851409966638</v>
      </c>
      <c r="AF1263" s="17"/>
      <c r="AG1263" s="62"/>
      <c r="AH1263" s="62"/>
      <c r="AI1263" s="62"/>
      <c r="AJ1263" s="62"/>
    </row>
    <row r="1264" spans="2:36" ht="18.649999999999999" customHeight="1" thickBot="1">
      <c r="D1264" s="59"/>
      <c r="E1264" s="22"/>
      <c r="F1264" s="22"/>
      <c r="G1264" s="65"/>
      <c r="I1264" s="63"/>
      <c r="L1264" s="64"/>
      <c r="N1264" s="63"/>
      <c r="Q1264" s="64"/>
      <c r="S1264" s="63"/>
      <c r="V1264" s="64"/>
      <c r="X1264" s="63"/>
      <c r="AA1264" s="64"/>
      <c r="AE1264" s="100"/>
      <c r="AF1264" s="17"/>
      <c r="AG1264" s="62"/>
      <c r="AH1264" s="62"/>
      <c r="AI1264" s="62"/>
      <c r="AJ1264" s="62"/>
    </row>
    <row r="1265" spans="2:36" ht="18.649999999999999" customHeight="1" thickBot="1">
      <c r="D1265" s="237" t="s">
        <v>39</v>
      </c>
      <c r="E1265" s="238"/>
      <c r="F1265" s="239" t="s">
        <v>40</v>
      </c>
      <c r="G1265" s="240"/>
      <c r="I1265" s="228" t="s">
        <v>18</v>
      </c>
      <c r="J1265" s="229"/>
      <c r="K1265" s="230" t="s">
        <v>19</v>
      </c>
      <c r="L1265" s="231"/>
      <c r="N1265" s="228" t="s">
        <v>20</v>
      </c>
      <c r="O1265" s="229"/>
      <c r="P1265" s="230" t="s">
        <v>21</v>
      </c>
      <c r="Q1265" s="231"/>
      <c r="S1265" s="228" t="s">
        <v>47</v>
      </c>
      <c r="T1265" s="229"/>
      <c r="U1265" s="230" t="s">
        <v>48</v>
      </c>
      <c r="V1265" s="231"/>
      <c r="X1265" s="228" t="s">
        <v>51</v>
      </c>
      <c r="Y1265" s="229"/>
      <c r="Z1265" s="230" t="s">
        <v>52</v>
      </c>
      <c r="AA1265" s="231"/>
      <c r="AB1265" s="4"/>
      <c r="AC1265" s="71" t="s">
        <v>89</v>
      </c>
      <c r="AE1265" s="101" t="s">
        <v>90</v>
      </c>
      <c r="AF1265" s="17"/>
      <c r="AG1265" s="62"/>
      <c r="AH1265" s="62"/>
      <c r="AI1265" s="62"/>
      <c r="AJ1265" s="62"/>
    </row>
    <row r="1266" spans="2:36" ht="18.649999999999999" customHeight="1" thickTop="1" thickBot="1">
      <c r="D1266" s="43">
        <v>0</v>
      </c>
      <c r="E1266" s="116">
        <f t="shared" ref="E1266" si="5174">(1/$E$8)*SIN($B1263*$F$8)</f>
        <v>0.32933687228758468</v>
      </c>
      <c r="F1266" s="59">
        <f t="shared" ref="F1266" si="5175">COS($F$8*$B1263)</f>
        <v>0.15438594808621703</v>
      </c>
      <c r="G1266" s="73">
        <v>0</v>
      </c>
      <c r="I1266" s="55">
        <v>0</v>
      </c>
      <c r="J1266" s="58">
        <f t="shared" ref="J1266" si="5176">(TAN($K$8*B1263))/$J$8</f>
        <v>-0.99622200815993889</v>
      </c>
      <c r="K1266" s="56">
        <v>1</v>
      </c>
      <c r="L1266" s="57">
        <v>0</v>
      </c>
      <c r="N1266" s="55">
        <f t="shared" ref="N1266" si="5177">D1266*I1263+F1266*I1266-E1266*J1263-G1266*J1266</f>
        <v>0</v>
      </c>
      <c r="O1266" s="58">
        <f t="shared" ref="O1266" si="5178">(D1266*J1263+E1266*I1263+F1266*J1266+G1266*I1266)</f>
        <v>0.17553419305345747</v>
      </c>
      <c r="P1266" s="56">
        <f t="shared" ref="P1266" si="5179">D1266*K1263+F1266*K1266-E1266*L1263-G1266*L1266</f>
        <v>0.15438594808621703</v>
      </c>
      <c r="Q1266" s="57">
        <f t="shared" ref="Q1266" si="5180">(D1266*L1263+E1266*K1263+F1266*L1266+G1266*K1266)</f>
        <v>0</v>
      </c>
      <c r="S1266" s="43">
        <v>0</v>
      </c>
      <c r="T1266" s="116">
        <f t="shared" ref="T1266" si="5181">(1/$T$8)*SIN($B1263*$U$8)</f>
        <v>0.32933687228758468</v>
      </c>
      <c r="U1266" s="59">
        <f t="shared" ref="U1266" si="5182">COS($U$8*$B1263)</f>
        <v>0.15438594808621703</v>
      </c>
      <c r="V1266" s="73">
        <v>0</v>
      </c>
      <c r="X1266" s="55">
        <f t="shared" ref="X1266" si="5183">N1266*S1263+P1266*S1266-O1266*T1263-Q1266*T1266</f>
        <v>0</v>
      </c>
      <c r="Y1266" s="58">
        <f t="shared" ref="Y1266" si="5184">(N1266*T1263+O1266*S1263+P1266*T1266+Q1266*S1266)</f>
        <v>7.7944998083975217E-2</v>
      </c>
      <c r="Z1266" s="56">
        <f t="shared" ref="Z1266" si="5185">N1266*U1263+P1266*U1266-O1266*V1263-Q1266*V1266</f>
        <v>-0.49645391811127676</v>
      </c>
      <c r="AA1266" s="57">
        <f t="shared" ref="AA1266" si="5186">(N1266*V1263+O1266*U1263+P1266*V1266+Q1266*U1266)</f>
        <v>0</v>
      </c>
      <c r="AB1266" s="9"/>
      <c r="AC1266" s="74">
        <f t="shared" ref="AC1266" si="5187">(180/PI())*ATAN(-1*(($X$8*Y1263+AA1263+$X$8*Y1266+AA1266)/($X$8*X1263+Z1263+$X$8*X1266+Z1266)))</f>
        <v>84.182535267352804</v>
      </c>
      <c r="AE1266" s="102">
        <f t="shared" ref="AE1266" si="5188">20*LOG(((($X$8*X1263+Z1263-$X$8*X1266-Z1266)^2+($X$8*Y1263+AA1263-$X$8*Y1266-AA1266)^2)/(($X$8*X1263+Z1263+$X$8*X1266+Z1266)^2+($X$8*Y1263+AA1263+$X$8*Y1266+AA1266)^2))^0.5)</f>
        <v>-0.18491350767039796</v>
      </c>
      <c r="AF1266" s="17"/>
      <c r="AG1266" s="62"/>
      <c r="AH1266" s="62"/>
      <c r="AI1266" s="62"/>
      <c r="AJ1266" s="62"/>
    </row>
    <row r="1267" spans="2:36" ht="18.649999999999999" customHeight="1">
      <c r="AE1267" s="66"/>
    </row>
    <row r="1268" spans="2:36" ht="18.649999999999999" customHeight="1" thickBot="1">
      <c r="E1268" s="50" t="s">
        <v>8</v>
      </c>
      <c r="J1268" s="50" t="s">
        <v>9</v>
      </c>
      <c r="O1268" s="50" t="s">
        <v>10</v>
      </c>
      <c r="T1268" s="50" t="s">
        <v>11</v>
      </c>
      <c r="Y1268" s="50" t="s">
        <v>12</v>
      </c>
    </row>
    <row r="1269" spans="2:36" ht="18.649999999999999" customHeight="1" thickBot="1">
      <c r="B1269" s="49"/>
      <c r="D1269" s="233" t="s">
        <v>37</v>
      </c>
      <c r="E1269" s="234"/>
      <c r="F1269" s="235" t="s">
        <v>38</v>
      </c>
      <c r="G1269" s="236"/>
      <c r="I1269" s="228" t="s">
        <v>14</v>
      </c>
      <c r="J1269" s="229"/>
      <c r="K1269" s="230" t="s">
        <v>15</v>
      </c>
      <c r="L1269" s="231"/>
      <c r="N1269" s="228" t="s">
        <v>16</v>
      </c>
      <c r="O1269" s="229"/>
      <c r="P1269" s="230" t="s">
        <v>17</v>
      </c>
      <c r="Q1269" s="231"/>
      <c r="S1269" s="228" t="s">
        <v>45</v>
      </c>
      <c r="T1269" s="229"/>
      <c r="U1269" s="230" t="s">
        <v>46</v>
      </c>
      <c r="V1269" s="231"/>
      <c r="X1269" s="228" t="s">
        <v>49</v>
      </c>
      <c r="Y1269" s="229"/>
      <c r="Z1269" s="230" t="s">
        <v>50</v>
      </c>
      <c r="AA1269" s="231"/>
      <c r="AB1269" s="4"/>
      <c r="AC1269" s="53" t="s">
        <v>87</v>
      </c>
      <c r="AE1269" s="98" t="s">
        <v>88</v>
      </c>
      <c r="AF1269" s="17"/>
      <c r="AG1269" s="62"/>
      <c r="AH1269" s="62"/>
      <c r="AI1269" s="62"/>
      <c r="AJ1269" s="62"/>
    </row>
    <row r="1270" spans="2:36" ht="18.649999999999999" customHeight="1" thickTop="1" thickBot="1">
      <c r="B1270" s="75">
        <v>3.56</v>
      </c>
      <c r="D1270" s="132">
        <f t="shared" ref="D1270" si="5189">COS($F$8*$B1270)</f>
        <v>0.14647817850621858</v>
      </c>
      <c r="E1270" s="133">
        <v>0</v>
      </c>
      <c r="F1270" s="134">
        <v>0</v>
      </c>
      <c r="G1270" s="135">
        <f t="shared" ref="G1270" si="5190">$E$8*SIN($B1270*$F$8)</f>
        <v>2.9676417049558905</v>
      </c>
      <c r="I1270" s="55">
        <v>1</v>
      </c>
      <c r="J1270" s="58">
        <v>0</v>
      </c>
      <c r="K1270" s="56">
        <v>0</v>
      </c>
      <c r="L1270" s="57">
        <v>0</v>
      </c>
      <c r="N1270" s="55">
        <f t="shared" ref="N1270" si="5191">D1270*I1270+F1270*I1273-E1270*J1270-G1270*J1273</f>
        <v>3.0188654826436814</v>
      </c>
      <c r="O1270" s="58">
        <f t="shared" ref="O1270" si="5192">(D1270*J1270+E1270*I1270+F1270*J1273+G1270*I1273)</f>
        <v>0</v>
      </c>
      <c r="P1270" s="56">
        <f t="shared" ref="P1270" si="5193">D1270*K1270+F1270*K1273-E1270*L1270-G1270*L1273</f>
        <v>0</v>
      </c>
      <c r="Q1270" s="57">
        <f t="shared" ref="Q1270" si="5194">(D1270*L1270+E1270*K1270+F1270*L1273+G1270*K1273)</f>
        <v>2.9676417049558905</v>
      </c>
      <c r="S1270" s="59">
        <f t="shared" ref="S1270" si="5195">COS($U$8*$B1270)</f>
        <v>0.14647817850621858</v>
      </c>
      <c r="T1270" s="60">
        <v>0</v>
      </c>
      <c r="U1270" s="22">
        <v>0</v>
      </c>
      <c r="V1270" s="116">
        <f t="shared" ref="V1270" si="5196">$T$8*SIN($B1270*$U$8)</f>
        <v>2.9676417049558905</v>
      </c>
      <c r="X1270" s="55">
        <f t="shared" ref="X1270" si="5197">N1270*S1270+P1270*S1273-O1270*T1270-Q1270*T1273</f>
        <v>-0.53634622616855754</v>
      </c>
      <c r="Y1270" s="58">
        <f t="shared" ref="Y1270" si="5198">(N1270*T1270+O1270*S1270+P1270*T1273+Q1270*S1273)</f>
        <v>0</v>
      </c>
      <c r="Z1270" s="56">
        <f t="shared" ref="Z1270" si="5199">N1270*U1270+P1270*U1273-O1270*V1270-Q1270*V1273</f>
        <v>0</v>
      </c>
      <c r="AA1270" s="57">
        <f t="shared" ref="AA1270" si="5200">(N1270*V1270+O1270*U1270+P1270*V1273+Q1270*U1273)</f>
        <v>9.3936058593462093</v>
      </c>
      <c r="AB1270" s="9"/>
      <c r="AC1270" s="61">
        <f t="shared" ref="AC1270" si="5201">20*LOG((2*$X$8)/(($X$8*X1270+Z1270+$X$8*X1273+Z1273)^2+($X$8*Y1270+AA1270+$X$8*Y1273+AA1273)^2)^0.5)</f>
        <v>-13.561258866024392</v>
      </c>
      <c r="AE1270" s="99">
        <f t="shared" ref="AE1270" si="5202">((Y1270^2+X1270^2)/(Y1273^2+X1273^2))^0.5</f>
        <v>7.0728535573075151</v>
      </c>
      <c r="AF1270" s="17"/>
      <c r="AG1270" s="62"/>
      <c r="AH1270" s="62"/>
      <c r="AI1270" s="62"/>
      <c r="AJ1270" s="62"/>
    </row>
    <row r="1271" spans="2:36" ht="18.649999999999999" customHeight="1" thickBot="1">
      <c r="D1271" s="59"/>
      <c r="E1271" s="22"/>
      <c r="F1271" s="22"/>
      <c r="G1271" s="65"/>
      <c r="I1271" s="63"/>
      <c r="L1271" s="64"/>
      <c r="N1271" s="63"/>
      <c r="Q1271" s="64"/>
      <c r="S1271" s="63"/>
      <c r="V1271" s="64"/>
      <c r="X1271" s="63"/>
      <c r="AA1271" s="64"/>
      <c r="AE1271" s="100"/>
      <c r="AF1271" s="17"/>
      <c r="AG1271" s="62"/>
      <c r="AH1271" s="62"/>
      <c r="AI1271" s="62"/>
      <c r="AJ1271" s="62"/>
    </row>
    <row r="1272" spans="2:36" ht="18.649999999999999" customHeight="1" thickBot="1">
      <c r="D1272" s="237" t="s">
        <v>39</v>
      </c>
      <c r="E1272" s="238"/>
      <c r="F1272" s="239" t="s">
        <v>40</v>
      </c>
      <c r="G1272" s="240"/>
      <c r="I1272" s="228" t="s">
        <v>18</v>
      </c>
      <c r="J1272" s="229"/>
      <c r="K1272" s="230" t="s">
        <v>19</v>
      </c>
      <c r="L1272" s="231"/>
      <c r="N1272" s="228" t="s">
        <v>20</v>
      </c>
      <c r="O1272" s="229"/>
      <c r="P1272" s="230" t="s">
        <v>21</v>
      </c>
      <c r="Q1272" s="231"/>
      <c r="S1272" s="228" t="s">
        <v>47</v>
      </c>
      <c r="T1272" s="229"/>
      <c r="U1272" s="230" t="s">
        <v>48</v>
      </c>
      <c r="V1272" s="231"/>
      <c r="X1272" s="228" t="s">
        <v>51</v>
      </c>
      <c r="Y1272" s="229"/>
      <c r="Z1272" s="230" t="s">
        <v>52</v>
      </c>
      <c r="AA1272" s="231"/>
      <c r="AB1272" s="4"/>
      <c r="AC1272" s="71" t="s">
        <v>89</v>
      </c>
      <c r="AE1272" s="101" t="s">
        <v>90</v>
      </c>
      <c r="AF1272" s="17"/>
      <c r="AG1272" s="62"/>
      <c r="AH1272" s="62"/>
      <c r="AI1272" s="62"/>
      <c r="AJ1272" s="62"/>
    </row>
    <row r="1273" spans="2:36" ht="18.649999999999999" customHeight="1" thickTop="1" thickBot="1">
      <c r="D1273" s="43">
        <v>0</v>
      </c>
      <c r="E1273" s="116">
        <f t="shared" ref="E1273" si="5203">(1/$E$8)*SIN($B1270*$F$8)</f>
        <v>0.32973796721732113</v>
      </c>
      <c r="F1273" s="59">
        <f t="shared" ref="F1273" si="5204">COS($F$8*$B1270)</f>
        <v>0.14647817850621858</v>
      </c>
      <c r="G1273" s="73">
        <v>0</v>
      </c>
      <c r="I1273" s="55">
        <v>0</v>
      </c>
      <c r="J1273" s="58">
        <f t="shared" ref="J1273" si="5205">(TAN($K$8*B1270))/$J$8</f>
        <v>-0.96790232437448376</v>
      </c>
      <c r="K1273" s="56">
        <v>1</v>
      </c>
      <c r="L1273" s="57">
        <v>0</v>
      </c>
      <c r="N1273" s="55">
        <f t="shared" ref="N1273" si="5206">D1273*I1270+F1273*I1273-E1273*J1270-G1273*J1273</f>
        <v>0</v>
      </c>
      <c r="O1273" s="58">
        <f t="shared" ref="O1273" si="5207">(D1273*J1270+E1273*I1270+F1273*J1273+G1273*I1273)</f>
        <v>0.18796139777101162</v>
      </c>
      <c r="P1273" s="56">
        <f t="shared" ref="P1273" si="5208">D1273*K1270+F1273*K1273-E1273*L1270-G1273*L1273</f>
        <v>0.14647817850621858</v>
      </c>
      <c r="Q1273" s="57">
        <f t="shared" ref="Q1273" si="5209">(D1273*L1270+E1273*K1270+F1273*L1273+G1273*K1273)</f>
        <v>0</v>
      </c>
      <c r="S1273" s="43">
        <v>0</v>
      </c>
      <c r="T1273" s="116">
        <f t="shared" ref="T1273" si="5210">(1/$T$8)*SIN($B1270*$U$8)</f>
        <v>0.32973796721732113</v>
      </c>
      <c r="U1273" s="59">
        <f t="shared" ref="U1273" si="5211">COS($U$8*$B1270)</f>
        <v>0.14647817850621858</v>
      </c>
      <c r="V1273" s="73">
        <v>0</v>
      </c>
      <c r="X1273" s="55">
        <f t="shared" ref="X1273" si="5212">N1273*S1270+P1273*S1273-O1273*T1270-Q1273*T1273</f>
        <v>0</v>
      </c>
      <c r="Y1273" s="58">
        <f t="shared" ref="Y1273" si="5213">(N1273*T1270+O1273*S1270+P1273*T1273+Q1273*S1273)</f>
        <v>7.5831659997317002E-2</v>
      </c>
      <c r="Z1273" s="56">
        <f t="shared" ref="Z1273" si="5214">N1273*U1270+P1273*U1273-O1273*V1270-Q1273*V1273</f>
        <v>-0.53634622616855765</v>
      </c>
      <c r="AA1273" s="57">
        <f t="shared" ref="AA1273" si="5215">(N1273*V1270+O1273*U1270+P1273*V1273+Q1273*U1273)</f>
        <v>0</v>
      </c>
      <c r="AB1273" s="9"/>
      <c r="AC1273" s="74">
        <f t="shared" ref="AC1273" si="5216">(180/PI())*ATAN(-1*(($X$8*Y1270+AA1270+$X$8*Y1273+AA1273)/($X$8*X1270+Z1270+$X$8*X1273+Z1273)))</f>
        <v>83.537117379613463</v>
      </c>
      <c r="AE1273" s="102">
        <f t="shared" ref="AE1273" si="5217">20*LOG(((($X$8*X1270+Z1270-$X$8*X1273-Z1273)^2+($X$8*Y1270+AA1270-$X$8*Y1273-AA1273)^2)/(($X$8*X1270+Z1270+$X$8*X1273+Z1273)^2+($X$8*Y1270+AA1270+$X$8*Y1273+AA1273)^2))^0.5)</f>
        <v>-0.1956151424967302</v>
      </c>
      <c r="AF1273" s="17"/>
      <c r="AG1273" s="62"/>
      <c r="AH1273" s="62"/>
      <c r="AI1273" s="62"/>
      <c r="AJ1273" s="62"/>
    </row>
    <row r="1274" spans="2:36" ht="18.649999999999999" customHeight="1">
      <c r="AE1274" s="66"/>
    </row>
    <row r="1275" spans="2:36" ht="18.649999999999999" customHeight="1" thickBot="1">
      <c r="E1275" s="50" t="s">
        <v>8</v>
      </c>
      <c r="J1275" s="50" t="s">
        <v>9</v>
      </c>
      <c r="O1275" s="50" t="s">
        <v>10</v>
      </c>
      <c r="T1275" s="50" t="s">
        <v>11</v>
      </c>
      <c r="Y1275" s="50" t="s">
        <v>12</v>
      </c>
    </row>
    <row r="1276" spans="2:36" ht="18.649999999999999" customHeight="1" thickBot="1">
      <c r="B1276" s="49"/>
      <c r="D1276" s="233" t="s">
        <v>37</v>
      </c>
      <c r="E1276" s="234"/>
      <c r="F1276" s="235" t="s">
        <v>38</v>
      </c>
      <c r="G1276" s="236"/>
      <c r="I1276" s="228" t="s">
        <v>14</v>
      </c>
      <c r="J1276" s="229"/>
      <c r="K1276" s="230" t="s">
        <v>15</v>
      </c>
      <c r="L1276" s="231"/>
      <c r="N1276" s="228" t="s">
        <v>16</v>
      </c>
      <c r="O1276" s="229"/>
      <c r="P1276" s="230" t="s">
        <v>17</v>
      </c>
      <c r="Q1276" s="231"/>
      <c r="S1276" s="228" t="s">
        <v>45</v>
      </c>
      <c r="T1276" s="229"/>
      <c r="U1276" s="230" t="s">
        <v>46</v>
      </c>
      <c r="V1276" s="231"/>
      <c r="X1276" s="228" t="s">
        <v>49</v>
      </c>
      <c r="Y1276" s="229"/>
      <c r="Z1276" s="230" t="s">
        <v>50</v>
      </c>
      <c r="AA1276" s="231"/>
      <c r="AB1276" s="4"/>
      <c r="AC1276" s="53" t="s">
        <v>87</v>
      </c>
      <c r="AE1276" s="98" t="s">
        <v>88</v>
      </c>
      <c r="AF1276" s="17"/>
      <c r="AG1276" s="62"/>
      <c r="AH1276" s="62"/>
      <c r="AI1276" s="62"/>
      <c r="AJ1276" s="62"/>
    </row>
    <row r="1277" spans="2:36" ht="18.649999999999999" customHeight="1" thickTop="1" thickBot="1">
      <c r="B1277" s="75">
        <v>3.58</v>
      </c>
      <c r="D1277" s="132">
        <f t="shared" ref="D1277" si="5218">COS($F$8*$B1277)</f>
        <v>0.13856103714777157</v>
      </c>
      <c r="E1277" s="133">
        <v>0</v>
      </c>
      <c r="F1277" s="134">
        <v>0</v>
      </c>
      <c r="G1277" s="135">
        <f t="shared" ref="G1277" si="5219">$E$8*SIN($B1277*$F$8)</f>
        <v>2.9710616874882967</v>
      </c>
      <c r="I1277" s="55">
        <v>1</v>
      </c>
      <c r="J1277" s="58">
        <v>0</v>
      </c>
      <c r="K1277" s="56">
        <v>0</v>
      </c>
      <c r="L1277" s="57">
        <v>0</v>
      </c>
      <c r="N1277" s="55">
        <f t="shared" ref="N1277" si="5220">D1277*I1277+F1277*I1280-E1277*J1277-G1277*J1280</f>
        <v>2.9319028032847436</v>
      </c>
      <c r="O1277" s="58">
        <f t="shared" ref="O1277" si="5221">(D1277*J1277+E1277*I1277+F1277*J1280+G1277*I1280)</f>
        <v>0</v>
      </c>
      <c r="P1277" s="56">
        <f t="shared" ref="P1277" si="5222">D1277*K1277+F1277*K1280-E1277*L1277-G1277*L1280</f>
        <v>0</v>
      </c>
      <c r="Q1277" s="57">
        <f t="shared" ref="Q1277" si="5223">(D1277*L1277+E1277*K1277+F1277*L1280+G1277*K1280)</f>
        <v>2.9710616874882967</v>
      </c>
      <c r="S1277" s="59">
        <f t="shared" ref="S1277" si="5224">COS($U$8*$B1277)</f>
        <v>0.13856103714777157</v>
      </c>
      <c r="T1277" s="60">
        <v>0</v>
      </c>
      <c r="U1277" s="22">
        <v>0</v>
      </c>
      <c r="V1277" s="116">
        <f t="shared" ref="V1277" si="5225">$T$8*SIN($B1277*$U$8)</f>
        <v>2.9710616874882967</v>
      </c>
      <c r="X1277" s="55">
        <f t="shared" ref="X1277" si="5226">N1277*S1277+P1277*S1280-O1277*T1277-Q1277*T1280</f>
        <v>-0.57455334574494088</v>
      </c>
      <c r="Y1277" s="58">
        <f t="shared" ref="Y1277" si="5227">(N1277*T1277+O1277*S1277+P1277*T1280+Q1277*S1280)</f>
        <v>0</v>
      </c>
      <c r="Z1277" s="56">
        <f t="shared" ref="Z1277" si="5228">N1277*U1277+P1277*U1280-O1277*V1277-Q1277*V1280</f>
        <v>0</v>
      </c>
      <c r="AA1277" s="57">
        <f t="shared" ref="AA1277" si="5229">(N1277*V1277+O1277*U1277+P1277*V1280+Q1277*U1280)</f>
        <v>9.1225374791272245</v>
      </c>
      <c r="AB1277" s="9"/>
      <c r="AC1277" s="61">
        <f t="shared" ref="AC1277" si="5230">20*LOG((2*$X$8)/(($X$8*X1277+Z1277+$X$8*X1280+Z1280)^2+($X$8*Y1277+AA1277+$X$8*Y1280+AA1280)^2)^0.5)</f>
        <v>-13.318639298646307</v>
      </c>
      <c r="AE1277" s="99">
        <f t="shared" ref="AE1277" si="5231">((Y1277^2+X1277^2)/(Y1280^2+X1280^2))^0.5</f>
        <v>7.8242644841514499</v>
      </c>
      <c r="AF1277" s="17"/>
      <c r="AG1277" s="62"/>
      <c r="AH1277" s="62"/>
      <c r="AI1277" s="62"/>
      <c r="AJ1277" s="62"/>
    </row>
    <row r="1278" spans="2:36" ht="18.649999999999999" customHeight="1" thickBot="1">
      <c r="D1278" s="59"/>
      <c r="E1278" s="22"/>
      <c r="F1278" s="22"/>
      <c r="G1278" s="65"/>
      <c r="I1278" s="63"/>
      <c r="L1278" s="64"/>
      <c r="N1278" s="63"/>
      <c r="Q1278" s="64"/>
      <c r="S1278" s="63"/>
      <c r="V1278" s="64"/>
      <c r="X1278" s="63"/>
      <c r="AA1278" s="64"/>
      <c r="AE1278" s="100"/>
      <c r="AF1278" s="17"/>
      <c r="AG1278" s="62"/>
      <c r="AH1278" s="62"/>
      <c r="AI1278" s="62"/>
      <c r="AJ1278" s="62"/>
    </row>
    <row r="1279" spans="2:36" ht="18.649999999999999" customHeight="1" thickBot="1">
      <c r="D1279" s="237" t="s">
        <v>39</v>
      </c>
      <c r="E1279" s="238"/>
      <c r="F1279" s="239" t="s">
        <v>40</v>
      </c>
      <c r="G1279" s="240"/>
      <c r="I1279" s="228" t="s">
        <v>18</v>
      </c>
      <c r="J1279" s="229"/>
      <c r="K1279" s="230" t="s">
        <v>19</v>
      </c>
      <c r="L1279" s="231"/>
      <c r="N1279" s="228" t="s">
        <v>20</v>
      </c>
      <c r="O1279" s="229"/>
      <c r="P1279" s="230" t="s">
        <v>21</v>
      </c>
      <c r="Q1279" s="231"/>
      <c r="S1279" s="228" t="s">
        <v>47</v>
      </c>
      <c r="T1279" s="229"/>
      <c r="U1279" s="230" t="s">
        <v>48</v>
      </c>
      <c r="V1279" s="231"/>
      <c r="X1279" s="228" t="s">
        <v>51</v>
      </c>
      <c r="Y1279" s="229"/>
      <c r="Z1279" s="230" t="s">
        <v>52</v>
      </c>
      <c r="AA1279" s="231"/>
      <c r="AB1279" s="4"/>
      <c r="AC1279" s="71" t="s">
        <v>89</v>
      </c>
      <c r="AE1279" s="101" t="s">
        <v>90</v>
      </c>
      <c r="AF1279" s="17"/>
      <c r="AG1279" s="62"/>
      <c r="AH1279" s="62"/>
      <c r="AI1279" s="62"/>
      <c r="AJ1279" s="62"/>
    </row>
    <row r="1280" spans="2:36" ht="18.649999999999999" customHeight="1" thickTop="1" thickBot="1">
      <c r="D1280" s="43">
        <v>0</v>
      </c>
      <c r="E1280" s="116">
        <f t="shared" ref="E1280" si="5232">(1/$E$8)*SIN($B1277*$F$8)</f>
        <v>0.33011796527647741</v>
      </c>
      <c r="F1280" s="59">
        <f t="shared" ref="F1280" si="5233">COS($F$8*$B1277)</f>
        <v>0.13856103714777157</v>
      </c>
      <c r="G1280" s="73">
        <v>0</v>
      </c>
      <c r="I1280" s="55">
        <v>0</v>
      </c>
      <c r="J1280" s="58">
        <f t="shared" ref="J1280" si="5234">(TAN($K$8*B1277))/$J$8</f>
        <v>-0.94018302544853338</v>
      </c>
      <c r="K1280" s="56">
        <v>1</v>
      </c>
      <c r="L1280" s="57">
        <v>0</v>
      </c>
      <c r="N1280" s="55">
        <f t="shared" ref="N1280" si="5235">D1280*I1277+F1280*I1280-E1280*J1277-G1280*J1280</f>
        <v>0</v>
      </c>
      <c r="O1280" s="58">
        <f t="shared" ref="O1280" si="5236">(D1280*J1277+E1280*I1277+F1280*J1280+G1280*I1280)</f>
        <v>0.19984523016159891</v>
      </c>
      <c r="P1280" s="56">
        <f t="shared" ref="P1280" si="5237">D1280*K1277+F1280*K1280-E1280*L1277-G1280*L1280</f>
        <v>0.13856103714777157</v>
      </c>
      <c r="Q1280" s="57">
        <f t="shared" ref="Q1280" si="5238">(D1280*L1277+E1280*K1277+F1280*L1280+G1280*K1280)</f>
        <v>0</v>
      </c>
      <c r="S1280" s="43">
        <v>0</v>
      </c>
      <c r="T1280" s="116">
        <f t="shared" ref="T1280" si="5239">(1/$T$8)*SIN($B1277*$U$8)</f>
        <v>0.33011796527647741</v>
      </c>
      <c r="U1280" s="59">
        <f t="shared" ref="U1280" si="5240">COS($U$8*$B1277)</f>
        <v>0.13856103714777157</v>
      </c>
      <c r="V1280" s="73">
        <v>0</v>
      </c>
      <c r="X1280" s="55">
        <f t="shared" ref="X1280" si="5241">N1280*S1277+P1280*S1280-O1280*T1277-Q1280*T1280</f>
        <v>0</v>
      </c>
      <c r="Y1280" s="58">
        <f t="shared" ref="Y1280" si="5242">(N1280*T1277+O1280*S1277+P1280*T1280+Q1280*S1280)</f>
        <v>7.3432250010047023E-2</v>
      </c>
      <c r="Z1280" s="56">
        <f t="shared" ref="Z1280" si="5243">N1280*U1277+P1280*U1280-O1280*V1277-Q1280*V1280</f>
        <v>-0.57455334574494099</v>
      </c>
      <c r="AA1280" s="57">
        <f t="shared" ref="AA1280" si="5244">(N1280*V1277+O1280*U1277+P1280*V1280+Q1280*U1280)</f>
        <v>0</v>
      </c>
      <c r="AB1280" s="9"/>
      <c r="AC1280" s="74">
        <f t="shared" ref="AC1280" si="5245">(180/PI())*ATAN(-1*(($X$8*Y1277+AA1277+$X$8*Y1280+AA1280)/($X$8*X1277+Z1277+$X$8*X1280+Z1280)))</f>
        <v>82.877373271564295</v>
      </c>
      <c r="AE1280" s="102">
        <f t="shared" ref="AE1280" si="5246">20*LOG(((($X$8*X1277+Z1277-$X$8*X1280-Z1280)^2+($X$8*Y1277+AA1277-$X$8*Y1280-AA1280)^2)/(($X$8*X1277+Z1277+$X$8*X1280+Z1280)^2+($X$8*Y1277+AA1277+$X$8*Y1280+AA1280)^2))^0.5)</f>
        <v>-0.20712644167453953</v>
      </c>
      <c r="AF1280" s="17"/>
      <c r="AG1280" s="62"/>
      <c r="AH1280" s="62"/>
      <c r="AI1280" s="62"/>
      <c r="AJ1280" s="62"/>
    </row>
    <row r="1281" spans="2:36" ht="18.649999999999999" customHeight="1">
      <c r="AE1281" s="66"/>
    </row>
    <row r="1282" spans="2:36" ht="18.649999999999999" customHeight="1" thickBot="1">
      <c r="E1282" s="50" t="s">
        <v>8</v>
      </c>
      <c r="J1282" s="50" t="s">
        <v>9</v>
      </c>
      <c r="O1282" s="50" t="s">
        <v>10</v>
      </c>
      <c r="T1282" s="50" t="s">
        <v>11</v>
      </c>
      <c r="Y1282" s="50" t="s">
        <v>12</v>
      </c>
    </row>
    <row r="1283" spans="2:36" ht="18.649999999999999" customHeight="1" thickBot="1">
      <c r="B1283" s="49"/>
      <c r="D1283" s="233" t="s">
        <v>37</v>
      </c>
      <c r="E1283" s="234"/>
      <c r="F1283" s="235" t="s">
        <v>38</v>
      </c>
      <c r="G1283" s="236"/>
      <c r="I1283" s="228" t="s">
        <v>14</v>
      </c>
      <c r="J1283" s="229"/>
      <c r="K1283" s="230" t="s">
        <v>15</v>
      </c>
      <c r="L1283" s="231"/>
      <c r="N1283" s="228" t="s">
        <v>16</v>
      </c>
      <c r="O1283" s="229"/>
      <c r="P1283" s="230" t="s">
        <v>17</v>
      </c>
      <c r="Q1283" s="231"/>
      <c r="S1283" s="228" t="s">
        <v>45</v>
      </c>
      <c r="T1283" s="229"/>
      <c r="U1283" s="230" t="s">
        <v>46</v>
      </c>
      <c r="V1283" s="231"/>
      <c r="X1283" s="228" t="s">
        <v>49</v>
      </c>
      <c r="Y1283" s="229"/>
      <c r="Z1283" s="230" t="s">
        <v>50</v>
      </c>
      <c r="AA1283" s="231"/>
      <c r="AB1283" s="4"/>
      <c r="AC1283" s="53" t="s">
        <v>87</v>
      </c>
      <c r="AE1283" s="98" t="s">
        <v>88</v>
      </c>
      <c r="AF1283" s="17"/>
      <c r="AG1283" s="62"/>
      <c r="AH1283" s="62"/>
      <c r="AI1283" s="62"/>
      <c r="AJ1283" s="62"/>
    </row>
    <row r="1284" spans="2:36" ht="18.649999999999999" customHeight="1" thickTop="1" thickBot="1">
      <c r="B1284" s="75">
        <v>3.6</v>
      </c>
      <c r="D1284" s="132">
        <f t="shared" ref="D1284" si="5247">COS($F$8*$B1284)</f>
        <v>0.13063503055523351</v>
      </c>
      <c r="E1284" s="133">
        <v>0</v>
      </c>
      <c r="F1284" s="134">
        <v>0</v>
      </c>
      <c r="G1284" s="135">
        <f t="shared" ref="G1284" si="5248">$E$8*SIN($B1284*$F$8)</f>
        <v>2.9742915793725571</v>
      </c>
      <c r="I1284" s="55">
        <v>1</v>
      </c>
      <c r="J1284" s="58">
        <v>0</v>
      </c>
      <c r="K1284" s="56">
        <v>0</v>
      </c>
      <c r="L1284" s="57">
        <v>0</v>
      </c>
      <c r="N1284" s="55">
        <f t="shared" ref="N1284" si="5249">D1284*I1284+F1284*I1287-E1284*J1284-G1284*J1287</f>
        <v>2.846266530102401</v>
      </c>
      <c r="O1284" s="58">
        <f t="shared" ref="O1284" si="5250">(D1284*J1284+E1284*I1284+F1284*J1287+G1284*I1287)</f>
        <v>0</v>
      </c>
      <c r="P1284" s="56">
        <f t="shared" ref="P1284" si="5251">D1284*K1284+F1284*K1287-E1284*L1284-G1284*L1287</f>
        <v>0</v>
      </c>
      <c r="Q1284" s="57">
        <f t="shared" ref="Q1284" si="5252">(D1284*L1284+E1284*K1284+F1284*L1287+G1284*K1287)</f>
        <v>2.9742915793725571</v>
      </c>
      <c r="S1284" s="59">
        <f t="shared" ref="S1284" si="5253">COS($U$8*$B1284)</f>
        <v>0.13063503055523351</v>
      </c>
      <c r="T1284" s="60">
        <v>0</v>
      </c>
      <c r="U1284" s="22">
        <v>0</v>
      </c>
      <c r="V1284" s="116">
        <f t="shared" ref="V1284" si="5254">$T$8*SIN($B1284*$U$8)</f>
        <v>2.9742915793725571</v>
      </c>
      <c r="X1284" s="55">
        <f t="shared" ref="X1284" si="5255">N1284*S1284+P1284*S1287-O1284*T1284-Q1284*T1287</f>
        <v>-0.61111237366356752</v>
      </c>
      <c r="Y1284" s="58">
        <f t="shared" ref="Y1284" si="5256">(N1284*T1284+O1284*S1284+P1284*T1287+Q1284*S1287)</f>
        <v>0</v>
      </c>
      <c r="Z1284" s="56">
        <f t="shared" ref="Z1284" si="5257">N1284*U1284+P1284*U1287-O1284*V1284-Q1284*V1287</f>
        <v>0</v>
      </c>
      <c r="AA1284" s="57">
        <f t="shared" ref="AA1284" si="5258">(N1284*V1284+O1284*U1284+P1284*V1287+Q1284*U1287)</f>
        <v>8.8541732444850254</v>
      </c>
      <c r="AB1284" s="9"/>
      <c r="AC1284" s="61">
        <f t="shared" ref="AC1284" si="5259">20*LOG((2*$X$8)/(($X$8*X1284+Z1284+$X$8*X1287+Z1287)^2+($X$8*Y1284+AA1284+$X$8*Y1287+AA1287)^2)^0.5)</f>
        <v>-13.072194765787213</v>
      </c>
      <c r="AE1284" s="99">
        <f t="shared" ref="AE1284" si="5260">((Y1284^2+X1284^2)/(Y1287^2+X1287^2))^0.5</f>
        <v>8.6361292717969036</v>
      </c>
      <c r="AF1284" s="17"/>
      <c r="AG1284" s="62"/>
      <c r="AH1284" s="62"/>
      <c r="AI1284" s="62"/>
      <c r="AJ1284" s="62"/>
    </row>
    <row r="1285" spans="2:36" ht="18.649999999999999" customHeight="1" thickBot="1">
      <c r="D1285" s="59"/>
      <c r="E1285" s="22"/>
      <c r="F1285" s="22"/>
      <c r="G1285" s="65"/>
      <c r="I1285" s="63"/>
      <c r="L1285" s="64"/>
      <c r="N1285" s="63"/>
      <c r="Q1285" s="64"/>
      <c r="S1285" s="63"/>
      <c r="V1285" s="64"/>
      <c r="X1285" s="63"/>
      <c r="AA1285" s="64"/>
      <c r="AE1285" s="100"/>
      <c r="AF1285" s="17"/>
      <c r="AG1285" s="62"/>
      <c r="AH1285" s="62"/>
      <c r="AI1285" s="62"/>
      <c r="AJ1285" s="62"/>
    </row>
    <row r="1286" spans="2:36" ht="18.649999999999999" customHeight="1" thickBot="1">
      <c r="D1286" s="237" t="s">
        <v>39</v>
      </c>
      <c r="E1286" s="238"/>
      <c r="F1286" s="239" t="s">
        <v>40</v>
      </c>
      <c r="G1286" s="240"/>
      <c r="I1286" s="228" t="s">
        <v>18</v>
      </c>
      <c r="J1286" s="229"/>
      <c r="K1286" s="230" t="s">
        <v>19</v>
      </c>
      <c r="L1286" s="231"/>
      <c r="N1286" s="228" t="s">
        <v>20</v>
      </c>
      <c r="O1286" s="229"/>
      <c r="P1286" s="230" t="s">
        <v>21</v>
      </c>
      <c r="Q1286" s="231"/>
      <c r="S1286" s="228" t="s">
        <v>47</v>
      </c>
      <c r="T1286" s="229"/>
      <c r="U1286" s="230" t="s">
        <v>48</v>
      </c>
      <c r="V1286" s="231"/>
      <c r="X1286" s="228" t="s">
        <v>51</v>
      </c>
      <c r="Y1286" s="229"/>
      <c r="Z1286" s="230" t="s">
        <v>52</v>
      </c>
      <c r="AA1286" s="231"/>
      <c r="AB1286" s="4"/>
      <c r="AC1286" s="71" t="s">
        <v>89</v>
      </c>
      <c r="AE1286" s="101" t="s">
        <v>90</v>
      </c>
      <c r="AF1286" s="17"/>
      <c r="AG1286" s="62"/>
      <c r="AH1286" s="62"/>
      <c r="AI1286" s="62"/>
      <c r="AJ1286" s="62"/>
    </row>
    <row r="1287" spans="2:36" ht="18.649999999999999" customHeight="1" thickTop="1" thickBot="1">
      <c r="D1287" s="43">
        <v>0</v>
      </c>
      <c r="E1287" s="116">
        <f t="shared" ref="E1287" si="5261">(1/$E$8)*SIN($B1284*$F$8)</f>
        <v>0.33047684215250628</v>
      </c>
      <c r="F1287" s="59">
        <f t="shared" ref="F1287" si="5262">COS($F$8*$B1284)</f>
        <v>0.13063503055523351</v>
      </c>
      <c r="G1287" s="73">
        <v>0</v>
      </c>
      <c r="I1287" s="55">
        <v>0</v>
      </c>
      <c r="J1287" s="58">
        <f t="shared" ref="J1287" si="5263">(TAN($K$8*B1284))/$J$8</f>
        <v>-0.9130347267835941</v>
      </c>
      <c r="K1287" s="56">
        <v>1</v>
      </c>
      <c r="L1287" s="57">
        <v>0</v>
      </c>
      <c r="N1287" s="55">
        <f t="shared" ref="N1287" si="5264">D1287*I1284+F1287*I1287-E1287*J1284-G1287*J1287</f>
        <v>0</v>
      </c>
      <c r="O1287" s="58">
        <f t="shared" ref="O1287" si="5265">(D1287*J1284+E1287*I1284+F1287*J1287+G1287*I1287)</f>
        <v>0.21120252272114218</v>
      </c>
      <c r="P1287" s="56">
        <f t="shared" ref="P1287" si="5266">D1287*K1284+F1287*K1287-E1287*L1284-G1287*L1287</f>
        <v>0.13063503055523351</v>
      </c>
      <c r="Q1287" s="57">
        <f t="shared" ref="Q1287" si="5267">(D1287*L1284+E1287*K1284+F1287*L1287+G1287*K1287)</f>
        <v>0</v>
      </c>
      <c r="S1287" s="43">
        <v>0</v>
      </c>
      <c r="T1287" s="116">
        <f t="shared" ref="T1287" si="5268">(1/$T$8)*SIN($B1284*$U$8)</f>
        <v>0.33047684215250628</v>
      </c>
      <c r="U1287" s="59">
        <f t="shared" ref="U1287" si="5269">COS($U$8*$B1284)</f>
        <v>0.13063503055523351</v>
      </c>
      <c r="V1287" s="73">
        <v>0</v>
      </c>
      <c r="X1287" s="55">
        <f t="shared" ref="X1287" si="5270">N1287*S1284+P1287*S1287-O1287*T1284-Q1287*T1287</f>
        <v>0</v>
      </c>
      <c r="Y1287" s="58">
        <f t="shared" ref="Y1287" si="5271">(N1287*T1284+O1287*S1284+P1287*T1287+Q1287*S1287)</f>
        <v>7.0762300381408544E-2</v>
      </c>
      <c r="Z1287" s="56">
        <f t="shared" ref="Z1287" si="5272">N1287*U1284+P1287*U1287-O1287*V1284-Q1287*V1287</f>
        <v>-0.61111237366356752</v>
      </c>
      <c r="AA1287" s="57">
        <f t="shared" ref="AA1287" si="5273">(N1287*V1284+O1287*U1284+P1287*V1287+Q1287*U1287)</f>
        <v>0</v>
      </c>
      <c r="AB1287" s="9"/>
      <c r="AC1287" s="74">
        <f t="shared" ref="AC1287" si="5274">(180/PI())*ATAN(-1*(($X$8*Y1284+AA1284+$X$8*Y1287+AA1287)/($X$8*X1284+Z1284+$X$8*X1287+Z1287)))</f>
        <v>82.202138406175195</v>
      </c>
      <c r="AE1287" s="102">
        <f t="shared" ref="AE1287" si="5275">20*LOG(((($X$8*X1284+Z1284-$X$8*X1287-Z1287)^2+($X$8*Y1284+AA1284-$X$8*Y1287-AA1287)^2)/(($X$8*X1284+Z1284+$X$8*X1287+Z1287)^2+($X$8*Y1284+AA1284+$X$8*Y1287+AA1287)^2))^0.5)</f>
        <v>-0.21953063308379189</v>
      </c>
      <c r="AF1287" s="17"/>
      <c r="AG1287" s="62"/>
      <c r="AH1287" s="62"/>
      <c r="AI1287" s="62"/>
      <c r="AJ1287" s="62"/>
    </row>
    <row r="1288" spans="2:36" ht="18.649999999999999" customHeight="1">
      <c r="AE1288" s="66"/>
    </row>
    <row r="1289" spans="2:36" ht="18.649999999999999" customHeight="1" thickBot="1">
      <c r="E1289" s="50" t="s">
        <v>8</v>
      </c>
      <c r="J1289" s="50" t="s">
        <v>9</v>
      </c>
      <c r="O1289" s="50" t="s">
        <v>10</v>
      </c>
      <c r="T1289" s="50" t="s">
        <v>11</v>
      </c>
      <c r="Y1289" s="50" t="s">
        <v>12</v>
      </c>
    </row>
    <row r="1290" spans="2:36" ht="18.649999999999999" customHeight="1" thickBot="1">
      <c r="B1290" s="49"/>
      <c r="D1290" s="233" t="s">
        <v>37</v>
      </c>
      <c r="E1290" s="234"/>
      <c r="F1290" s="235" t="s">
        <v>38</v>
      </c>
      <c r="G1290" s="236"/>
      <c r="I1290" s="228" t="s">
        <v>14</v>
      </c>
      <c r="J1290" s="229"/>
      <c r="K1290" s="230" t="s">
        <v>15</v>
      </c>
      <c r="L1290" s="231"/>
      <c r="N1290" s="228" t="s">
        <v>16</v>
      </c>
      <c r="O1290" s="229"/>
      <c r="P1290" s="230" t="s">
        <v>17</v>
      </c>
      <c r="Q1290" s="231"/>
      <c r="S1290" s="228" t="s">
        <v>45</v>
      </c>
      <c r="T1290" s="229"/>
      <c r="U1290" s="230" t="s">
        <v>46</v>
      </c>
      <c r="V1290" s="231"/>
      <c r="X1290" s="228" t="s">
        <v>49</v>
      </c>
      <c r="Y1290" s="229"/>
      <c r="Z1290" s="230" t="s">
        <v>50</v>
      </c>
      <c r="AA1290" s="231"/>
      <c r="AB1290" s="4"/>
      <c r="AC1290" s="53" t="s">
        <v>87</v>
      </c>
      <c r="AE1290" s="98" t="s">
        <v>88</v>
      </c>
      <c r="AF1290" s="17"/>
      <c r="AG1290" s="62"/>
      <c r="AH1290" s="62"/>
      <c r="AI1290" s="62"/>
      <c r="AJ1290" s="62"/>
    </row>
    <row r="1291" spans="2:36" ht="18.649999999999999" customHeight="1" thickTop="1" thickBot="1">
      <c r="B1291" s="75">
        <v>3.62</v>
      </c>
      <c r="D1291" s="132">
        <f t="shared" ref="D1291" si="5276">COS($F$8*$B1291)</f>
        <v>0.12270066584016502</v>
      </c>
      <c r="E1291" s="133">
        <v>0</v>
      </c>
      <c r="F1291" s="134">
        <v>0</v>
      </c>
      <c r="G1291" s="135">
        <f t="shared" ref="G1291" si="5277">$E$8*SIN($B1291*$F$8)</f>
        <v>2.9773311739578823</v>
      </c>
      <c r="I1291" s="55">
        <v>1</v>
      </c>
      <c r="J1291" s="58">
        <v>0</v>
      </c>
      <c r="K1291" s="56">
        <v>0</v>
      </c>
      <c r="L1291" s="57">
        <v>0</v>
      </c>
      <c r="N1291" s="55">
        <f t="shared" ref="N1291" si="5278">D1291*I1291+F1291*I1294-E1291*J1291-G1291*J1294</f>
        <v>2.7618953838251747</v>
      </c>
      <c r="O1291" s="58">
        <f t="shared" ref="O1291" si="5279">(D1291*J1291+E1291*I1291+F1291*J1294+G1291*I1294)</f>
        <v>0</v>
      </c>
      <c r="P1291" s="56">
        <f t="shared" ref="P1291" si="5280">D1291*K1291+F1291*K1294-E1291*L1291-G1291*L1294</f>
        <v>0</v>
      </c>
      <c r="Q1291" s="57">
        <f t="shared" ref="Q1291" si="5281">(D1291*L1291+E1291*K1291+F1291*L1294+G1291*K1294)</f>
        <v>2.9773311739578823</v>
      </c>
      <c r="S1291" s="59">
        <f t="shared" ref="S1291" si="5282">COS($U$8*$B1291)</f>
        <v>0.12270066584016502</v>
      </c>
      <c r="T1291" s="60">
        <v>0</v>
      </c>
      <c r="U1291" s="22">
        <v>0</v>
      </c>
      <c r="V1291" s="116">
        <f t="shared" ref="V1291" si="5283">$T$8*SIN($B1291*$U$8)</f>
        <v>2.9773311739578823</v>
      </c>
      <c r="X1291" s="55">
        <f t="shared" ref="X1291" si="5284">N1291*S1291+P1291*S1294-O1291*T1291-Q1291*T1294</f>
        <v>-0.64605814402615303</v>
      </c>
      <c r="Y1291" s="58">
        <f t="shared" ref="Y1291" si="5285">(N1291*T1291+O1291*S1291+P1291*T1294+Q1291*S1294)</f>
        <v>0</v>
      </c>
      <c r="Z1291" s="56">
        <f t="shared" ref="Z1291" si="5286">N1291*U1291+P1291*U1294-O1291*V1291-Q1291*V1294</f>
        <v>0</v>
      </c>
      <c r="AA1291" s="57">
        <f t="shared" ref="AA1291" si="5287">(N1291*V1291+O1291*U1291+P1291*V1294+Q1291*U1294)</f>
        <v>8.5883977429443767</v>
      </c>
      <c r="AB1291" s="9"/>
      <c r="AC1291" s="61">
        <f t="shared" ref="AC1291" si="5288">20*LOG((2*$X$8)/(($X$8*X1291+Z1291+$X$8*X1294+Z1294)^2+($X$8*Y1291+AA1291+$X$8*Y1294+AA1294)^2)^0.5)</f>
        <v>-12.821685507521575</v>
      </c>
      <c r="AE1291" s="99">
        <f t="shared" ref="AE1291" si="5289">((Y1291^2+X1291^2)/(Y1294^2+X1294^2))^0.5</f>
        <v>9.5237208845641668</v>
      </c>
      <c r="AF1291" s="17"/>
      <c r="AG1291" s="62"/>
      <c r="AH1291" s="62"/>
      <c r="AI1291" s="62"/>
      <c r="AJ1291" s="62"/>
    </row>
    <row r="1292" spans="2:36" ht="18.649999999999999" customHeight="1" thickBot="1">
      <c r="D1292" s="59"/>
      <c r="E1292" s="22"/>
      <c r="F1292" s="22"/>
      <c r="G1292" s="65"/>
      <c r="I1292" s="63"/>
      <c r="L1292" s="64"/>
      <c r="N1292" s="63"/>
      <c r="Q1292" s="64"/>
      <c r="S1292" s="63"/>
      <c r="V1292" s="64"/>
      <c r="X1292" s="63"/>
      <c r="AA1292" s="64"/>
      <c r="AE1292" s="100"/>
      <c r="AF1292" s="17"/>
      <c r="AG1292" s="62"/>
      <c r="AH1292" s="62"/>
      <c r="AI1292" s="62"/>
      <c r="AJ1292" s="62"/>
    </row>
    <row r="1293" spans="2:36" ht="18.649999999999999" customHeight="1" thickBot="1">
      <c r="D1293" s="237" t="s">
        <v>39</v>
      </c>
      <c r="E1293" s="238"/>
      <c r="F1293" s="239" t="s">
        <v>40</v>
      </c>
      <c r="G1293" s="240"/>
      <c r="I1293" s="228" t="s">
        <v>18</v>
      </c>
      <c r="J1293" s="229"/>
      <c r="K1293" s="230" t="s">
        <v>19</v>
      </c>
      <c r="L1293" s="231"/>
      <c r="N1293" s="228" t="s">
        <v>20</v>
      </c>
      <c r="O1293" s="229"/>
      <c r="P1293" s="230" t="s">
        <v>21</v>
      </c>
      <c r="Q1293" s="231"/>
      <c r="S1293" s="228" t="s">
        <v>47</v>
      </c>
      <c r="T1293" s="229"/>
      <c r="U1293" s="230" t="s">
        <v>48</v>
      </c>
      <c r="V1293" s="231"/>
      <c r="X1293" s="228" t="s">
        <v>51</v>
      </c>
      <c r="Y1293" s="229"/>
      <c r="Z1293" s="230" t="s">
        <v>52</v>
      </c>
      <c r="AA1293" s="231"/>
      <c r="AB1293" s="4"/>
      <c r="AC1293" s="71" t="s">
        <v>89</v>
      </c>
      <c r="AE1293" s="101" t="s">
        <v>90</v>
      </c>
      <c r="AF1293" s="17"/>
      <c r="AG1293" s="62"/>
      <c r="AH1293" s="62"/>
      <c r="AI1293" s="62"/>
      <c r="AJ1293" s="62"/>
    </row>
    <row r="1294" spans="2:36" ht="18.649999999999999" customHeight="1" thickTop="1" thickBot="1">
      <c r="D1294" s="43">
        <v>0</v>
      </c>
      <c r="E1294" s="116">
        <f t="shared" ref="E1294" si="5290">(1/$E$8)*SIN($B1291*$F$8)</f>
        <v>0.33081457488420912</v>
      </c>
      <c r="F1294" s="59">
        <f t="shared" ref="F1294" si="5291">COS($F$8*$B1291)</f>
        <v>0.12270066584016502</v>
      </c>
      <c r="G1294" s="73">
        <v>0</v>
      </c>
      <c r="I1294" s="55">
        <v>0</v>
      </c>
      <c r="J1294" s="58">
        <f t="shared" ref="J1294" si="5292">(TAN($K$8*B1291))/$J$8</f>
        <v>-0.88642967939526385</v>
      </c>
      <c r="K1294" s="56">
        <v>1</v>
      </c>
      <c r="L1294" s="57">
        <v>0</v>
      </c>
      <c r="N1294" s="55">
        <f t="shared" ref="N1294" si="5293">D1294*I1291+F1294*I1294-E1294*J1291-G1294*J1294</f>
        <v>0</v>
      </c>
      <c r="O1294" s="58">
        <f t="shared" ref="O1294" si="5294">(D1294*J1291+E1294*I1291+F1294*J1294+G1294*I1294)</f>
        <v>0.22204906300192623</v>
      </c>
      <c r="P1294" s="56">
        <f t="shared" ref="P1294" si="5295">D1294*K1291+F1294*K1294-E1294*L1291-G1294*L1294</f>
        <v>0.12270066584016502</v>
      </c>
      <c r="Q1294" s="57">
        <f t="shared" ref="Q1294" si="5296">(D1294*L1291+E1294*K1291+F1294*L1294+G1294*K1294)</f>
        <v>0</v>
      </c>
      <c r="S1294" s="43">
        <v>0</v>
      </c>
      <c r="T1294" s="116">
        <f t="shared" ref="T1294" si="5297">(1/$T$8)*SIN($B1291*$U$8)</f>
        <v>0.33081457488420912</v>
      </c>
      <c r="U1294" s="59">
        <f t="shared" ref="U1294" si="5298">COS($U$8*$B1291)</f>
        <v>0.12270066584016502</v>
      </c>
      <c r="V1294" s="73">
        <v>0</v>
      </c>
      <c r="X1294" s="55">
        <f t="shared" ref="X1294" si="5299">N1294*S1291+P1294*S1294-O1294*T1291-Q1294*T1294</f>
        <v>0</v>
      </c>
      <c r="Y1294" s="58">
        <f t="shared" ref="Y1294" si="5300">(N1294*T1291+O1294*S1291+P1294*T1294+Q1294*S1294)</f>
        <v>6.783673648744469E-2</v>
      </c>
      <c r="Z1294" s="56">
        <f t="shared" ref="Z1294" si="5301">N1294*U1291+P1294*U1294-O1294*V1291-Q1294*V1294</f>
        <v>-0.64605814402615291</v>
      </c>
      <c r="AA1294" s="57">
        <f t="shared" ref="AA1294" si="5302">(N1294*V1291+O1294*U1291+P1294*V1294+Q1294*U1294)</f>
        <v>0</v>
      </c>
      <c r="AB1294" s="9"/>
      <c r="AC1294" s="74">
        <f t="shared" ref="AC1294" si="5303">(180/PI())*ATAN(-1*(($X$8*Y1291+AA1291+$X$8*Y1294+AA1294)/($X$8*X1291+Z1291+$X$8*X1294+Z1294)))</f>
        <v>81.510143225185885</v>
      </c>
      <c r="AE1294" s="102">
        <f t="shared" ref="AE1294" si="5304">20*LOG(((($X$8*X1291+Z1291-$X$8*X1294-Z1294)^2+($X$8*Y1291+AA1291-$X$8*Y1294-AA1294)^2)/(($X$8*X1291+Z1291+$X$8*X1294+Z1294)^2+($X$8*Y1291+AA1291+$X$8*Y1294+AA1294)^2))^0.5)</f>
        <v>-0.23292161469840741</v>
      </c>
      <c r="AF1294" s="17"/>
      <c r="AG1294" s="62"/>
      <c r="AH1294" s="62"/>
      <c r="AI1294" s="62"/>
      <c r="AJ1294" s="62"/>
    </row>
    <row r="1295" spans="2:36" ht="18.649999999999999" customHeight="1">
      <c r="AE1295" s="66"/>
    </row>
    <row r="1296" spans="2:36" ht="18.649999999999999" customHeight="1" thickBot="1">
      <c r="E1296" s="50" t="s">
        <v>8</v>
      </c>
      <c r="J1296" s="50" t="s">
        <v>9</v>
      </c>
      <c r="O1296" s="50" t="s">
        <v>10</v>
      </c>
      <c r="T1296" s="50" t="s">
        <v>11</v>
      </c>
      <c r="Y1296" s="50" t="s">
        <v>12</v>
      </c>
    </row>
    <row r="1297" spans="2:36" ht="18.649999999999999" customHeight="1" thickBot="1">
      <c r="B1297" s="49"/>
      <c r="D1297" s="233" t="s">
        <v>37</v>
      </c>
      <c r="E1297" s="234"/>
      <c r="F1297" s="235" t="s">
        <v>38</v>
      </c>
      <c r="G1297" s="236"/>
      <c r="I1297" s="228" t="s">
        <v>14</v>
      </c>
      <c r="J1297" s="229"/>
      <c r="K1297" s="230" t="s">
        <v>15</v>
      </c>
      <c r="L1297" s="231"/>
      <c r="N1297" s="228" t="s">
        <v>16</v>
      </c>
      <c r="O1297" s="229"/>
      <c r="P1297" s="230" t="s">
        <v>17</v>
      </c>
      <c r="Q1297" s="231"/>
      <c r="S1297" s="228" t="s">
        <v>45</v>
      </c>
      <c r="T1297" s="229"/>
      <c r="U1297" s="230" t="s">
        <v>46</v>
      </c>
      <c r="V1297" s="231"/>
      <c r="X1297" s="228" t="s">
        <v>49</v>
      </c>
      <c r="Y1297" s="229"/>
      <c r="Z1297" s="230" t="s">
        <v>50</v>
      </c>
      <c r="AA1297" s="231"/>
      <c r="AB1297" s="4"/>
      <c r="AC1297" s="53" t="s">
        <v>87</v>
      </c>
      <c r="AE1297" s="98" t="s">
        <v>88</v>
      </c>
      <c r="AF1297" s="17"/>
      <c r="AG1297" s="62"/>
      <c r="AH1297" s="62"/>
      <c r="AI1297" s="62"/>
      <c r="AJ1297" s="62"/>
    </row>
    <row r="1298" spans="2:36" ht="18.649999999999999" customHeight="1" thickTop="1" thickBot="1">
      <c r="B1298" s="75">
        <v>3.64</v>
      </c>
      <c r="D1298" s="132">
        <f t="shared" ref="D1298" si="5305">COS($F$8*$B1298)</f>
        <v>0.11475845064888628</v>
      </c>
      <c r="E1298" s="133">
        <v>0</v>
      </c>
      <c r="F1298" s="134">
        <v>0</v>
      </c>
      <c r="G1298" s="135">
        <f t="shared" ref="G1298" si="5306">$E$8*SIN($B1298*$F$8)</f>
        <v>2.980180276768841</v>
      </c>
      <c r="I1298" s="55">
        <v>1</v>
      </c>
      <c r="J1298" s="58">
        <v>0</v>
      </c>
      <c r="K1298" s="56">
        <v>0</v>
      </c>
      <c r="L1298" s="57">
        <v>0</v>
      </c>
      <c r="N1298" s="55">
        <f t="shared" ref="N1298" si="5307">D1298*I1298+F1298*I1301-E1298*J1298-G1298*J1301</f>
        <v>2.6787316677719315</v>
      </c>
      <c r="O1298" s="58">
        <f t="shared" ref="O1298" si="5308">(D1298*J1298+E1298*I1298+F1298*J1301+G1298*I1301)</f>
        <v>0</v>
      </c>
      <c r="P1298" s="56">
        <f t="shared" ref="P1298" si="5309">D1298*K1298+F1298*K1301-E1298*L1298-G1298*L1301</f>
        <v>0</v>
      </c>
      <c r="Q1298" s="57">
        <f t="shared" ref="Q1298" si="5310">(D1298*L1298+E1298*K1298+F1298*L1301+G1298*K1301)</f>
        <v>2.980180276768841</v>
      </c>
      <c r="S1298" s="59">
        <f t="shared" ref="S1298" si="5311">COS($U$8*$B1298)</f>
        <v>0.11475845064888628</v>
      </c>
      <c r="T1298" s="60">
        <v>0</v>
      </c>
      <c r="U1298" s="22">
        <v>0</v>
      </c>
      <c r="V1298" s="116">
        <f t="shared" ref="V1298" si="5312">$T$8*SIN($B1298*$U$8)</f>
        <v>2.980180276768841</v>
      </c>
      <c r="X1298" s="55">
        <f t="shared" ref="X1298" si="5313">N1298*S1298+P1298*S1301-O1298*T1298-Q1298*T1301</f>
        <v>-0.67942340210705332</v>
      </c>
      <c r="Y1298" s="58">
        <f t="shared" ref="Y1298" si="5314">(N1298*T1298+O1298*S1298+P1298*T1301+Q1298*S1301)</f>
        <v>0</v>
      </c>
      <c r="Z1298" s="56">
        <f t="shared" ref="Z1298" si="5315">N1298*U1298+P1298*U1301-O1298*V1298-Q1298*V1301</f>
        <v>0</v>
      </c>
      <c r="AA1298" s="57">
        <f t="shared" ref="AA1298" si="5316">(N1298*V1298+O1298*U1298+P1298*V1301+Q1298*U1301)</f>
        <v>8.3251041542663753</v>
      </c>
      <c r="AB1298" s="9"/>
      <c r="AC1298" s="61">
        <f t="shared" ref="AC1298" si="5317">20*LOG((2*$X$8)/(($X$8*X1298+Z1298+$X$8*X1301+Z1301)^2+($X$8*Y1298+AA1298+$X$8*Y1301+AA1301)^2)^0.5)</f>
        <v>-12.566863252037486</v>
      </c>
      <c r="AE1298" s="99">
        <f t="shared" ref="AE1298" si="5318">((Y1298^2+X1298^2)/(Y1301^2+X1301^2))^0.5</f>
        <v>10.506018494826627</v>
      </c>
      <c r="AF1298" s="17"/>
      <c r="AG1298" s="62"/>
      <c r="AH1298" s="62"/>
      <c r="AI1298" s="62"/>
      <c r="AJ1298" s="62"/>
    </row>
    <row r="1299" spans="2:36" ht="18.649999999999999" customHeight="1" thickBot="1">
      <c r="D1299" s="59"/>
      <c r="E1299" s="22"/>
      <c r="F1299" s="22"/>
      <c r="G1299" s="65"/>
      <c r="I1299" s="63"/>
      <c r="L1299" s="64"/>
      <c r="N1299" s="63"/>
      <c r="Q1299" s="64"/>
      <c r="S1299" s="63"/>
      <c r="V1299" s="64"/>
      <c r="X1299" s="63"/>
      <c r="AA1299" s="64"/>
      <c r="AE1299" s="100"/>
      <c r="AF1299" s="17"/>
      <c r="AG1299" s="62"/>
      <c r="AH1299" s="62"/>
      <c r="AI1299" s="62"/>
      <c r="AJ1299" s="62"/>
    </row>
    <row r="1300" spans="2:36" ht="18.649999999999999" customHeight="1" thickBot="1">
      <c r="D1300" s="237" t="s">
        <v>39</v>
      </c>
      <c r="E1300" s="238"/>
      <c r="F1300" s="239" t="s">
        <v>40</v>
      </c>
      <c r="G1300" s="240"/>
      <c r="I1300" s="228" t="s">
        <v>18</v>
      </c>
      <c r="J1300" s="229"/>
      <c r="K1300" s="230" t="s">
        <v>19</v>
      </c>
      <c r="L1300" s="231"/>
      <c r="N1300" s="228" t="s">
        <v>20</v>
      </c>
      <c r="O1300" s="229"/>
      <c r="P1300" s="230" t="s">
        <v>21</v>
      </c>
      <c r="Q1300" s="231"/>
      <c r="S1300" s="228" t="s">
        <v>47</v>
      </c>
      <c r="T1300" s="229"/>
      <c r="U1300" s="230" t="s">
        <v>48</v>
      </c>
      <c r="V1300" s="231"/>
      <c r="X1300" s="228" t="s">
        <v>51</v>
      </c>
      <c r="Y1300" s="229"/>
      <c r="Z1300" s="230" t="s">
        <v>52</v>
      </c>
      <c r="AA1300" s="231"/>
      <c r="AB1300" s="4"/>
      <c r="AC1300" s="71" t="s">
        <v>89</v>
      </c>
      <c r="AE1300" s="101" t="s">
        <v>90</v>
      </c>
      <c r="AF1300" s="17"/>
      <c r="AG1300" s="62"/>
      <c r="AH1300" s="62"/>
      <c r="AI1300" s="62"/>
      <c r="AJ1300" s="62"/>
    </row>
    <row r="1301" spans="2:36" ht="18.649999999999999" customHeight="1" thickTop="1" thickBot="1">
      <c r="D1301" s="43">
        <v>0</v>
      </c>
      <c r="E1301" s="116">
        <f t="shared" ref="E1301" si="5319">(1/$E$8)*SIN($B1298*$F$8)</f>
        <v>0.33113114186320453</v>
      </c>
      <c r="F1301" s="59">
        <f t="shared" ref="F1301" si="5320">COS($F$8*$B1298)</f>
        <v>0.11475845064888628</v>
      </c>
      <c r="G1301" s="73">
        <v>0</v>
      </c>
      <c r="I1301" s="55">
        <v>0</v>
      </c>
      <c r="J1301" s="58">
        <f t="shared" ref="J1301" si="5321">(TAN($K$8*B1298))/$J$8</f>
        <v>-0.86034165017122577</v>
      </c>
      <c r="K1301" s="56">
        <v>1</v>
      </c>
      <c r="L1301" s="57">
        <v>0</v>
      </c>
      <c r="N1301" s="55">
        <f t="shared" ref="N1301" si="5322">D1301*I1298+F1301*I1301-E1301*J1298-G1301*J1301</f>
        <v>0</v>
      </c>
      <c r="O1301" s="58">
        <f t="shared" ref="O1301" si="5323">(D1301*J1298+E1301*I1298+F1301*J1301+G1301*I1301)</f>
        <v>0.23239966706084852</v>
      </c>
      <c r="P1301" s="56">
        <f t="shared" ref="P1301" si="5324">D1301*K1298+F1301*K1301-E1301*L1298-G1301*L1301</f>
        <v>0.11475845064888628</v>
      </c>
      <c r="Q1301" s="57">
        <f t="shared" ref="Q1301" si="5325">(D1301*L1298+E1301*K1298+F1301*L1301+G1301*K1301)</f>
        <v>0</v>
      </c>
      <c r="S1301" s="43">
        <v>0</v>
      </c>
      <c r="T1301" s="116">
        <f t="shared" ref="T1301" si="5326">(1/$T$8)*SIN($B1298*$U$8)</f>
        <v>0.33113114186320453</v>
      </c>
      <c r="U1301" s="59">
        <f t="shared" ref="U1301" si="5327">COS($U$8*$B1298)</f>
        <v>0.11475845064888628</v>
      </c>
      <c r="V1301" s="73">
        <v>0</v>
      </c>
      <c r="X1301" s="55">
        <f t="shared" ref="X1301" si="5328">N1301*S1298+P1301*S1301-O1301*T1298-Q1301*T1301</f>
        <v>0</v>
      </c>
      <c r="Y1301" s="58">
        <f t="shared" ref="Y1301" si="5329">(N1301*T1298+O1301*S1298+P1301*T1301+Q1301*S1301)</f>
        <v>6.4669922525037907E-2</v>
      </c>
      <c r="Z1301" s="56">
        <f t="shared" ref="Z1301" si="5330">N1301*U1298+P1301*U1301-O1301*V1298-Q1301*V1301</f>
        <v>-0.67942340210705321</v>
      </c>
      <c r="AA1301" s="57">
        <f t="shared" ref="AA1301" si="5331">(N1301*V1298+O1301*U1298+P1301*V1301+Q1301*U1301)</f>
        <v>0</v>
      </c>
      <c r="AB1301" s="9"/>
      <c r="AC1301" s="74">
        <f t="shared" ref="AC1301" si="5332">(180/PI())*ATAN(-1*(($X$8*Y1298+AA1298+$X$8*Y1301+AA1301)/($X$8*X1298+Z1298+$X$8*X1301+Z1301)))</f>
        <v>80.80000057130114</v>
      </c>
      <c r="AE1301" s="102">
        <f t="shared" ref="AE1301" si="5333">20*LOG(((($X$8*X1298+Z1298-$X$8*X1301-Z1301)^2+($X$8*Y1298+AA1298-$X$8*Y1301-AA1301)^2)/(($X$8*X1298+Z1298+$X$8*X1301+Z1301)^2+($X$8*Y1298+AA1298+$X$8*Y1301+AA1301)^2))^0.5)</f>
        <v>-0.24740560996922351</v>
      </c>
      <c r="AF1301" s="17"/>
      <c r="AG1301" s="62"/>
      <c r="AH1301" s="62"/>
      <c r="AI1301" s="62"/>
      <c r="AJ1301" s="62"/>
    </row>
    <row r="1302" spans="2:36" ht="18.649999999999999" customHeight="1">
      <c r="AE1302" s="66"/>
    </row>
    <row r="1303" spans="2:36" ht="18.649999999999999" customHeight="1" thickBot="1">
      <c r="E1303" s="50" t="s">
        <v>8</v>
      </c>
      <c r="J1303" s="50" t="s">
        <v>9</v>
      </c>
      <c r="O1303" s="50" t="s">
        <v>10</v>
      </c>
      <c r="T1303" s="50" t="s">
        <v>11</v>
      </c>
      <c r="Y1303" s="50" t="s">
        <v>12</v>
      </c>
    </row>
    <row r="1304" spans="2:36" ht="18.649999999999999" customHeight="1" thickBot="1">
      <c r="B1304" s="49"/>
      <c r="D1304" s="233" t="s">
        <v>37</v>
      </c>
      <c r="E1304" s="234"/>
      <c r="F1304" s="235" t="s">
        <v>38</v>
      </c>
      <c r="G1304" s="236"/>
      <c r="I1304" s="228" t="s">
        <v>14</v>
      </c>
      <c r="J1304" s="229"/>
      <c r="K1304" s="230" t="s">
        <v>15</v>
      </c>
      <c r="L1304" s="231"/>
      <c r="N1304" s="228" t="s">
        <v>16</v>
      </c>
      <c r="O1304" s="229"/>
      <c r="P1304" s="230" t="s">
        <v>17</v>
      </c>
      <c r="Q1304" s="231"/>
      <c r="S1304" s="228" t="s">
        <v>45</v>
      </c>
      <c r="T1304" s="229"/>
      <c r="U1304" s="230" t="s">
        <v>46</v>
      </c>
      <c r="V1304" s="231"/>
      <c r="X1304" s="228" t="s">
        <v>49</v>
      </c>
      <c r="Y1304" s="229"/>
      <c r="Z1304" s="230" t="s">
        <v>50</v>
      </c>
      <c r="AA1304" s="231"/>
      <c r="AB1304" s="4"/>
      <c r="AC1304" s="53" t="s">
        <v>87</v>
      </c>
      <c r="AE1304" s="98" t="s">
        <v>88</v>
      </c>
      <c r="AF1304" s="17"/>
      <c r="AG1304" s="62"/>
      <c r="AH1304" s="62"/>
      <c r="AI1304" s="62"/>
      <c r="AJ1304" s="62"/>
    </row>
    <row r="1305" spans="2:36" ht="18.649999999999999" customHeight="1" thickTop="1" thickBot="1">
      <c r="B1305" s="75">
        <v>3.66</v>
      </c>
      <c r="D1305" s="132">
        <f t="shared" ref="D1305" si="5334">COS($F$8*$B1305)</f>
        <v>0.10680889312999561</v>
      </c>
      <c r="E1305" s="133">
        <v>0</v>
      </c>
      <c r="F1305" s="134">
        <v>0</v>
      </c>
      <c r="G1305" s="135">
        <f t="shared" ref="G1305" si="5335">$E$8*SIN($B1305*$F$8)</f>
        <v>2.9828387055178003</v>
      </c>
      <c r="I1305" s="55">
        <v>1</v>
      </c>
      <c r="J1305" s="58">
        <v>0</v>
      </c>
      <c r="K1305" s="56">
        <v>0</v>
      </c>
      <c r="L1305" s="57">
        <v>0</v>
      </c>
      <c r="N1305" s="55">
        <f t="shared" ref="N1305" si="5336">D1305*I1305+F1305*I1308-E1305*J1305-G1305*J1308</f>
        <v>2.5967210110787726</v>
      </c>
      <c r="O1305" s="58">
        <f t="shared" ref="O1305" si="5337">(D1305*J1305+E1305*I1305+F1305*J1308+G1305*I1308)</f>
        <v>0</v>
      </c>
      <c r="P1305" s="56">
        <f t="shared" ref="P1305" si="5338">D1305*K1305+F1305*K1308-E1305*L1305-G1305*L1308</f>
        <v>0</v>
      </c>
      <c r="Q1305" s="57">
        <f t="shared" ref="Q1305" si="5339">(D1305*L1305+E1305*K1305+F1305*L1308+G1305*K1308)</f>
        <v>2.9828387055178003</v>
      </c>
      <c r="S1305" s="59">
        <f t="shared" ref="S1305" si="5340">COS($U$8*$B1305)</f>
        <v>0.10680889312999561</v>
      </c>
      <c r="T1305" s="60">
        <v>0</v>
      </c>
      <c r="U1305" s="22">
        <v>0</v>
      </c>
      <c r="V1305" s="116">
        <f t="shared" ref="V1305" si="5341">$T$8*SIN($B1305*$U$8)</f>
        <v>2.9828387055178003</v>
      </c>
      <c r="X1305" s="55">
        <f t="shared" ref="X1305" si="5342">N1305*S1305+P1305*S1308-O1305*T1305-Q1305*T1308</f>
        <v>-0.71123896338761838</v>
      </c>
      <c r="Y1305" s="58">
        <f t="shared" ref="Y1305" si="5343">(N1305*T1305+O1305*S1305+P1305*T1308+Q1305*S1308)</f>
        <v>0</v>
      </c>
      <c r="Z1305" s="56">
        <f t="shared" ref="Z1305" si="5344">N1305*U1305+P1305*U1308-O1305*V1305-Q1305*V1308</f>
        <v>0</v>
      </c>
      <c r="AA1305" s="57">
        <f t="shared" ref="AA1305" si="5345">(N1305*V1305+O1305*U1305+P1305*V1308+Q1305*U1308)</f>
        <v>8.064193639798745</v>
      </c>
      <c r="AB1305" s="9"/>
      <c r="AC1305" s="61">
        <f t="shared" ref="AC1305" si="5346">20*LOG((2*$X$8)/(($X$8*X1305+Z1305+$X$8*X1308+Z1308)^2+($X$8*Y1305+AA1305+$X$8*Y1308+AA1308)^2)^0.5)</f>
        <v>-12.307470483980174</v>
      </c>
      <c r="AE1305" s="99">
        <f t="shared" ref="AE1305" si="5347">((Y1305^2+X1305^2)/(Y1308^2+X1308^2))^0.5</f>
        <v>11.607193796106516</v>
      </c>
      <c r="AF1305" s="17"/>
      <c r="AG1305" s="62"/>
      <c r="AH1305" s="62"/>
      <c r="AI1305" s="62"/>
      <c r="AJ1305" s="62"/>
    </row>
    <row r="1306" spans="2:36" ht="18.649999999999999" customHeight="1" thickBot="1">
      <c r="D1306" s="59"/>
      <c r="E1306" s="22"/>
      <c r="F1306" s="22"/>
      <c r="G1306" s="65"/>
      <c r="I1306" s="63"/>
      <c r="L1306" s="64"/>
      <c r="N1306" s="63"/>
      <c r="Q1306" s="64"/>
      <c r="S1306" s="63"/>
      <c r="V1306" s="64"/>
      <c r="X1306" s="63"/>
      <c r="AA1306" s="64"/>
      <c r="AE1306" s="100"/>
      <c r="AF1306" s="17"/>
      <c r="AG1306" s="62"/>
      <c r="AH1306" s="62"/>
      <c r="AI1306" s="62"/>
      <c r="AJ1306" s="62"/>
    </row>
    <row r="1307" spans="2:36" ht="18.649999999999999" customHeight="1" thickBot="1">
      <c r="D1307" s="237" t="s">
        <v>39</v>
      </c>
      <c r="E1307" s="238"/>
      <c r="F1307" s="239" t="s">
        <v>40</v>
      </c>
      <c r="G1307" s="240"/>
      <c r="I1307" s="228" t="s">
        <v>18</v>
      </c>
      <c r="J1307" s="229"/>
      <c r="K1307" s="230" t="s">
        <v>19</v>
      </c>
      <c r="L1307" s="231"/>
      <c r="N1307" s="228" t="s">
        <v>20</v>
      </c>
      <c r="O1307" s="229"/>
      <c r="P1307" s="230" t="s">
        <v>21</v>
      </c>
      <c r="Q1307" s="231"/>
      <c r="S1307" s="228" t="s">
        <v>47</v>
      </c>
      <c r="T1307" s="229"/>
      <c r="U1307" s="230" t="s">
        <v>48</v>
      </c>
      <c r="V1307" s="231"/>
      <c r="X1307" s="228" t="s">
        <v>51</v>
      </c>
      <c r="Y1307" s="229"/>
      <c r="Z1307" s="230" t="s">
        <v>52</v>
      </c>
      <c r="AA1307" s="231"/>
      <c r="AB1307" s="4"/>
      <c r="AC1307" s="71" t="s">
        <v>89</v>
      </c>
      <c r="AE1307" s="101" t="s">
        <v>90</v>
      </c>
      <c r="AF1307" s="17"/>
      <c r="AG1307" s="62"/>
      <c r="AH1307" s="62"/>
      <c r="AI1307" s="62"/>
      <c r="AJ1307" s="62"/>
    </row>
    <row r="1308" spans="2:36" ht="18.649999999999999" customHeight="1" thickTop="1" thickBot="1">
      <c r="D1308" s="43">
        <v>0</v>
      </c>
      <c r="E1308" s="116">
        <f t="shared" ref="E1308" si="5348">(1/$E$8)*SIN($B1305*$F$8)</f>
        <v>0.33142652283531115</v>
      </c>
      <c r="F1308" s="59">
        <f t="shared" ref="F1308" si="5349">COS($F$8*$B1305)</f>
        <v>0.10680889312999561</v>
      </c>
      <c r="G1308" s="73">
        <v>0</v>
      </c>
      <c r="I1308" s="55">
        <v>0</v>
      </c>
      <c r="J1308" s="58">
        <f t="shared" ref="J1308" si="5350">(TAN($K$8*B1305))/$J$8</f>
        <v>-0.8347458122166701</v>
      </c>
      <c r="K1308" s="56">
        <v>1</v>
      </c>
      <c r="L1308" s="57">
        <v>0</v>
      </c>
      <c r="N1308" s="55">
        <f t="shared" ref="N1308" si="5351">D1308*I1305+F1308*I1308-E1308*J1305-G1308*J1308</f>
        <v>0</v>
      </c>
      <c r="O1308" s="58">
        <f t="shared" ref="O1308" si="5352">(D1308*J1305+E1308*I1305+F1308*J1308+G1308*I1308)</f>
        <v>0.24226824658754945</v>
      </c>
      <c r="P1308" s="56">
        <f t="shared" ref="P1308" si="5353">D1308*K1305+F1308*K1308-E1308*L1305-G1308*L1308</f>
        <v>0.10680889312999561</v>
      </c>
      <c r="Q1308" s="57">
        <f t="shared" ref="Q1308" si="5354">(D1308*L1305+E1308*K1305+F1308*L1308+G1308*K1308)</f>
        <v>0</v>
      </c>
      <c r="S1308" s="43">
        <v>0</v>
      </c>
      <c r="T1308" s="116">
        <f t="shared" ref="T1308" si="5355">(1/$T$8)*SIN($B1305*$U$8)</f>
        <v>0.33142652283531115</v>
      </c>
      <c r="U1308" s="59">
        <f t="shared" ref="U1308" si="5356">COS($U$8*$B1305)</f>
        <v>0.10680889312999561</v>
      </c>
      <c r="V1308" s="73">
        <v>0</v>
      </c>
      <c r="X1308" s="55">
        <f t="shared" ref="X1308" si="5357">N1308*S1305+P1308*S1308-O1308*T1305-Q1308*T1308</f>
        <v>0</v>
      </c>
      <c r="Y1308" s="58">
        <f t="shared" ref="Y1308" si="5358">(N1308*T1305+O1308*S1305+P1308*T1308+Q1308*S1308)</f>
        <v>6.1275703316523794E-2</v>
      </c>
      <c r="Z1308" s="56">
        <f t="shared" ref="Z1308" si="5359">N1308*U1305+P1308*U1308-O1308*V1305-Q1308*V1308</f>
        <v>-0.71123896338761838</v>
      </c>
      <c r="AA1308" s="57">
        <f t="shared" ref="AA1308" si="5360">(N1308*V1305+O1308*U1305+P1308*V1308+Q1308*U1308)</f>
        <v>0</v>
      </c>
      <c r="AB1308" s="9"/>
      <c r="AC1308" s="74">
        <f t="shared" ref="AC1308" si="5361">(180/PI())*ATAN(-1*(($X$8*Y1305+AA1305+$X$8*Y1308+AA1308)/($X$8*X1305+Z1305+$X$8*X1308+Z1308)))</f>
        <v>80.07019135360332</v>
      </c>
      <c r="AE1308" s="102">
        <f t="shared" ref="AE1308" si="5362">20*LOG(((($X$8*X1305+Z1305-$X$8*X1308-Z1308)^2+($X$8*Y1305+AA1305-$X$8*Y1308-AA1308)^2)/(($X$8*X1305+Z1305+$X$8*X1308+Z1308)^2+($X$8*Y1305+AA1305+$X$8*Y1308+AA1308)^2))^0.5)</f>
        <v>-0.26310312576989364</v>
      </c>
      <c r="AF1308" s="17"/>
      <c r="AG1308" s="62"/>
      <c r="AH1308" s="62"/>
      <c r="AI1308" s="62"/>
      <c r="AJ1308" s="62"/>
    </row>
    <row r="1309" spans="2:36" ht="18.649999999999999" customHeight="1">
      <c r="AE1309" s="66"/>
    </row>
    <row r="1310" spans="2:36" ht="18.649999999999999" customHeight="1" thickBot="1">
      <c r="E1310" s="50" t="s">
        <v>8</v>
      </c>
      <c r="J1310" s="50" t="s">
        <v>9</v>
      </c>
      <c r="O1310" s="50" t="s">
        <v>10</v>
      </c>
      <c r="T1310" s="50" t="s">
        <v>11</v>
      </c>
      <c r="Y1310" s="50" t="s">
        <v>12</v>
      </c>
    </row>
    <row r="1311" spans="2:36" ht="18.649999999999999" customHeight="1" thickBot="1">
      <c r="B1311" s="49"/>
      <c r="D1311" s="233" t="s">
        <v>37</v>
      </c>
      <c r="E1311" s="234"/>
      <c r="F1311" s="235" t="s">
        <v>38</v>
      </c>
      <c r="G1311" s="236"/>
      <c r="I1311" s="228" t="s">
        <v>14</v>
      </c>
      <c r="J1311" s="229"/>
      <c r="K1311" s="230" t="s">
        <v>15</v>
      </c>
      <c r="L1311" s="231"/>
      <c r="N1311" s="228" t="s">
        <v>16</v>
      </c>
      <c r="O1311" s="229"/>
      <c r="P1311" s="230" t="s">
        <v>17</v>
      </c>
      <c r="Q1311" s="231"/>
      <c r="S1311" s="228" t="s">
        <v>45</v>
      </c>
      <c r="T1311" s="229"/>
      <c r="U1311" s="230" t="s">
        <v>46</v>
      </c>
      <c r="V1311" s="231"/>
      <c r="X1311" s="228" t="s">
        <v>49</v>
      </c>
      <c r="Y1311" s="229"/>
      <c r="Z1311" s="230" t="s">
        <v>50</v>
      </c>
      <c r="AA1311" s="231"/>
      <c r="AB1311" s="4"/>
      <c r="AC1311" s="53" t="s">
        <v>87</v>
      </c>
      <c r="AE1311" s="98" t="s">
        <v>88</v>
      </c>
      <c r="AF1311" s="17"/>
      <c r="AG1311" s="62"/>
      <c r="AH1311" s="62"/>
      <c r="AI1311" s="62"/>
      <c r="AJ1311" s="62"/>
    </row>
    <row r="1312" spans="2:36" ht="18.649999999999999" customHeight="1" thickTop="1" thickBot="1">
      <c r="B1312" s="75">
        <v>3.68</v>
      </c>
      <c r="D1312" s="132">
        <f t="shared" ref="D1312" si="5363">COS($F$8*$B1312)</f>
        <v>9.8852501901859638E-2</v>
      </c>
      <c r="E1312" s="133">
        <v>0</v>
      </c>
      <c r="F1312" s="134">
        <v>0</v>
      </c>
      <c r="G1312" s="135">
        <f t="shared" ref="G1312" si="5364">$E$8*SIN($B1312*$F$8)</f>
        <v>2.9853062901165912</v>
      </c>
      <c r="I1312" s="55">
        <v>1</v>
      </c>
      <c r="J1312" s="58">
        <v>0</v>
      </c>
      <c r="K1312" s="56">
        <v>0</v>
      </c>
      <c r="L1312" s="57">
        <v>0</v>
      </c>
      <c r="N1312" s="55">
        <f t="shared" ref="N1312" si="5365">D1312*I1312+F1312*I1315-E1312*J1312-G1312*J1315</f>
        <v>2.5158121333174228</v>
      </c>
      <c r="O1312" s="58">
        <f t="shared" ref="O1312" si="5366">(D1312*J1312+E1312*I1312+F1312*J1315+G1312*I1315)</f>
        <v>0</v>
      </c>
      <c r="P1312" s="56">
        <f t="shared" ref="P1312" si="5367">D1312*K1312+F1312*K1315-E1312*L1312-G1312*L1315</f>
        <v>0</v>
      </c>
      <c r="Q1312" s="57">
        <f t="shared" ref="Q1312" si="5368">(D1312*L1312+E1312*K1312+F1312*L1315+G1312*K1315)</f>
        <v>2.9853062901165912</v>
      </c>
      <c r="S1312" s="59">
        <f t="shared" ref="S1312" si="5369">COS($U$8*$B1312)</f>
        <v>9.8852501901859638E-2</v>
      </c>
      <c r="T1312" s="60">
        <v>0</v>
      </c>
      <c r="U1312" s="22">
        <v>0</v>
      </c>
      <c r="V1312" s="116">
        <f t="shared" ref="V1312" si="5370">$T$8*SIN($B1312*$U$8)</f>
        <v>2.9853062901165912</v>
      </c>
      <c r="X1312" s="55">
        <f t="shared" ref="X1312" si="5371">N1312*S1312+P1312*S1315-O1312*T1312-Q1312*T1315</f>
        <v>-0.74153385917426062</v>
      </c>
      <c r="Y1312" s="58">
        <f t="shared" ref="Y1312" si="5372">(N1312*T1312+O1312*S1312+P1312*T1315+Q1312*S1315)</f>
        <v>0</v>
      </c>
      <c r="Z1312" s="56">
        <f t="shared" ref="Z1312" si="5373">N1312*U1312+P1312*U1315-O1312*V1312-Q1312*V1315</f>
        <v>0</v>
      </c>
      <c r="AA1312" s="57">
        <f t="shared" ref="AA1312" si="5374">(N1312*V1312+O1312*U1312+P1312*V1315+Q1312*U1315)</f>
        <v>7.8055747820655261</v>
      </c>
      <c r="AB1312" s="9"/>
      <c r="AC1312" s="61">
        <f t="shared" ref="AC1312" si="5375">20*LOG((2*$X$8)/(($X$8*X1312+Z1312+$X$8*X1315+Z1315)^2+($X$8*Y1312+AA1312+$X$8*Y1315+AA1315)^2)^0.5)</f>
        <v>-12.043239726737134</v>
      </c>
      <c r="AE1312" s="99">
        <f t="shared" ref="AE1312" si="5376">((Y1312^2+X1312^2)/(Y1315^2+X1315^2))^0.5</f>
        <v>12.858795634977669</v>
      </c>
      <c r="AF1312" s="17"/>
      <c r="AG1312" s="62"/>
      <c r="AH1312" s="62"/>
      <c r="AI1312" s="62"/>
      <c r="AJ1312" s="62"/>
    </row>
    <row r="1313" spans="2:36" ht="18.649999999999999" customHeight="1" thickBot="1">
      <c r="D1313" s="59"/>
      <c r="E1313" s="22"/>
      <c r="F1313" s="22"/>
      <c r="G1313" s="65"/>
      <c r="I1313" s="63"/>
      <c r="L1313" s="64"/>
      <c r="N1313" s="63"/>
      <c r="Q1313" s="64"/>
      <c r="S1313" s="63"/>
      <c r="V1313" s="64"/>
      <c r="X1313" s="63"/>
      <c r="AA1313" s="64"/>
      <c r="AE1313" s="100"/>
      <c r="AF1313" s="17"/>
      <c r="AG1313" s="62"/>
      <c r="AH1313" s="62"/>
      <c r="AI1313" s="62"/>
      <c r="AJ1313" s="62"/>
    </row>
    <row r="1314" spans="2:36" ht="18.649999999999999" customHeight="1" thickBot="1">
      <c r="D1314" s="237" t="s">
        <v>39</v>
      </c>
      <c r="E1314" s="238"/>
      <c r="F1314" s="239" t="s">
        <v>40</v>
      </c>
      <c r="G1314" s="240"/>
      <c r="I1314" s="228" t="s">
        <v>18</v>
      </c>
      <c r="J1314" s="229"/>
      <c r="K1314" s="230" t="s">
        <v>19</v>
      </c>
      <c r="L1314" s="231"/>
      <c r="N1314" s="228" t="s">
        <v>20</v>
      </c>
      <c r="O1314" s="229"/>
      <c r="P1314" s="230" t="s">
        <v>21</v>
      </c>
      <c r="Q1314" s="231"/>
      <c r="S1314" s="228" t="s">
        <v>47</v>
      </c>
      <c r="T1314" s="229"/>
      <c r="U1314" s="230" t="s">
        <v>48</v>
      </c>
      <c r="V1314" s="231"/>
      <c r="X1314" s="228" t="s">
        <v>51</v>
      </c>
      <c r="Y1314" s="229"/>
      <c r="Z1314" s="230" t="s">
        <v>52</v>
      </c>
      <c r="AA1314" s="231"/>
      <c r="AB1314" s="4"/>
      <c r="AC1314" s="71" t="s">
        <v>89</v>
      </c>
      <c r="AE1314" s="101" t="s">
        <v>90</v>
      </c>
      <c r="AF1314" s="17"/>
      <c r="AG1314" s="62"/>
      <c r="AH1314" s="62"/>
      <c r="AI1314" s="62"/>
      <c r="AJ1314" s="62"/>
    </row>
    <row r="1315" spans="2:36" ht="18.649999999999999" customHeight="1" thickTop="1" thickBot="1">
      <c r="D1315" s="43">
        <v>0</v>
      </c>
      <c r="E1315" s="116">
        <f t="shared" ref="E1315" si="5377">(1/$E$8)*SIN($B1312*$F$8)</f>
        <v>0.33170069890184345</v>
      </c>
      <c r="F1315" s="59">
        <f t="shared" ref="F1315" si="5378">COS($F$8*$B1312)</f>
        <v>9.8852501901859638E-2</v>
      </c>
      <c r="G1315" s="73">
        <v>0</v>
      </c>
      <c r="I1315" s="55">
        <v>0</v>
      </c>
      <c r="J1315" s="58">
        <f t="shared" ref="J1315" si="5379">(TAN($K$8*B1312))/$J$8</f>
        <v>-0.8096186442970208</v>
      </c>
      <c r="K1315" s="56">
        <v>1</v>
      </c>
      <c r="L1315" s="57">
        <v>0</v>
      </c>
      <c r="N1315" s="55">
        <f t="shared" ref="N1315" si="5380">D1315*I1312+F1315*I1315-E1315*J1312-G1315*J1315</f>
        <v>0</v>
      </c>
      <c r="O1315" s="58">
        <f t="shared" ref="O1315" si="5381">(D1315*J1312+E1315*I1312+F1315*J1315+G1315*I1315)</f>
        <v>0.25166787032669119</v>
      </c>
      <c r="P1315" s="56">
        <f t="shared" ref="P1315" si="5382">D1315*K1312+F1315*K1315-E1315*L1312-G1315*L1315</f>
        <v>9.8852501901859638E-2</v>
      </c>
      <c r="Q1315" s="57">
        <f t="shared" ref="Q1315" si="5383">(D1315*L1312+E1315*K1312+F1315*L1315+G1315*K1315)</f>
        <v>0</v>
      </c>
      <c r="S1315" s="43">
        <v>0</v>
      </c>
      <c r="T1315" s="116">
        <f t="shared" ref="T1315" si="5384">(1/$T$8)*SIN($B1312*$U$8)</f>
        <v>0.33170069890184345</v>
      </c>
      <c r="U1315" s="59">
        <f t="shared" ref="U1315" si="5385">COS($U$8*$B1312)</f>
        <v>9.8852501901859638E-2</v>
      </c>
      <c r="V1315" s="73">
        <v>0</v>
      </c>
      <c r="X1315" s="55">
        <f t="shared" ref="X1315" si="5386">N1315*S1312+P1315*S1315-O1315*T1312-Q1315*T1315</f>
        <v>0</v>
      </c>
      <c r="Y1315" s="58">
        <f t="shared" ref="Y1315" si="5387">(N1315*T1312+O1315*S1312+P1315*T1315+Q1315*S1315)</f>
        <v>5.7667442599148855E-2</v>
      </c>
      <c r="Z1315" s="56">
        <f t="shared" ref="Z1315" si="5388">N1315*U1312+P1315*U1315-O1315*V1312-Q1315*V1315</f>
        <v>-0.74153385917426062</v>
      </c>
      <c r="AA1315" s="57">
        <f t="shared" ref="AA1315" si="5389">(N1315*V1312+O1315*U1312+P1315*V1315+Q1315*U1315)</f>
        <v>0</v>
      </c>
      <c r="AB1315" s="9"/>
      <c r="AC1315" s="74">
        <f t="shared" ref="AC1315" si="5390">(180/PI())*ATAN(-1*(($X$8*Y1312+AA1312+$X$8*Y1315+AA1315)/($X$8*X1312+Z1312+$X$8*X1315+Z1315)))</f>
        <v>79.319048175106857</v>
      </c>
      <c r="AE1315" s="102">
        <f t="shared" ref="AE1315" si="5391">20*LOG(((($X$8*X1312+Z1312-$X$8*X1315-Z1315)^2+($X$8*Y1312+AA1312-$X$8*Y1315-AA1315)^2)/(($X$8*X1312+Z1312+$X$8*X1315+Z1315)^2+($X$8*Y1312+AA1312+$X$8*Y1315+AA1315)^2))^0.5)</f>
        <v>-0.28015127671875617</v>
      </c>
      <c r="AF1315" s="17"/>
      <c r="AG1315" s="62"/>
      <c r="AH1315" s="62"/>
      <c r="AI1315" s="62"/>
      <c r="AJ1315" s="62"/>
    </row>
    <row r="1316" spans="2:36" ht="18.649999999999999" customHeight="1">
      <c r="AE1316" s="66"/>
    </row>
    <row r="1317" spans="2:36" ht="18.649999999999999" customHeight="1" thickBot="1">
      <c r="E1317" s="50" t="s">
        <v>8</v>
      </c>
      <c r="J1317" s="50" t="s">
        <v>9</v>
      </c>
      <c r="O1317" s="50" t="s">
        <v>10</v>
      </c>
      <c r="T1317" s="50" t="s">
        <v>11</v>
      </c>
      <c r="Y1317" s="50" t="s">
        <v>12</v>
      </c>
    </row>
    <row r="1318" spans="2:36" ht="18.649999999999999" customHeight="1" thickBot="1">
      <c r="B1318" s="49"/>
      <c r="D1318" s="233" t="s">
        <v>37</v>
      </c>
      <c r="E1318" s="234"/>
      <c r="F1318" s="235" t="s">
        <v>38</v>
      </c>
      <c r="G1318" s="236"/>
      <c r="I1318" s="228" t="s">
        <v>14</v>
      </c>
      <c r="J1318" s="229"/>
      <c r="K1318" s="230" t="s">
        <v>15</v>
      </c>
      <c r="L1318" s="231"/>
      <c r="N1318" s="228" t="s">
        <v>16</v>
      </c>
      <c r="O1318" s="229"/>
      <c r="P1318" s="230" t="s">
        <v>17</v>
      </c>
      <c r="Q1318" s="231"/>
      <c r="S1318" s="228" t="s">
        <v>45</v>
      </c>
      <c r="T1318" s="229"/>
      <c r="U1318" s="230" t="s">
        <v>46</v>
      </c>
      <c r="V1318" s="231"/>
      <c r="X1318" s="228" t="s">
        <v>49</v>
      </c>
      <c r="Y1318" s="229"/>
      <c r="Z1318" s="230" t="s">
        <v>50</v>
      </c>
      <c r="AA1318" s="231"/>
      <c r="AB1318" s="4"/>
      <c r="AC1318" s="53" t="s">
        <v>87</v>
      </c>
      <c r="AE1318" s="98" t="s">
        <v>88</v>
      </c>
      <c r="AF1318" s="17"/>
      <c r="AG1318" s="62"/>
      <c r="AH1318" s="62"/>
      <c r="AI1318" s="62"/>
      <c r="AJ1318" s="62"/>
    </row>
    <row r="1319" spans="2:36" ht="18.649999999999999" customHeight="1" thickTop="1" thickBot="1">
      <c r="B1319" s="75">
        <v>3.7</v>
      </c>
      <c r="D1319" s="132">
        <f t="shared" ref="D1319" si="5392">COS($F$8*$B1319)</f>
        <v>9.0889786020069668E-2</v>
      </c>
      <c r="E1319" s="133">
        <v>0</v>
      </c>
      <c r="F1319" s="134">
        <v>0</v>
      </c>
      <c r="G1319" s="135">
        <f t="shared" ref="G1319" si="5393">$E$8*SIN($B1319*$F$8)</f>
        <v>2.9875828726873892</v>
      </c>
      <c r="I1319" s="55">
        <v>1</v>
      </c>
      <c r="J1319" s="58">
        <v>0</v>
      </c>
      <c r="K1319" s="56">
        <v>0</v>
      </c>
      <c r="L1319" s="57">
        <v>0</v>
      </c>
      <c r="N1319" s="55">
        <f t="shared" ref="N1319" si="5394">D1319*I1319+F1319*I1322-E1319*J1319-G1319*J1322</f>
        <v>2.4359566284372116</v>
      </c>
      <c r="O1319" s="58">
        <f t="shared" ref="O1319" si="5395">(D1319*J1319+E1319*I1319+F1319*J1322+G1319*I1322)</f>
        <v>0</v>
      </c>
      <c r="P1319" s="56">
        <f t="shared" ref="P1319" si="5396">D1319*K1319+F1319*K1322-E1319*L1319-G1319*L1322</f>
        <v>0</v>
      </c>
      <c r="Q1319" s="57">
        <f t="shared" ref="Q1319" si="5397">(D1319*L1319+E1319*K1319+F1319*L1322+G1319*K1322)</f>
        <v>2.9875828726873892</v>
      </c>
      <c r="S1319" s="59">
        <f t="shared" ref="S1319" si="5398">COS($U$8*$B1319)</f>
        <v>9.0889786020069668E-2</v>
      </c>
      <c r="T1319" s="60">
        <v>0</v>
      </c>
      <c r="U1319" s="22">
        <v>0</v>
      </c>
      <c r="V1319" s="116">
        <f t="shared" ref="V1319" si="5399">$T$8*SIN($B1319*$U$8)</f>
        <v>2.9875828726873892</v>
      </c>
      <c r="X1319" s="55">
        <f t="shared" ref="X1319" si="5400">N1319*S1319+P1319*S1322-O1319*T1319-Q1319*T1322</f>
        <v>-0.77033547008439729</v>
      </c>
      <c r="Y1319" s="58">
        <f t="shared" ref="Y1319" si="5401">(N1319*T1319+O1319*S1319+P1319*T1322+Q1319*S1322)</f>
        <v>0</v>
      </c>
      <c r="Z1319" s="56">
        <f t="shared" ref="Z1319" si="5402">N1319*U1319+P1319*U1322-O1319*V1319-Q1319*V1322</f>
        <v>0</v>
      </c>
      <c r="AA1319" s="57">
        <f t="shared" ref="AA1319" si="5403">(N1319*V1319+O1319*U1319+P1319*V1322+Q1319*U1322)</f>
        <v>7.5491630697441137</v>
      </c>
      <c r="AB1319" s="9"/>
      <c r="AC1319" s="61">
        <f t="shared" ref="AC1319" si="5404">20*LOG((2*$X$8)/(($X$8*X1319+Z1319+$X$8*X1322+Z1322)^2+($X$8*Y1319+AA1319+$X$8*Y1322+AA1322)^2)^0.5)</f>
        <v>-11.773892853456399</v>
      </c>
      <c r="AE1319" s="99">
        <f t="shared" ref="AE1319" si="5405">((Y1319^2+X1319^2)/(Y1322^2+X1322^2))^0.5</f>
        <v>14.303068039710771</v>
      </c>
      <c r="AF1319" s="17"/>
      <c r="AG1319" s="62"/>
      <c r="AH1319" s="62"/>
      <c r="AI1319" s="62"/>
      <c r="AJ1319" s="62"/>
    </row>
    <row r="1320" spans="2:36" ht="18.649999999999999" customHeight="1" thickBot="1">
      <c r="D1320" s="59"/>
      <c r="E1320" s="22"/>
      <c r="F1320" s="22"/>
      <c r="G1320" s="65"/>
      <c r="I1320" s="63"/>
      <c r="L1320" s="64"/>
      <c r="N1320" s="63"/>
      <c r="Q1320" s="64"/>
      <c r="S1320" s="63"/>
      <c r="V1320" s="64"/>
      <c r="X1320" s="63"/>
      <c r="AA1320" s="64"/>
      <c r="AE1320" s="100"/>
      <c r="AF1320" s="17"/>
      <c r="AG1320" s="62"/>
      <c r="AH1320" s="62"/>
      <c r="AI1320" s="62"/>
      <c r="AJ1320" s="62"/>
    </row>
    <row r="1321" spans="2:36" ht="18.649999999999999" customHeight="1" thickBot="1">
      <c r="D1321" s="237" t="s">
        <v>39</v>
      </c>
      <c r="E1321" s="238"/>
      <c r="F1321" s="239" t="s">
        <v>40</v>
      </c>
      <c r="G1321" s="240"/>
      <c r="I1321" s="228" t="s">
        <v>18</v>
      </c>
      <c r="J1321" s="229"/>
      <c r="K1321" s="230" t="s">
        <v>19</v>
      </c>
      <c r="L1321" s="231"/>
      <c r="N1321" s="228" t="s">
        <v>20</v>
      </c>
      <c r="O1321" s="229"/>
      <c r="P1321" s="230" t="s">
        <v>21</v>
      </c>
      <c r="Q1321" s="231"/>
      <c r="S1321" s="228" t="s">
        <v>47</v>
      </c>
      <c r="T1321" s="229"/>
      <c r="U1321" s="230" t="s">
        <v>48</v>
      </c>
      <c r="V1321" s="231"/>
      <c r="X1321" s="228" t="s">
        <v>51</v>
      </c>
      <c r="Y1321" s="229"/>
      <c r="Z1321" s="230" t="s">
        <v>52</v>
      </c>
      <c r="AA1321" s="231"/>
      <c r="AB1321" s="4"/>
      <c r="AC1321" s="71" t="s">
        <v>89</v>
      </c>
      <c r="AE1321" s="101" t="s">
        <v>90</v>
      </c>
      <c r="AF1321" s="17"/>
      <c r="AG1321" s="62"/>
      <c r="AH1321" s="62"/>
      <c r="AI1321" s="62"/>
      <c r="AJ1321" s="62"/>
    </row>
    <row r="1322" spans="2:36" ht="18.649999999999999" customHeight="1" thickTop="1" thickBot="1">
      <c r="D1322" s="43">
        <v>0</v>
      </c>
      <c r="E1322" s="116">
        <f t="shared" ref="E1322" si="5406">(1/$E$8)*SIN($B1319*$F$8)</f>
        <v>0.33195365252082099</v>
      </c>
      <c r="F1322" s="59">
        <f t="shared" ref="F1322" si="5407">COS($F$8*$B1319)</f>
        <v>9.0889786020069668E-2</v>
      </c>
      <c r="G1322" s="73">
        <v>0</v>
      </c>
      <c r="I1322" s="55">
        <v>0</v>
      </c>
      <c r="J1322" s="58">
        <f t="shared" ref="J1322" si="5408">(TAN($K$8*B1319))/$J$8</f>
        <v>-0.78493783849674714</v>
      </c>
      <c r="K1322" s="56">
        <v>1</v>
      </c>
      <c r="L1322" s="57">
        <v>0</v>
      </c>
      <c r="N1322" s="55">
        <f t="shared" ref="N1322" si="5409">D1322*I1319+F1322*I1322-E1322*J1319-G1322*J1322</f>
        <v>0</v>
      </c>
      <c r="O1322" s="58">
        <f t="shared" ref="O1322" si="5410">(D1322*J1319+E1322*I1319+F1322*J1322+G1322*I1322)</f>
        <v>0.26061082034079563</v>
      </c>
      <c r="P1322" s="56">
        <f t="shared" ref="P1322" si="5411">D1322*K1319+F1322*K1322-E1322*L1319-G1322*L1322</f>
        <v>9.0889786020069668E-2</v>
      </c>
      <c r="Q1322" s="57">
        <f t="shared" ref="Q1322" si="5412">(D1322*L1319+E1322*K1319+F1322*L1322+G1322*K1322)</f>
        <v>0</v>
      </c>
      <c r="S1322" s="43">
        <v>0</v>
      </c>
      <c r="T1322" s="116">
        <f t="shared" ref="T1322" si="5413">(1/$T$8)*SIN($B1319*$U$8)</f>
        <v>0.33195365252082099</v>
      </c>
      <c r="U1322" s="59">
        <f t="shared" ref="U1322" si="5414">COS($U$8*$B1319)</f>
        <v>9.0889786020069668E-2</v>
      </c>
      <c r="V1322" s="73">
        <v>0</v>
      </c>
      <c r="X1322" s="55">
        <f t="shared" ref="X1322" si="5415">N1322*S1319+P1322*S1322-O1322*T1319-Q1322*T1322</f>
        <v>0</v>
      </c>
      <c r="Y1322" s="58">
        <f t="shared" ref="Y1322" si="5416">(N1322*T1319+O1322*S1319+P1322*T1322+Q1322*S1322)</f>
        <v>5.3858058141487711E-2</v>
      </c>
      <c r="Z1322" s="56">
        <f t="shared" ref="Z1322" si="5417">N1322*U1319+P1322*U1322-O1322*V1319-Q1322*V1322</f>
        <v>-0.77033547008439718</v>
      </c>
      <c r="AA1322" s="57">
        <f t="shared" ref="AA1322" si="5418">(N1322*V1319+O1322*U1319+P1322*V1322+Q1322*U1322)</f>
        <v>0</v>
      </c>
      <c r="AB1322" s="9"/>
      <c r="AC1322" s="74">
        <f t="shared" ref="AC1322" si="5419">(180/PI())*ATAN(-1*(($X$8*Y1319+AA1319+$X$8*Y1322+AA1322)/($X$8*X1319+Z1319+$X$8*X1322+Z1322)))</f>
        <v>78.544736592236788</v>
      </c>
      <c r="AE1322" s="102">
        <f t="shared" ref="AE1322" si="5420">20*LOG(((($X$8*X1319+Z1319-$X$8*X1322-Z1322)^2+($X$8*Y1319+AA1319-$X$8*Y1322-AA1322)^2)/(($X$8*X1319+Z1319+$X$8*X1322+Z1322)^2+($X$8*Y1319+AA1319+$X$8*Y1322+AA1322)^2))^0.5)</f>
        <v>-0.29870655497625298</v>
      </c>
      <c r="AF1322" s="17"/>
      <c r="AG1322" s="62"/>
      <c r="AH1322" s="62"/>
      <c r="AI1322" s="62"/>
      <c r="AJ1322" s="62"/>
    </row>
    <row r="1323" spans="2:36" ht="18.649999999999999" customHeight="1">
      <c r="AE1323" s="66"/>
    </row>
    <row r="1324" spans="2:36" ht="18.649999999999999" customHeight="1" thickBot="1">
      <c r="E1324" s="50" t="s">
        <v>8</v>
      </c>
      <c r="J1324" s="50" t="s">
        <v>9</v>
      </c>
      <c r="O1324" s="50" t="s">
        <v>10</v>
      </c>
      <c r="T1324" s="50" t="s">
        <v>11</v>
      </c>
      <c r="Y1324" s="50" t="s">
        <v>12</v>
      </c>
    </row>
    <row r="1325" spans="2:36" ht="18.649999999999999" customHeight="1" thickBot="1">
      <c r="B1325" s="49"/>
      <c r="D1325" s="233" t="s">
        <v>37</v>
      </c>
      <c r="E1325" s="234"/>
      <c r="F1325" s="235" t="s">
        <v>38</v>
      </c>
      <c r="G1325" s="236"/>
      <c r="I1325" s="228" t="s">
        <v>14</v>
      </c>
      <c r="J1325" s="229"/>
      <c r="K1325" s="230" t="s">
        <v>15</v>
      </c>
      <c r="L1325" s="231"/>
      <c r="N1325" s="228" t="s">
        <v>16</v>
      </c>
      <c r="O1325" s="229"/>
      <c r="P1325" s="230" t="s">
        <v>17</v>
      </c>
      <c r="Q1325" s="231"/>
      <c r="S1325" s="228" t="s">
        <v>45</v>
      </c>
      <c r="T1325" s="229"/>
      <c r="U1325" s="230" t="s">
        <v>46</v>
      </c>
      <c r="V1325" s="231"/>
      <c r="X1325" s="228" t="s">
        <v>49</v>
      </c>
      <c r="Y1325" s="229"/>
      <c r="Z1325" s="230" t="s">
        <v>50</v>
      </c>
      <c r="AA1325" s="231"/>
      <c r="AB1325" s="4"/>
      <c r="AC1325" s="53" t="s">
        <v>87</v>
      </c>
      <c r="AE1325" s="98" t="s">
        <v>88</v>
      </c>
      <c r="AF1325" s="17"/>
      <c r="AG1325" s="62"/>
      <c r="AH1325" s="62"/>
      <c r="AI1325" s="62"/>
      <c r="AJ1325" s="62"/>
    </row>
    <row r="1326" spans="2:36" ht="18.649999999999999" customHeight="1" thickTop="1" thickBot="1">
      <c r="B1326" s="75">
        <v>3.72</v>
      </c>
      <c r="D1326" s="132">
        <f t="shared" ref="D1326" si="5421">COS($F$8*$B1326)</f>
        <v>8.2921254944873748E-2</v>
      </c>
      <c r="E1326" s="133">
        <v>0</v>
      </c>
      <c r="F1326" s="134">
        <v>0</v>
      </c>
      <c r="G1326" s="135">
        <f t="shared" ref="G1326" si="5422">$E$8*SIN($B1326*$F$8)</f>
        <v>2.9896683075728161</v>
      </c>
      <c r="I1326" s="55">
        <v>1</v>
      </c>
      <c r="J1326" s="58">
        <v>0</v>
      </c>
      <c r="K1326" s="56">
        <v>0</v>
      </c>
      <c r="L1326" s="57">
        <v>0</v>
      </c>
      <c r="N1326" s="55">
        <f t="shared" ref="N1326" si="5423">D1326*I1326+F1326*I1329-E1326*J1326-G1326*J1329</f>
        <v>2.3571087661873809</v>
      </c>
      <c r="O1326" s="58">
        <f t="shared" ref="O1326" si="5424">(D1326*J1326+E1326*I1326+F1326*J1329+G1326*I1329)</f>
        <v>0</v>
      </c>
      <c r="P1326" s="56">
        <f t="shared" ref="P1326" si="5425">D1326*K1326+F1326*K1329-E1326*L1326-G1326*L1329</f>
        <v>0</v>
      </c>
      <c r="Q1326" s="57">
        <f t="shared" ref="Q1326" si="5426">(D1326*L1326+E1326*K1326+F1326*L1329+G1326*K1329)</f>
        <v>2.9896683075728161</v>
      </c>
      <c r="S1326" s="59">
        <f t="shared" ref="S1326" si="5427">COS($U$8*$B1326)</f>
        <v>8.2921254944873748E-2</v>
      </c>
      <c r="T1326" s="60">
        <v>0</v>
      </c>
      <c r="U1326" s="22">
        <v>0</v>
      </c>
      <c r="V1326" s="116">
        <f t="shared" ref="V1326" si="5428">$T$8*SIN($B1326*$U$8)</f>
        <v>2.9896683075728161</v>
      </c>
      <c r="X1326" s="55">
        <f t="shared" ref="X1326" si="5429">N1326*S1326+P1326*S1329-O1326*T1326-Q1326*T1329</f>
        <v>-0.79766964854454669</v>
      </c>
      <c r="Y1326" s="58">
        <f t="shared" ref="Y1326" si="5430">(N1326*T1326+O1326*S1326+P1326*T1329+Q1326*S1329)</f>
        <v>0</v>
      </c>
      <c r="Z1326" s="56">
        <f t="shared" ref="Z1326" si="5431">N1326*U1326+P1326*U1329-O1326*V1326-Q1326*V1329</f>
        <v>0</v>
      </c>
      <c r="AA1326" s="57">
        <f t="shared" ref="AA1326" si="5432">(N1326*V1326+O1326*U1326+P1326*V1329+Q1326*U1329)</f>
        <v>7.2948804237053304</v>
      </c>
      <c r="AB1326" s="9"/>
      <c r="AC1326" s="61">
        <f t="shared" ref="AC1326" si="5433">20*LOG((2*$X$8)/(($X$8*X1326+Z1326+$X$8*X1329+Z1329)^2+($X$8*Y1326+AA1326+$X$8*Y1329+AA1329)^2)^0.5)</f>
        <v>-11.499140447691081</v>
      </c>
      <c r="AE1326" s="99">
        <f t="shared" ref="AE1326" si="5434">((Y1326^2+X1326^2)/(Y1329^2+X1329^2))^0.5</f>
        <v>15.998170573044639</v>
      </c>
      <c r="AF1326" s="17"/>
      <c r="AG1326" s="62"/>
      <c r="AH1326" s="62"/>
      <c r="AI1326" s="62"/>
      <c r="AJ1326" s="62"/>
    </row>
    <row r="1327" spans="2:36" ht="18.649999999999999" customHeight="1" thickBot="1">
      <c r="D1327" s="59"/>
      <c r="E1327" s="22"/>
      <c r="F1327" s="22"/>
      <c r="G1327" s="65"/>
      <c r="I1327" s="63"/>
      <c r="L1327" s="64"/>
      <c r="N1327" s="63"/>
      <c r="Q1327" s="64"/>
      <c r="S1327" s="63"/>
      <c r="V1327" s="64"/>
      <c r="X1327" s="63"/>
      <c r="AA1327" s="64"/>
      <c r="AE1327" s="100"/>
      <c r="AF1327" s="17"/>
      <c r="AG1327" s="62"/>
      <c r="AH1327" s="62"/>
      <c r="AI1327" s="62"/>
      <c r="AJ1327" s="62"/>
    </row>
    <row r="1328" spans="2:36" ht="18.649999999999999" customHeight="1" thickBot="1">
      <c r="D1328" s="237" t="s">
        <v>39</v>
      </c>
      <c r="E1328" s="238"/>
      <c r="F1328" s="239" t="s">
        <v>40</v>
      </c>
      <c r="G1328" s="240"/>
      <c r="I1328" s="228" t="s">
        <v>18</v>
      </c>
      <c r="J1328" s="229"/>
      <c r="K1328" s="230" t="s">
        <v>19</v>
      </c>
      <c r="L1328" s="231"/>
      <c r="N1328" s="228" t="s">
        <v>20</v>
      </c>
      <c r="O1328" s="229"/>
      <c r="P1328" s="230" t="s">
        <v>21</v>
      </c>
      <c r="Q1328" s="231"/>
      <c r="S1328" s="228" t="s">
        <v>47</v>
      </c>
      <c r="T1328" s="229"/>
      <c r="U1328" s="230" t="s">
        <v>48</v>
      </c>
      <c r="V1328" s="231"/>
      <c r="X1328" s="228" t="s">
        <v>51</v>
      </c>
      <c r="Y1328" s="229"/>
      <c r="Z1328" s="230" t="s">
        <v>52</v>
      </c>
      <c r="AA1328" s="231"/>
      <c r="AB1328" s="4"/>
      <c r="AC1328" s="71" t="s">
        <v>89</v>
      </c>
      <c r="AE1328" s="101" t="s">
        <v>90</v>
      </c>
      <c r="AF1328" s="17"/>
      <c r="AG1328" s="62"/>
      <c r="AH1328" s="62"/>
      <c r="AI1328" s="62"/>
      <c r="AJ1328" s="62"/>
    </row>
    <row r="1329" spans="2:36" ht="18.649999999999999" customHeight="1" thickTop="1" thickBot="1">
      <c r="D1329" s="43">
        <v>0</v>
      </c>
      <c r="E1329" s="116">
        <f t="shared" ref="E1329" si="5435">(1/$E$8)*SIN($B1326*$F$8)</f>
        <v>0.33218536750809063</v>
      </c>
      <c r="F1329" s="59">
        <f t="shared" ref="F1329" si="5436">COS($F$8*$B1326)</f>
        <v>8.2921254944873748E-2</v>
      </c>
      <c r="G1329" s="73">
        <v>0</v>
      </c>
      <c r="I1329" s="55">
        <v>0</v>
      </c>
      <c r="J1329" s="58">
        <f t="shared" ref="J1329" si="5437">(TAN($K$8*B1326))/$J$8</f>
        <v>-0.76068221530863489</v>
      </c>
      <c r="K1329" s="56">
        <v>1</v>
      </c>
      <c r="L1329" s="57">
        <v>0</v>
      </c>
      <c r="N1329" s="55">
        <f t="shared" ref="N1329" si="5438">D1329*I1326+F1329*I1329-E1329*J1326-G1329*J1329</f>
        <v>0</v>
      </c>
      <c r="O1329" s="58">
        <f t="shared" ref="O1329" si="5439">(D1329*J1326+E1329*I1326+F1329*J1329+G1329*I1329)</f>
        <v>0.26910864360045195</v>
      </c>
      <c r="P1329" s="56">
        <f t="shared" ref="P1329" si="5440">D1329*K1326+F1329*K1329-E1329*L1326-G1329*L1329</f>
        <v>8.2921254944873748E-2</v>
      </c>
      <c r="Q1329" s="57">
        <f t="shared" ref="Q1329" si="5441">(D1329*L1326+E1329*K1326+F1329*L1329+G1329*K1329)</f>
        <v>0</v>
      </c>
      <c r="S1329" s="43">
        <v>0</v>
      </c>
      <c r="T1329" s="116">
        <f t="shared" ref="T1329" si="5442">(1/$T$8)*SIN($B1326*$U$8)</f>
        <v>0.33218536750809063</v>
      </c>
      <c r="U1329" s="59">
        <f t="shared" ref="U1329" si="5443">COS($U$8*$B1326)</f>
        <v>8.2921254944873748E-2</v>
      </c>
      <c r="V1329" s="73">
        <v>0</v>
      </c>
      <c r="X1329" s="55">
        <f t="shared" ref="X1329" si="5444">N1329*S1326+P1329*S1329-O1329*T1326-Q1329*T1329</f>
        <v>0</v>
      </c>
      <c r="Y1329" s="58">
        <f t="shared" ref="Y1329" si="5445">(N1329*T1326+O1329*S1326+P1329*T1329+Q1329*S1329)</f>
        <v>4.9860053991957205E-2</v>
      </c>
      <c r="Z1329" s="56">
        <f t="shared" ref="Z1329" si="5446">N1329*U1326+P1329*U1329-O1329*V1326-Q1329*V1329</f>
        <v>-0.79766964854454658</v>
      </c>
      <c r="AA1329" s="57">
        <f t="shared" ref="AA1329" si="5447">(N1329*V1326+O1329*U1326+P1329*V1329+Q1329*U1329)</f>
        <v>0</v>
      </c>
      <c r="AB1329" s="9"/>
      <c r="AC1329" s="74">
        <f t="shared" ref="AC1329" si="5448">(180/PI())*ATAN(-1*(($X$8*Y1326+AA1326+$X$8*Y1329+AA1329)/($X$8*X1326+Z1326+$X$8*X1329+Z1329)))</f>
        <v>77.745233617979878</v>
      </c>
      <c r="AE1329" s="102">
        <f t="shared" ref="AE1329" si="5449">20*LOG(((($X$8*X1326+Z1326-$X$8*X1329-Z1329)^2+($X$8*Y1326+AA1326-$X$8*Y1329-AA1329)^2)/(($X$8*X1326+Z1326+$X$8*X1329+Z1329)^2+($X$8*Y1326+AA1326+$X$8*Y1329+AA1329)^2))^0.5)</f>
        <v>-0.31894814400784499</v>
      </c>
      <c r="AF1329" s="17"/>
      <c r="AG1329" s="62"/>
      <c r="AH1329" s="62"/>
      <c r="AI1329" s="62"/>
      <c r="AJ1329" s="62"/>
    </row>
    <row r="1330" spans="2:36" ht="18.649999999999999" customHeight="1">
      <c r="AE1330" s="66"/>
    </row>
    <row r="1331" spans="2:36" ht="18.649999999999999" customHeight="1" thickBot="1">
      <c r="E1331" s="50" t="s">
        <v>8</v>
      </c>
      <c r="J1331" s="50" t="s">
        <v>9</v>
      </c>
      <c r="O1331" s="50" t="s">
        <v>10</v>
      </c>
      <c r="T1331" s="50" t="s">
        <v>11</v>
      </c>
      <c r="Y1331" s="50" t="s">
        <v>12</v>
      </c>
    </row>
    <row r="1332" spans="2:36" ht="18.649999999999999" customHeight="1" thickBot="1">
      <c r="B1332" s="49"/>
      <c r="D1332" s="233" t="s">
        <v>37</v>
      </c>
      <c r="E1332" s="234"/>
      <c r="F1332" s="235" t="s">
        <v>38</v>
      </c>
      <c r="G1332" s="236"/>
      <c r="I1332" s="228" t="s">
        <v>14</v>
      </c>
      <c r="J1332" s="229"/>
      <c r="K1332" s="230" t="s">
        <v>15</v>
      </c>
      <c r="L1332" s="231"/>
      <c r="N1332" s="228" t="s">
        <v>16</v>
      </c>
      <c r="O1332" s="229"/>
      <c r="P1332" s="230" t="s">
        <v>17</v>
      </c>
      <c r="Q1332" s="231"/>
      <c r="S1332" s="228" t="s">
        <v>45</v>
      </c>
      <c r="T1332" s="229"/>
      <c r="U1332" s="230" t="s">
        <v>46</v>
      </c>
      <c r="V1332" s="231"/>
      <c r="X1332" s="228" t="s">
        <v>49</v>
      </c>
      <c r="Y1332" s="229"/>
      <c r="Z1332" s="230" t="s">
        <v>50</v>
      </c>
      <c r="AA1332" s="231"/>
      <c r="AB1332" s="4"/>
      <c r="AC1332" s="53" t="s">
        <v>87</v>
      </c>
      <c r="AE1332" s="98" t="s">
        <v>88</v>
      </c>
      <c r="AF1332" s="17"/>
      <c r="AG1332" s="62"/>
      <c r="AH1332" s="62"/>
      <c r="AI1332" s="62"/>
      <c r="AJ1332" s="62"/>
    </row>
    <row r="1333" spans="2:36" ht="18.649999999999999" customHeight="1" thickTop="1" thickBot="1">
      <c r="B1333" s="75">
        <v>3.74</v>
      </c>
      <c r="D1333" s="132">
        <f t="shared" ref="D1333" si="5450">COS($F$8*$B1333)</f>
        <v>7.4947418508579278E-2</v>
      </c>
      <c r="E1333" s="133">
        <v>0</v>
      </c>
      <c r="F1333" s="134">
        <v>0</v>
      </c>
      <c r="G1333" s="135">
        <f t="shared" ref="G1333" si="5451">$E$8*SIN($B1333*$F$8)</f>
        <v>2.9915624613452581</v>
      </c>
      <c r="I1333" s="55">
        <v>1</v>
      </c>
      <c r="J1333" s="58">
        <v>0</v>
      </c>
      <c r="K1333" s="56">
        <v>0</v>
      </c>
      <c r="L1333" s="57">
        <v>0</v>
      </c>
      <c r="N1333" s="55">
        <f t="shared" ref="N1333" si="5452">D1333*I1333+F1333*I1336-E1333*J1333-G1333*J1336</f>
        <v>2.279225309373663</v>
      </c>
      <c r="O1333" s="58">
        <f t="shared" ref="O1333" si="5453">(D1333*J1333+E1333*I1333+F1333*J1336+G1333*I1336)</f>
        <v>0</v>
      </c>
      <c r="P1333" s="56">
        <f t="shared" ref="P1333" si="5454">D1333*K1333+F1333*K1336-E1333*L1333-G1333*L1336</f>
        <v>0</v>
      </c>
      <c r="Q1333" s="57">
        <f t="shared" ref="Q1333" si="5455">(D1333*L1333+E1333*K1333+F1333*L1336+G1333*K1336)</f>
        <v>2.9915624613452581</v>
      </c>
      <c r="S1333" s="59">
        <f t="shared" ref="S1333" si="5456">COS($U$8*$B1333)</f>
        <v>7.4947418508579278E-2</v>
      </c>
      <c r="T1333" s="60">
        <v>0</v>
      </c>
      <c r="U1333" s="22">
        <v>0</v>
      </c>
      <c r="V1333" s="116">
        <f t="shared" ref="V1333" si="5457">$T$8*SIN($B1333*$U$8)</f>
        <v>2.9915624613452581</v>
      </c>
      <c r="X1333" s="55">
        <f t="shared" ref="X1333" si="5458">N1333*S1333+P1333*S1336-O1333*T1333-Q1333*T1336</f>
        <v>-0.8235608313219257</v>
      </c>
      <c r="Y1333" s="58">
        <f t="shared" ref="Y1333" si="5459">(N1333*T1333+O1333*S1333+P1333*T1336+Q1333*S1336)</f>
        <v>0</v>
      </c>
      <c r="Z1333" s="56">
        <f t="shared" ref="Z1333" si="5460">N1333*U1333+P1333*U1336-O1333*V1333-Q1333*V1336</f>
        <v>0</v>
      </c>
      <c r="AA1333" s="57">
        <f t="shared" ref="AA1333" si="5461">(N1333*V1333+O1333*U1333+P1333*V1336+Q1333*U1336)</f>
        <v>7.0426547602552807</v>
      </c>
      <c r="AB1333" s="9"/>
      <c r="AC1333" s="61">
        <f t="shared" ref="AC1333" si="5462">20*LOG((2*$X$8)/(($X$8*X1333+Z1333+$X$8*X1336+Z1336)^2+($X$8*Y1333+AA1333+$X$8*Y1336+AA1336)^2)^0.5)</f>
        <v>-11.218681242662381</v>
      </c>
      <c r="AE1333" s="99">
        <f t="shared" ref="AE1333" si="5463">((Y1333^2+X1333^2)/(Y1336^2+X1336^2))^0.5</f>
        <v>18.026724619525442</v>
      </c>
      <c r="AF1333" s="17"/>
      <c r="AG1333" s="62"/>
      <c r="AH1333" s="62"/>
      <c r="AI1333" s="62"/>
      <c r="AJ1333" s="62"/>
    </row>
    <row r="1334" spans="2:36" ht="18.649999999999999" customHeight="1" thickBot="1">
      <c r="D1334" s="59"/>
      <c r="E1334" s="22"/>
      <c r="F1334" s="22"/>
      <c r="G1334" s="65"/>
      <c r="I1334" s="63"/>
      <c r="L1334" s="64"/>
      <c r="N1334" s="63"/>
      <c r="Q1334" s="64"/>
      <c r="S1334" s="63"/>
      <c r="V1334" s="64"/>
      <c r="X1334" s="63"/>
      <c r="AA1334" s="64"/>
      <c r="AE1334" s="100"/>
      <c r="AF1334" s="17"/>
      <c r="AG1334" s="62"/>
      <c r="AH1334" s="62"/>
      <c r="AI1334" s="62"/>
      <c r="AJ1334" s="62"/>
    </row>
    <row r="1335" spans="2:36" ht="18.649999999999999" customHeight="1" thickBot="1">
      <c r="D1335" s="237" t="s">
        <v>39</v>
      </c>
      <c r="E1335" s="238"/>
      <c r="F1335" s="239" t="s">
        <v>40</v>
      </c>
      <c r="G1335" s="240"/>
      <c r="I1335" s="228" t="s">
        <v>18</v>
      </c>
      <c r="J1335" s="229"/>
      <c r="K1335" s="230" t="s">
        <v>19</v>
      </c>
      <c r="L1335" s="231"/>
      <c r="N1335" s="228" t="s">
        <v>20</v>
      </c>
      <c r="O1335" s="229"/>
      <c r="P1335" s="230" t="s">
        <v>21</v>
      </c>
      <c r="Q1335" s="231"/>
      <c r="S1335" s="228" t="s">
        <v>47</v>
      </c>
      <c r="T1335" s="229"/>
      <c r="U1335" s="230" t="s">
        <v>48</v>
      </c>
      <c r="V1335" s="231"/>
      <c r="X1335" s="228" t="s">
        <v>51</v>
      </c>
      <c r="Y1335" s="229"/>
      <c r="Z1335" s="230" t="s">
        <v>52</v>
      </c>
      <c r="AA1335" s="231"/>
      <c r="AB1335" s="4"/>
      <c r="AC1335" s="71" t="s">
        <v>89</v>
      </c>
      <c r="AE1335" s="101" t="s">
        <v>90</v>
      </c>
      <c r="AF1335" s="17"/>
      <c r="AG1335" s="62"/>
      <c r="AH1335" s="62"/>
      <c r="AI1335" s="62"/>
      <c r="AJ1335" s="62"/>
    </row>
    <row r="1336" spans="2:36" ht="18.649999999999999" customHeight="1" thickTop="1" thickBot="1">
      <c r="D1336" s="43">
        <v>0</v>
      </c>
      <c r="E1336" s="116">
        <f t="shared" ref="E1336" si="5464">(1/$E$8)*SIN($B1333*$F$8)</f>
        <v>0.33239582903836196</v>
      </c>
      <c r="F1336" s="59">
        <f t="shared" ref="F1336" si="5465">COS($F$8*$B1333)</f>
        <v>7.4947418508579278E-2</v>
      </c>
      <c r="G1336" s="73">
        <v>0</v>
      </c>
      <c r="I1336" s="55">
        <v>0</v>
      </c>
      <c r="J1336" s="58">
        <f t="shared" ref="J1336" si="5466">(TAN($K$8*B1333))/$J$8</f>
        <v>-0.73683164545187363</v>
      </c>
      <c r="K1336" s="56">
        <v>1</v>
      </c>
      <c r="L1336" s="57">
        <v>0</v>
      </c>
      <c r="N1336" s="55">
        <f t="shared" ref="N1336" si="5467">D1336*I1333+F1336*I1336-E1336*J1333-G1336*J1336</f>
        <v>0</v>
      </c>
      <c r="O1336" s="58">
        <f t="shared" ref="O1336" si="5468">(D1336*J1333+E1336*I1333+F1336*J1336+G1336*I1336)</f>
        <v>0.27717219933631526</v>
      </c>
      <c r="P1336" s="56">
        <f t="shared" ref="P1336" si="5469">D1336*K1333+F1336*K1336-E1336*L1333-G1336*L1336</f>
        <v>7.4947418508579278E-2</v>
      </c>
      <c r="Q1336" s="57">
        <f t="shared" ref="Q1336" si="5470">(D1336*L1333+E1336*K1333+F1336*L1336+G1336*K1336)</f>
        <v>0</v>
      </c>
      <c r="S1336" s="43">
        <v>0</v>
      </c>
      <c r="T1336" s="116">
        <f t="shared" ref="T1336" si="5471">(1/$T$8)*SIN($B1333*$U$8)</f>
        <v>0.33239582903836196</v>
      </c>
      <c r="U1336" s="59">
        <f t="shared" ref="U1336" si="5472">COS($U$8*$B1333)</f>
        <v>7.4947418508579278E-2</v>
      </c>
      <c r="V1336" s="73">
        <v>0</v>
      </c>
      <c r="X1336" s="55">
        <f t="shared" ref="X1336" si="5473">N1336*S1333+P1336*S1336-O1336*T1333-Q1336*T1336</f>
        <v>0</v>
      </c>
      <c r="Y1336" s="58">
        <f t="shared" ref="Y1336" si="5474">(N1336*T1333+O1336*S1333+P1336*T1336+Q1336*S1336)</f>
        <v>4.5685550132046462E-2</v>
      </c>
      <c r="Z1336" s="56">
        <f t="shared" ref="Z1336" si="5475">N1336*U1333+P1336*U1336-O1336*V1333-Q1336*V1336</f>
        <v>-0.8235608313219257</v>
      </c>
      <c r="AA1336" s="57">
        <f t="shared" ref="AA1336" si="5476">(N1336*V1333+O1336*U1333+P1336*V1336+Q1336*U1336)</f>
        <v>0</v>
      </c>
      <c r="AB1336" s="9"/>
      <c r="AC1336" s="74">
        <f t="shared" ref="AC1336" si="5477">(180/PI())*ATAN(-1*(($X$8*Y1333+AA1333+$X$8*Y1336+AA1336)/($X$8*X1333+Z1333+$X$8*X1336+Z1336)))</f>
        <v>76.918303012058757</v>
      </c>
      <c r="AE1336" s="102">
        <f t="shared" ref="AE1336" si="5478">20*LOG(((($X$8*X1333+Z1333-$X$8*X1336-Z1336)^2+($X$8*Y1333+AA1333-$X$8*Y1336-AA1336)^2)/(($X$8*X1333+Z1333+$X$8*X1336+Z1336)^2+($X$8*Y1333+AA1333+$X$8*Y1336+AA1336)^2))^0.5)</f>
        <v>-0.34108189951710988</v>
      </c>
      <c r="AF1336" s="17"/>
      <c r="AG1336" s="62"/>
      <c r="AH1336" s="62"/>
      <c r="AI1336" s="62"/>
      <c r="AJ1336" s="62"/>
    </row>
    <row r="1337" spans="2:36" ht="18.649999999999999" customHeight="1">
      <c r="AE1337" s="66"/>
    </row>
    <row r="1338" spans="2:36" ht="18.649999999999999" customHeight="1" thickBot="1">
      <c r="E1338" s="50" t="s">
        <v>8</v>
      </c>
      <c r="J1338" s="50" t="s">
        <v>9</v>
      </c>
      <c r="O1338" s="50" t="s">
        <v>10</v>
      </c>
      <c r="T1338" s="50" t="s">
        <v>11</v>
      </c>
      <c r="Y1338" s="50" t="s">
        <v>12</v>
      </c>
    </row>
    <row r="1339" spans="2:36" ht="18.649999999999999" customHeight="1" thickBot="1">
      <c r="B1339" s="49"/>
      <c r="D1339" s="233" t="s">
        <v>37</v>
      </c>
      <c r="E1339" s="234"/>
      <c r="F1339" s="235" t="s">
        <v>38</v>
      </c>
      <c r="G1339" s="236"/>
      <c r="I1339" s="228" t="s">
        <v>14</v>
      </c>
      <c r="J1339" s="229"/>
      <c r="K1339" s="230" t="s">
        <v>15</v>
      </c>
      <c r="L1339" s="231"/>
      <c r="N1339" s="228" t="s">
        <v>16</v>
      </c>
      <c r="O1339" s="229"/>
      <c r="P1339" s="230" t="s">
        <v>17</v>
      </c>
      <c r="Q1339" s="231"/>
      <c r="S1339" s="228" t="s">
        <v>45</v>
      </c>
      <c r="T1339" s="229"/>
      <c r="U1339" s="230" t="s">
        <v>46</v>
      </c>
      <c r="V1339" s="231"/>
      <c r="X1339" s="228" t="s">
        <v>49</v>
      </c>
      <c r="Y1339" s="229"/>
      <c r="Z1339" s="230" t="s">
        <v>50</v>
      </c>
      <c r="AA1339" s="231"/>
      <c r="AB1339" s="4"/>
      <c r="AC1339" s="53" t="s">
        <v>87</v>
      </c>
      <c r="AE1339" s="98" t="s">
        <v>88</v>
      </c>
      <c r="AF1339" s="17"/>
      <c r="AG1339" s="62"/>
      <c r="AH1339" s="62"/>
      <c r="AI1339" s="62"/>
      <c r="AJ1339" s="62"/>
    </row>
    <row r="1340" spans="2:36" ht="18.649999999999999" customHeight="1" thickTop="1" thickBot="1">
      <c r="B1340" s="75">
        <v>3.76</v>
      </c>
      <c r="D1340" s="132">
        <f t="shared" ref="D1340" si="5479">COS($F$8*$B1340)</f>
        <v>6.6968786882935533E-2</v>
      </c>
      <c r="E1340" s="133">
        <v>0</v>
      </c>
      <c r="F1340" s="134">
        <v>0</v>
      </c>
      <c r="G1340" s="135">
        <f t="shared" ref="G1340" si="5480">$E$8*SIN($B1340*$F$8)</f>
        <v>2.9932652128154054</v>
      </c>
      <c r="I1340" s="55">
        <v>1</v>
      </c>
      <c r="J1340" s="58">
        <v>0</v>
      </c>
      <c r="K1340" s="56">
        <v>0</v>
      </c>
      <c r="L1340" s="57">
        <v>0</v>
      </c>
      <c r="N1340" s="55">
        <f t="shared" ref="N1340" si="5481">D1340*I1340+F1340*I1343-E1340*J1340-G1340*J1343</f>
        <v>2.2022653454771288</v>
      </c>
      <c r="O1340" s="58">
        <f t="shared" ref="O1340" si="5482">(D1340*J1340+E1340*I1340+F1340*J1343+G1340*I1343)</f>
        <v>0</v>
      </c>
      <c r="P1340" s="56">
        <f t="shared" ref="P1340" si="5483">D1340*K1340+F1340*K1343-E1340*L1340-G1340*L1343</f>
        <v>0</v>
      </c>
      <c r="Q1340" s="57">
        <f t="shared" ref="Q1340" si="5484">(D1340*L1340+E1340*K1340+F1340*L1343+G1340*K1343)</f>
        <v>2.9932652128154054</v>
      </c>
      <c r="S1340" s="59">
        <f t="shared" ref="S1340" si="5485">COS($U$8*$B1340)</f>
        <v>6.6968786882935533E-2</v>
      </c>
      <c r="T1340" s="60">
        <v>0</v>
      </c>
      <c r="U1340" s="22">
        <v>0</v>
      </c>
      <c r="V1340" s="116">
        <f t="shared" ref="V1340" si="5486">$T$8*SIN($B1340*$U$8)</f>
        <v>2.9932652128154054</v>
      </c>
      <c r="X1340" s="55">
        <f t="shared" ref="X1340" si="5487">N1340*S1340+P1340*S1343-O1340*T1340-Q1340*T1343</f>
        <v>-0.84803214300249585</v>
      </c>
      <c r="Y1340" s="58">
        <f t="shared" ref="Y1340" si="5488">(N1340*T1340+O1340*S1340+P1340*T1343+Q1340*S1343)</f>
        <v>0</v>
      </c>
      <c r="Z1340" s="56">
        <f t="shared" ref="Z1340" si="5489">N1340*U1340+P1340*U1343-O1340*V1340-Q1340*V1343</f>
        <v>0</v>
      </c>
      <c r="AA1340" s="57">
        <f t="shared" ref="AA1340" si="5490">(N1340*V1340+O1340*U1340+P1340*V1343+Q1340*U1343)</f>
        <v>6.7924195881267302</v>
      </c>
      <c r="AB1340" s="9"/>
      <c r="AC1340" s="61">
        <f t="shared" ref="AC1340" si="5491">20*LOG((2*$X$8)/(($X$8*X1340+Z1340+$X$8*X1343+Z1343)^2+($X$8*Y1340+AA1340+$X$8*Y1343+AA1343)^2)^0.5)</f>
        <v>-10.932201678896051</v>
      </c>
      <c r="AE1340" s="99">
        <f t="shared" ref="AE1340" si="5492">((Y1340^2+X1340^2)/(Y1343^2+X1343^2))^0.5</f>
        <v>20.510467501223928</v>
      </c>
      <c r="AF1340" s="17"/>
      <c r="AG1340" s="62"/>
      <c r="AH1340" s="62"/>
      <c r="AI1340" s="62"/>
      <c r="AJ1340" s="62"/>
    </row>
    <row r="1341" spans="2:36" ht="18.649999999999999" customHeight="1" thickBot="1">
      <c r="D1341" s="59"/>
      <c r="E1341" s="22"/>
      <c r="F1341" s="22"/>
      <c r="G1341" s="65"/>
      <c r="I1341" s="63"/>
      <c r="L1341" s="64"/>
      <c r="N1341" s="63"/>
      <c r="Q1341" s="64"/>
      <c r="S1341" s="63"/>
      <c r="V1341" s="64"/>
      <c r="X1341" s="63"/>
      <c r="AA1341" s="64"/>
      <c r="AE1341" s="100"/>
      <c r="AF1341" s="17"/>
      <c r="AG1341" s="62"/>
      <c r="AH1341" s="62"/>
      <c r="AI1341" s="62"/>
      <c r="AJ1341" s="62"/>
    </row>
    <row r="1342" spans="2:36" ht="18.649999999999999" customHeight="1" thickBot="1">
      <c r="D1342" s="237" t="s">
        <v>39</v>
      </c>
      <c r="E1342" s="238"/>
      <c r="F1342" s="239" t="s">
        <v>40</v>
      </c>
      <c r="G1342" s="240"/>
      <c r="I1342" s="228" t="s">
        <v>18</v>
      </c>
      <c r="J1342" s="229"/>
      <c r="K1342" s="230" t="s">
        <v>19</v>
      </c>
      <c r="L1342" s="231"/>
      <c r="N1342" s="228" t="s">
        <v>20</v>
      </c>
      <c r="O1342" s="229"/>
      <c r="P1342" s="230" t="s">
        <v>21</v>
      </c>
      <c r="Q1342" s="231"/>
      <c r="S1342" s="228" t="s">
        <v>47</v>
      </c>
      <c r="T1342" s="229"/>
      <c r="U1342" s="230" t="s">
        <v>48</v>
      </c>
      <c r="V1342" s="231"/>
      <c r="X1342" s="228" t="s">
        <v>51</v>
      </c>
      <c r="Y1342" s="229"/>
      <c r="Z1342" s="230" t="s">
        <v>52</v>
      </c>
      <c r="AA1342" s="231"/>
      <c r="AB1342" s="4"/>
      <c r="AC1342" s="71" t="s">
        <v>89</v>
      </c>
      <c r="AE1342" s="101" t="s">
        <v>90</v>
      </c>
      <c r="AF1342" s="17"/>
      <c r="AG1342" s="62"/>
      <c r="AH1342" s="62"/>
      <c r="AI1342" s="62"/>
      <c r="AJ1342" s="62"/>
    </row>
    <row r="1343" spans="2:36" ht="18.649999999999999" customHeight="1" thickTop="1" thickBot="1">
      <c r="D1343" s="43">
        <v>0</v>
      </c>
      <c r="E1343" s="116">
        <f t="shared" ref="E1343" si="5493">(1/$E$8)*SIN($B1340*$F$8)</f>
        <v>0.33258502364615611</v>
      </c>
      <c r="F1343" s="59">
        <f t="shared" ref="F1343" si="5494">COS($F$8*$B1340)</f>
        <v>6.6968786882935533E-2</v>
      </c>
      <c r="G1343" s="73">
        <v>0</v>
      </c>
      <c r="I1343" s="55">
        <v>0</v>
      </c>
      <c r="J1343" s="58">
        <f t="shared" ref="J1343" si="5495">(TAN($K$8*B1340))/$J$8</f>
        <v>-0.71336697779137859</v>
      </c>
      <c r="K1343" s="56">
        <v>1</v>
      </c>
      <c r="L1343" s="57">
        <v>0</v>
      </c>
      <c r="N1343" s="55">
        <f t="shared" ref="N1343" si="5496">D1343*I1340+F1343*I1343-E1343*J1340-G1343*J1343</f>
        <v>0</v>
      </c>
      <c r="O1343" s="58">
        <f t="shared" ref="O1343" si="5497">(D1343*J1340+E1343*I1340+F1343*J1343+G1343*I1343)</f>
        <v>0.28481170254112148</v>
      </c>
      <c r="P1343" s="56">
        <f t="shared" ref="P1343" si="5498">D1343*K1340+F1343*K1343-E1343*L1340-G1343*L1343</f>
        <v>6.6968786882935533E-2</v>
      </c>
      <c r="Q1343" s="57">
        <f t="shared" ref="Q1343" si="5499">(D1343*L1340+E1343*K1340+F1343*L1343+G1343*K1343)</f>
        <v>0</v>
      </c>
      <c r="S1343" s="43">
        <v>0</v>
      </c>
      <c r="T1343" s="116">
        <f t="shared" ref="T1343" si="5500">(1/$T$8)*SIN($B1340*$U$8)</f>
        <v>0.33258502364615611</v>
      </c>
      <c r="U1343" s="59">
        <f t="shared" ref="U1343" si="5501">COS($U$8*$B1340)</f>
        <v>6.6968786882935533E-2</v>
      </c>
      <c r="V1343" s="73">
        <v>0</v>
      </c>
      <c r="X1343" s="55">
        <f t="shared" ref="X1343" si="5502">N1343*S1340+P1343*S1343-O1343*T1340-Q1343*T1343</f>
        <v>0</v>
      </c>
      <c r="Y1343" s="58">
        <f t="shared" ref="Y1343" si="5503">(N1343*T1340+O1343*S1340+P1343*T1343+Q1343*S1343)</f>
        <v>4.13463097782579E-2</v>
      </c>
      <c r="Z1343" s="56">
        <f t="shared" ref="Z1343" si="5504">N1343*U1340+P1343*U1343-O1343*V1340-Q1343*V1343</f>
        <v>-0.84803214300249596</v>
      </c>
      <c r="AA1343" s="57">
        <f t="shared" ref="AA1343" si="5505">(N1343*V1340+O1343*U1340+P1343*V1343+Q1343*U1343)</f>
        <v>0</v>
      </c>
      <c r="AB1343" s="9"/>
      <c r="AC1343" s="74">
        <f t="shared" ref="AC1343" si="5506">(180/PI())*ATAN(-1*(($X$8*Y1340+AA1340+$X$8*Y1343+AA1343)/($X$8*X1340+Z1340+$X$8*X1343+Z1343)))</f>
        <v>76.061466821133209</v>
      </c>
      <c r="AE1343" s="102">
        <f t="shared" ref="AE1343" si="5507">20*LOG(((($X$8*X1340+Z1340-$X$8*X1343-Z1343)^2+($X$8*Y1340+AA1340-$X$8*Y1343-AA1343)^2)/(($X$8*X1340+Z1340+$X$8*X1343+Z1343)^2+($X$8*Y1340+AA1340+$X$8*Y1343+AA1343)^2))^0.5)</f>
        <v>-0.36534515241210547</v>
      </c>
      <c r="AF1343" s="17"/>
      <c r="AG1343" s="62"/>
      <c r="AH1343" s="62"/>
      <c r="AI1343" s="62"/>
      <c r="AJ1343" s="62"/>
    </row>
    <row r="1344" spans="2:36" ht="18.649999999999999" customHeight="1">
      <c r="AE1344" s="66"/>
    </row>
    <row r="1345" spans="2:36" ht="18.649999999999999" customHeight="1" thickBot="1">
      <c r="E1345" s="50" t="s">
        <v>8</v>
      </c>
      <c r="J1345" s="50" t="s">
        <v>9</v>
      </c>
      <c r="O1345" s="50" t="s">
        <v>10</v>
      </c>
      <c r="T1345" s="50" t="s">
        <v>11</v>
      </c>
      <c r="Y1345" s="50" t="s">
        <v>12</v>
      </c>
    </row>
    <row r="1346" spans="2:36" ht="18.649999999999999" customHeight="1" thickBot="1">
      <c r="B1346" s="49"/>
      <c r="D1346" s="233" t="s">
        <v>37</v>
      </c>
      <c r="E1346" s="234"/>
      <c r="F1346" s="235" t="s">
        <v>38</v>
      </c>
      <c r="G1346" s="236"/>
      <c r="I1346" s="228" t="s">
        <v>14</v>
      </c>
      <c r="J1346" s="229"/>
      <c r="K1346" s="230" t="s">
        <v>15</v>
      </c>
      <c r="L1346" s="231"/>
      <c r="N1346" s="228" t="s">
        <v>16</v>
      </c>
      <c r="O1346" s="229"/>
      <c r="P1346" s="230" t="s">
        <v>17</v>
      </c>
      <c r="Q1346" s="231"/>
      <c r="S1346" s="228" t="s">
        <v>45</v>
      </c>
      <c r="T1346" s="229"/>
      <c r="U1346" s="230" t="s">
        <v>46</v>
      </c>
      <c r="V1346" s="231"/>
      <c r="X1346" s="228" t="s">
        <v>49</v>
      </c>
      <c r="Y1346" s="229"/>
      <c r="Z1346" s="230" t="s">
        <v>50</v>
      </c>
      <c r="AA1346" s="231"/>
      <c r="AB1346" s="4"/>
      <c r="AC1346" s="53" t="s">
        <v>87</v>
      </c>
      <c r="AE1346" s="98" t="s">
        <v>88</v>
      </c>
      <c r="AF1346" s="17"/>
      <c r="AG1346" s="62"/>
      <c r="AH1346" s="62"/>
      <c r="AI1346" s="62"/>
      <c r="AJ1346" s="62"/>
    </row>
    <row r="1347" spans="2:36" ht="18.649999999999999" customHeight="1" thickTop="1" thickBot="1">
      <c r="B1347" s="75">
        <v>3.78</v>
      </c>
      <c r="D1347" s="132">
        <f t="shared" ref="D1347" si="5508">COS($F$8*$B1347)</f>
        <v>5.8985870546489905E-2</v>
      </c>
      <c r="E1347" s="133">
        <v>0</v>
      </c>
      <c r="F1347" s="134">
        <v>0</v>
      </c>
      <c r="G1347" s="135">
        <f t="shared" ref="G1347" si="5509">$E$8*SIN($B1347*$F$8)</f>
        <v>2.9947764530400018</v>
      </c>
      <c r="I1347" s="55">
        <v>1</v>
      </c>
      <c r="J1347" s="58">
        <v>0</v>
      </c>
      <c r="K1347" s="56">
        <v>0</v>
      </c>
      <c r="L1347" s="57">
        <v>0</v>
      </c>
      <c r="N1347" s="55">
        <f t="shared" ref="N1347" si="5510">D1347*I1347+F1347*I1350-E1347*J1347-G1347*J1350</f>
        <v>2.1261901313165854</v>
      </c>
      <c r="O1347" s="58">
        <f t="shared" ref="O1347" si="5511">(D1347*J1347+E1347*I1347+F1347*J1350+G1347*I1350)</f>
        <v>0</v>
      </c>
      <c r="P1347" s="56">
        <f t="shared" ref="P1347" si="5512">D1347*K1347+F1347*K1350-E1347*L1347-G1347*L1350</f>
        <v>0</v>
      </c>
      <c r="Q1347" s="57">
        <f t="shared" ref="Q1347" si="5513">(D1347*L1347+E1347*K1347+F1347*L1350+G1347*K1350)</f>
        <v>2.9947764530400018</v>
      </c>
      <c r="S1347" s="59">
        <f t="shared" ref="S1347" si="5514">COS($U$8*$B1347)</f>
        <v>5.8985870546489905E-2</v>
      </c>
      <c r="T1347" s="60">
        <v>0</v>
      </c>
      <c r="U1347" s="22">
        <v>0</v>
      </c>
      <c r="V1347" s="116">
        <f t="shared" ref="V1347" si="5515">$T$8*SIN($B1347*$U$8)</f>
        <v>2.9947764530400018</v>
      </c>
      <c r="X1347" s="55">
        <f t="shared" ref="X1347" si="5516">N1347*S1347+P1347*S1350-O1347*T1347-Q1347*T1350</f>
        <v>-0.87110549123280812</v>
      </c>
      <c r="Y1347" s="58">
        <f t="shared" ref="Y1347" si="5517">(N1347*T1347+O1347*S1347+P1347*T1350+Q1347*S1350)</f>
        <v>0</v>
      </c>
      <c r="Z1347" s="56">
        <f t="shared" ref="Z1347" si="5518">N1347*U1347+P1347*U1350-O1347*V1347-Q1347*V1350</f>
        <v>0</v>
      </c>
      <c r="AA1347" s="57">
        <f t="shared" ref="AA1347" si="5519">(N1347*V1347+O1347*U1347+P1347*V1350+Q1347*U1350)</f>
        <v>6.5441136361276326</v>
      </c>
      <c r="AB1347" s="9"/>
      <c r="AC1347" s="61">
        <f t="shared" ref="AC1347" si="5520">20*LOG((2*$X$8)/(($X$8*X1347+Z1347+$X$8*X1350+Z1350)^2+($X$8*Y1347+AA1347+$X$8*Y1350+AA1350)^2)^0.5)</f>
        <v>-10.639375634299025</v>
      </c>
      <c r="AE1347" s="99">
        <f t="shared" ref="AE1347" si="5521">((Y1347^2+X1347^2)/(Y1350^2+X1350^2))^0.5</f>
        <v>23.636811648257297</v>
      </c>
      <c r="AF1347" s="17"/>
      <c r="AG1347" s="62"/>
      <c r="AH1347" s="62"/>
      <c r="AI1347" s="62"/>
      <c r="AJ1347" s="62"/>
    </row>
    <row r="1348" spans="2:36" ht="18.649999999999999" customHeight="1" thickBot="1">
      <c r="D1348" s="59"/>
      <c r="E1348" s="22"/>
      <c r="F1348" s="22"/>
      <c r="G1348" s="65"/>
      <c r="I1348" s="63"/>
      <c r="L1348" s="64"/>
      <c r="N1348" s="63"/>
      <c r="Q1348" s="64"/>
      <c r="S1348" s="63"/>
      <c r="V1348" s="64"/>
      <c r="X1348" s="63"/>
      <c r="AA1348" s="64"/>
      <c r="AE1348" s="100"/>
      <c r="AF1348" s="17"/>
      <c r="AG1348" s="62"/>
      <c r="AH1348" s="62"/>
      <c r="AI1348" s="62"/>
      <c r="AJ1348" s="62"/>
    </row>
    <row r="1349" spans="2:36" ht="18.649999999999999" customHeight="1" thickBot="1">
      <c r="D1349" s="237" t="s">
        <v>39</v>
      </c>
      <c r="E1349" s="238"/>
      <c r="F1349" s="239" t="s">
        <v>40</v>
      </c>
      <c r="G1349" s="240"/>
      <c r="I1349" s="228" t="s">
        <v>18</v>
      </c>
      <c r="J1349" s="229"/>
      <c r="K1349" s="230" t="s">
        <v>19</v>
      </c>
      <c r="L1349" s="231"/>
      <c r="N1349" s="228" t="s">
        <v>20</v>
      </c>
      <c r="O1349" s="229"/>
      <c r="P1349" s="230" t="s">
        <v>21</v>
      </c>
      <c r="Q1349" s="231"/>
      <c r="S1349" s="228" t="s">
        <v>47</v>
      </c>
      <c r="T1349" s="229"/>
      <c r="U1349" s="230" t="s">
        <v>48</v>
      </c>
      <c r="V1349" s="231"/>
      <c r="X1349" s="228" t="s">
        <v>51</v>
      </c>
      <c r="Y1349" s="229"/>
      <c r="Z1349" s="230" t="s">
        <v>52</v>
      </c>
      <c r="AA1349" s="231"/>
      <c r="AB1349" s="4"/>
      <c r="AC1349" s="71" t="s">
        <v>89</v>
      </c>
      <c r="AE1349" s="101" t="s">
        <v>90</v>
      </c>
      <c r="AF1349" s="17"/>
      <c r="AG1349" s="62"/>
      <c r="AH1349" s="62"/>
      <c r="AI1349" s="62"/>
      <c r="AJ1349" s="62"/>
    </row>
    <row r="1350" spans="2:36" ht="18.649999999999999" customHeight="1" thickTop="1" thickBot="1">
      <c r="D1350" s="43">
        <v>0</v>
      </c>
      <c r="E1350" s="116">
        <f t="shared" ref="E1350" si="5522">(1/$E$8)*SIN($B1347*$F$8)</f>
        <v>0.33275293922666682</v>
      </c>
      <c r="F1350" s="59">
        <f t="shared" ref="F1350" si="5523">COS($F$8*$B1347)</f>
        <v>5.8985870546489905E-2</v>
      </c>
      <c r="G1350" s="73">
        <v>0</v>
      </c>
      <c r="I1350" s="55">
        <v>0</v>
      </c>
      <c r="J1350" s="58">
        <f t="shared" ref="J1350" si="5524">(TAN($K$8*B1347))/$J$8</f>
        <v>-0.69026997279602409</v>
      </c>
      <c r="K1350" s="56">
        <v>1</v>
      </c>
      <c r="L1350" s="57">
        <v>0</v>
      </c>
      <c r="N1350" s="55">
        <f t="shared" ref="N1350" si="5525">D1350*I1347+F1350*I1350-E1350*J1347-G1350*J1350</f>
        <v>0</v>
      </c>
      <c r="O1350" s="58">
        <f t="shared" ref="O1350" si="5526">(D1350*J1347+E1350*I1347+F1350*J1350+G1350*I1350)</f>
        <v>0.29203676396919143</v>
      </c>
      <c r="P1350" s="56">
        <f t="shared" ref="P1350" si="5527">D1350*K1347+F1350*K1350-E1350*L1347-G1350*L1350</f>
        <v>5.8985870546489905E-2</v>
      </c>
      <c r="Q1350" s="57">
        <f t="shared" ref="Q1350" si="5528">(D1350*L1347+E1350*K1347+F1350*L1350+G1350*K1350)</f>
        <v>0</v>
      </c>
      <c r="S1350" s="43">
        <v>0</v>
      </c>
      <c r="T1350" s="116">
        <f t="shared" ref="T1350" si="5529">(1/$T$8)*SIN($B1347*$U$8)</f>
        <v>0.33275293922666682</v>
      </c>
      <c r="U1350" s="59">
        <f t="shared" ref="U1350" si="5530">COS($U$8*$B1347)</f>
        <v>5.8985870546489905E-2</v>
      </c>
      <c r="V1350" s="73">
        <v>0</v>
      </c>
      <c r="X1350" s="55">
        <f t="shared" ref="X1350" si="5531">N1350*S1347+P1350*S1350-O1350*T1347-Q1350*T1350</f>
        <v>0</v>
      </c>
      <c r="Y1350" s="58">
        <f t="shared" ref="Y1350" si="5532">(N1350*T1347+O1350*S1347+P1350*T1350+Q1350*S1350)</f>
        <v>3.6853764551490739E-2</v>
      </c>
      <c r="Z1350" s="56">
        <f t="shared" ref="Z1350" si="5533">N1350*U1347+P1350*U1350-O1350*V1347-Q1350*V1350</f>
        <v>-0.871105491232808</v>
      </c>
      <c r="AA1350" s="57">
        <f t="shared" ref="AA1350" si="5534">(N1350*V1347+O1350*U1347+P1350*V1350+Q1350*U1350)</f>
        <v>0</v>
      </c>
      <c r="AB1350" s="9"/>
      <c r="AC1350" s="74">
        <f t="shared" ref="AC1350" si="5535">(180/PI())*ATAN(-1*(($X$8*Y1347+AA1347+$X$8*Y1350+AA1350)/($X$8*X1347+Z1347+$X$8*X1350+Z1350)))</f>
        <v>75.171972538110523</v>
      </c>
      <c r="AE1350" s="102">
        <f t="shared" ref="AE1350" si="5536">20*LOG(((($X$8*X1347+Z1347-$X$8*X1350-Z1350)^2+($X$8*Y1347+AA1347-$X$8*Y1350-AA1350)^2)/(($X$8*X1347+Z1347+$X$8*X1350+Z1350)^2+($X$8*Y1347+AA1347+$X$8*Y1350+AA1350)^2))^0.5)</f>
        <v>-0.39201252942863257</v>
      </c>
      <c r="AF1350" s="17"/>
      <c r="AG1350" s="62"/>
      <c r="AH1350" s="62"/>
      <c r="AI1350" s="62"/>
      <c r="AJ1350" s="62"/>
    </row>
    <row r="1351" spans="2:36" ht="18.649999999999999" customHeight="1">
      <c r="AE1351" s="66"/>
    </row>
    <row r="1352" spans="2:36" ht="18.649999999999999" customHeight="1" thickBot="1">
      <c r="E1352" s="50" t="s">
        <v>8</v>
      </c>
      <c r="J1352" s="50" t="s">
        <v>9</v>
      </c>
      <c r="O1352" s="50" t="s">
        <v>10</v>
      </c>
      <c r="T1352" s="50" t="s">
        <v>11</v>
      </c>
      <c r="Y1352" s="50" t="s">
        <v>12</v>
      </c>
    </row>
    <row r="1353" spans="2:36" ht="18.649999999999999" customHeight="1" thickBot="1">
      <c r="B1353" s="49"/>
      <c r="D1353" s="233" t="s">
        <v>37</v>
      </c>
      <c r="E1353" s="234"/>
      <c r="F1353" s="235" t="s">
        <v>38</v>
      </c>
      <c r="G1353" s="236"/>
      <c r="I1353" s="228" t="s">
        <v>14</v>
      </c>
      <c r="J1353" s="229"/>
      <c r="K1353" s="230" t="s">
        <v>15</v>
      </c>
      <c r="L1353" s="231"/>
      <c r="N1353" s="228" t="s">
        <v>16</v>
      </c>
      <c r="O1353" s="229"/>
      <c r="P1353" s="230" t="s">
        <v>17</v>
      </c>
      <c r="Q1353" s="231"/>
      <c r="S1353" s="228" t="s">
        <v>45</v>
      </c>
      <c r="T1353" s="229"/>
      <c r="U1353" s="230" t="s">
        <v>46</v>
      </c>
      <c r="V1353" s="231"/>
      <c r="X1353" s="228" t="s">
        <v>49</v>
      </c>
      <c r="Y1353" s="229"/>
      <c r="Z1353" s="230" t="s">
        <v>50</v>
      </c>
      <c r="AA1353" s="231"/>
      <c r="AB1353" s="4"/>
      <c r="AC1353" s="53" t="s">
        <v>87</v>
      </c>
      <c r="AE1353" s="98" t="s">
        <v>88</v>
      </c>
      <c r="AF1353" s="17"/>
      <c r="AG1353" s="62"/>
      <c r="AH1353" s="62"/>
      <c r="AI1353" s="62"/>
      <c r="AJ1353" s="62"/>
    </row>
    <row r="1354" spans="2:36" ht="18.649999999999999" customHeight="1" thickTop="1" thickBot="1">
      <c r="B1354" s="75">
        <v>3.8</v>
      </c>
      <c r="D1354" s="132">
        <f t="shared" ref="D1354" si="5537">COS($F$8*$B1354)</f>
        <v>5.0999180251930183E-2</v>
      </c>
      <c r="E1354" s="133">
        <v>0</v>
      </c>
      <c r="F1354" s="134">
        <v>0</v>
      </c>
      <c r="G1354" s="135">
        <f t="shared" ref="G1354" si="5538">$E$8*SIN($B1354*$F$8)</f>
        <v>2.9960960853288201</v>
      </c>
      <c r="I1354" s="55">
        <v>1</v>
      </c>
      <c r="J1354" s="58">
        <v>0</v>
      </c>
      <c r="K1354" s="56">
        <v>0</v>
      </c>
      <c r="L1354" s="57">
        <v>0</v>
      </c>
      <c r="N1354" s="55">
        <f t="shared" ref="N1354" si="5539">D1354*I1354+F1354*I1357-E1354*J1354-G1354*J1357</f>
        <v>2.0509629495715367</v>
      </c>
      <c r="O1354" s="58">
        <f t="shared" ref="O1354" si="5540">(D1354*J1354+E1354*I1354+F1354*J1357+G1354*I1357)</f>
        <v>0</v>
      </c>
      <c r="P1354" s="56">
        <f t="shared" ref="P1354" si="5541">D1354*K1354+F1354*K1357-E1354*L1354-G1354*L1357</f>
        <v>0</v>
      </c>
      <c r="Q1354" s="57">
        <f t="shared" ref="Q1354" si="5542">(D1354*L1354+E1354*K1354+F1354*L1357+G1354*K1357)</f>
        <v>2.9960960853288201</v>
      </c>
      <c r="S1354" s="59">
        <f t="shared" ref="S1354" si="5543">COS($U$8*$B1354)</f>
        <v>5.0999180251930183E-2</v>
      </c>
      <c r="T1354" s="60">
        <v>0</v>
      </c>
      <c r="U1354" s="22">
        <v>0</v>
      </c>
      <c r="V1354" s="116">
        <f t="shared" ref="V1354" si="5544">$T$8*SIN($B1354*$U$8)</f>
        <v>2.9960960853288201</v>
      </c>
      <c r="X1354" s="55">
        <f t="shared" ref="X1354" si="5545">N1354*S1354+P1354*S1357-O1354*T1354-Q1354*T1357</f>
        <v>-0.89280165445840198</v>
      </c>
      <c r="Y1354" s="58">
        <f t="shared" ref="Y1354" si="5546">(N1354*T1354+O1354*S1354+P1354*T1357+Q1354*S1357)</f>
        <v>0</v>
      </c>
      <c r="Z1354" s="56">
        <f t="shared" ref="Z1354" si="5547">N1354*U1354+P1354*U1357-O1354*V1354-Q1354*V1357</f>
        <v>0</v>
      </c>
      <c r="AA1354" s="57">
        <f t="shared" ref="AA1354" si="5548">(N1354*V1354+O1354*U1354+P1354*V1357+Q1354*U1357)</f>
        <v>6.2976805086735181</v>
      </c>
      <c r="AB1354" s="9"/>
      <c r="AC1354" s="61">
        <f t="shared" ref="AC1354" si="5549">20*LOG((2*$X$8)/(($X$8*X1354+Z1354+$X$8*X1357+Z1357)^2+($X$8*Y1354+AA1354+$X$8*Y1357+AA1357)^2)^0.5)</f>
        <v>-10.339864399793408</v>
      </c>
      <c r="AE1354" s="99">
        <f t="shared" ref="AE1354" si="5550">((Y1354^2+X1354^2)/(Y1357^2+X1357^2))^0.5</f>
        <v>27.710376159779926</v>
      </c>
      <c r="AF1354" s="17"/>
      <c r="AG1354" s="62"/>
      <c r="AH1354" s="62"/>
      <c r="AI1354" s="62"/>
      <c r="AJ1354" s="62"/>
    </row>
    <row r="1355" spans="2:36" ht="18.649999999999999" customHeight="1" thickBot="1">
      <c r="D1355" s="59"/>
      <c r="E1355" s="22"/>
      <c r="F1355" s="22"/>
      <c r="G1355" s="65"/>
      <c r="I1355" s="63"/>
      <c r="L1355" s="64"/>
      <c r="N1355" s="63"/>
      <c r="Q1355" s="64"/>
      <c r="S1355" s="63"/>
      <c r="V1355" s="64"/>
      <c r="X1355" s="63"/>
      <c r="AA1355" s="64"/>
      <c r="AE1355" s="100"/>
      <c r="AF1355" s="17"/>
      <c r="AG1355" s="62"/>
      <c r="AH1355" s="62"/>
      <c r="AI1355" s="62"/>
      <c r="AJ1355" s="62"/>
    </row>
    <row r="1356" spans="2:36" ht="18.649999999999999" customHeight="1" thickBot="1">
      <c r="D1356" s="237" t="s">
        <v>39</v>
      </c>
      <c r="E1356" s="238"/>
      <c r="F1356" s="239" t="s">
        <v>40</v>
      </c>
      <c r="G1356" s="240"/>
      <c r="I1356" s="228" t="s">
        <v>18</v>
      </c>
      <c r="J1356" s="229"/>
      <c r="K1356" s="230" t="s">
        <v>19</v>
      </c>
      <c r="L1356" s="231"/>
      <c r="N1356" s="228" t="s">
        <v>20</v>
      </c>
      <c r="O1356" s="229"/>
      <c r="P1356" s="230" t="s">
        <v>21</v>
      </c>
      <c r="Q1356" s="231"/>
      <c r="S1356" s="228" t="s">
        <v>47</v>
      </c>
      <c r="T1356" s="229"/>
      <c r="U1356" s="230" t="s">
        <v>48</v>
      </c>
      <c r="V1356" s="231"/>
      <c r="X1356" s="228" t="s">
        <v>51</v>
      </c>
      <c r="Y1356" s="229"/>
      <c r="Z1356" s="230" t="s">
        <v>52</v>
      </c>
      <c r="AA1356" s="231"/>
      <c r="AB1356" s="4"/>
      <c r="AC1356" s="71" t="s">
        <v>89</v>
      </c>
      <c r="AE1356" s="101" t="s">
        <v>90</v>
      </c>
      <c r="AF1356" s="17"/>
      <c r="AG1356" s="62"/>
      <c r="AH1356" s="62"/>
      <c r="AI1356" s="62"/>
      <c r="AJ1356" s="62"/>
    </row>
    <row r="1357" spans="2:36" ht="18.649999999999999" customHeight="1" thickTop="1" thickBot="1">
      <c r="D1357" s="43">
        <v>0</v>
      </c>
      <c r="E1357" s="116">
        <f t="shared" ref="E1357" si="5551">(1/$E$8)*SIN($B1354*$F$8)</f>
        <v>0.33289956503653556</v>
      </c>
      <c r="F1357" s="59">
        <f t="shared" ref="F1357" si="5552">COS($F$8*$B1354)</f>
        <v>5.0999180251930183E-2</v>
      </c>
      <c r="G1357" s="73">
        <v>0</v>
      </c>
      <c r="I1357" s="55">
        <v>0</v>
      </c>
      <c r="J1357" s="58">
        <f t="shared" ref="J1357" si="5553">(TAN($K$8*B1354))/$J$8</f>
        <v>-0.6675232410312073</v>
      </c>
      <c r="K1357" s="56">
        <v>1</v>
      </c>
      <c r="L1357" s="57">
        <v>0</v>
      </c>
      <c r="N1357" s="55">
        <f t="shared" ref="N1357" si="5554">D1357*I1354+F1357*I1357-E1357*J1354-G1357*J1357</f>
        <v>0</v>
      </c>
      <c r="O1357" s="58">
        <f t="shared" ref="O1357" si="5555">(D1357*J1354+E1357*I1354+F1357*J1357+G1357*I1357)</f>
        <v>0.29885642694483239</v>
      </c>
      <c r="P1357" s="56">
        <f t="shared" ref="P1357" si="5556">D1357*K1354+F1357*K1357-E1357*L1354-G1357*L1357</f>
        <v>5.0999180251930183E-2</v>
      </c>
      <c r="Q1357" s="57">
        <f t="shared" ref="Q1357" si="5557">(D1357*L1354+E1357*K1354+F1357*L1357+G1357*K1357)</f>
        <v>0</v>
      </c>
      <c r="S1357" s="43">
        <v>0</v>
      </c>
      <c r="T1357" s="116">
        <f t="shared" ref="T1357" si="5558">(1/$T$8)*SIN($B1354*$U$8)</f>
        <v>0.33289956503653556</v>
      </c>
      <c r="U1357" s="59">
        <f t="shared" ref="U1357" si="5559">COS($U$8*$B1354)</f>
        <v>5.0999180251930183E-2</v>
      </c>
      <c r="V1357" s="73">
        <v>0</v>
      </c>
      <c r="X1357" s="55">
        <f t="shared" ref="X1357" si="5560">N1357*S1354+P1357*S1357-O1357*T1354-Q1357*T1357</f>
        <v>0</v>
      </c>
      <c r="Y1357" s="58">
        <f t="shared" ref="Y1357" si="5561">(N1357*T1354+O1357*S1354+P1357*T1357+Q1357*S1357)</f>
        <v>3.2219037710294746E-2</v>
      </c>
      <c r="Z1357" s="56">
        <f t="shared" ref="Z1357" si="5562">N1357*U1354+P1357*U1357-O1357*V1354-Q1357*V1357</f>
        <v>-0.89280165445840198</v>
      </c>
      <c r="AA1357" s="57">
        <f t="shared" ref="AA1357" si="5563">(N1357*V1354+O1357*U1354+P1357*V1357+Q1357*U1357)</f>
        <v>0</v>
      </c>
      <c r="AB1357" s="9"/>
      <c r="AC1357" s="74">
        <f t="shared" ref="AC1357" si="5564">(180/PI())*ATAN(-1*(($X$8*Y1354+AA1354+$X$8*Y1357+AA1357)/($X$8*X1354+Z1354+$X$8*X1357+Z1357)))</f>
        <v>74.246755140662771</v>
      </c>
      <c r="AE1357" s="102">
        <f t="shared" ref="AE1357" si="5565">20*LOG(((($X$8*X1354+Z1354-$X$8*X1357-Z1357)^2+($X$8*Y1354+AA1354-$X$8*Y1357-AA1357)^2)/(($X$8*X1354+Z1354+$X$8*X1357+Z1357)^2+($X$8*Y1354+AA1354+$X$8*Y1357+AA1357)^2))^0.5)</f>
        <v>-0.42140303979085858</v>
      </c>
      <c r="AF1357" s="17"/>
      <c r="AG1357" s="62"/>
      <c r="AH1357" s="62"/>
      <c r="AI1357" s="62"/>
      <c r="AJ1357" s="62"/>
    </row>
    <row r="1358" spans="2:36" ht="18.649999999999999" customHeight="1">
      <c r="AE1358" s="66"/>
    </row>
    <row r="1359" spans="2:36" ht="18.649999999999999" customHeight="1" thickBot="1">
      <c r="E1359" s="50" t="s">
        <v>8</v>
      </c>
      <c r="J1359" s="50" t="s">
        <v>9</v>
      </c>
      <c r="O1359" s="50" t="s">
        <v>10</v>
      </c>
      <c r="T1359" s="50" t="s">
        <v>11</v>
      </c>
      <c r="Y1359" s="50" t="s">
        <v>12</v>
      </c>
    </row>
    <row r="1360" spans="2:36" ht="18.649999999999999" customHeight="1" thickBot="1">
      <c r="B1360" s="49"/>
      <c r="D1360" s="233" t="s">
        <v>37</v>
      </c>
      <c r="E1360" s="234"/>
      <c r="F1360" s="235" t="s">
        <v>38</v>
      </c>
      <c r="G1360" s="236"/>
      <c r="I1360" s="228" t="s">
        <v>14</v>
      </c>
      <c r="J1360" s="229"/>
      <c r="K1360" s="230" t="s">
        <v>15</v>
      </c>
      <c r="L1360" s="231"/>
      <c r="N1360" s="228" t="s">
        <v>16</v>
      </c>
      <c r="O1360" s="229"/>
      <c r="P1360" s="230" t="s">
        <v>17</v>
      </c>
      <c r="Q1360" s="231"/>
      <c r="S1360" s="228" t="s">
        <v>45</v>
      </c>
      <c r="T1360" s="229"/>
      <c r="U1360" s="230" t="s">
        <v>46</v>
      </c>
      <c r="V1360" s="231"/>
      <c r="X1360" s="228" t="s">
        <v>49</v>
      </c>
      <c r="Y1360" s="229"/>
      <c r="Z1360" s="230" t="s">
        <v>50</v>
      </c>
      <c r="AA1360" s="231"/>
      <c r="AB1360" s="4"/>
      <c r="AC1360" s="53" t="s">
        <v>87</v>
      </c>
      <c r="AE1360" s="98" t="s">
        <v>88</v>
      </c>
      <c r="AF1360" s="17"/>
      <c r="AG1360" s="62"/>
      <c r="AH1360" s="62"/>
      <c r="AI1360" s="62"/>
      <c r="AJ1360" s="62"/>
    </row>
    <row r="1361" spans="2:36" ht="18.649999999999999" customHeight="1" thickTop="1" thickBot="1">
      <c r="B1361" s="75">
        <v>3.82</v>
      </c>
      <c r="D1361" s="132">
        <f t="shared" ref="D1361" si="5566">COS($F$8*$B1361)</f>
        <v>4.3009226993403579E-2</v>
      </c>
      <c r="E1361" s="133">
        <v>0</v>
      </c>
      <c r="F1361" s="134">
        <v>0</v>
      </c>
      <c r="G1361" s="135">
        <f t="shared" ref="G1361" si="5567">$E$8*SIN($B1361*$F$8)</f>
        <v>2.9972240252508433</v>
      </c>
      <c r="I1361" s="55">
        <v>1</v>
      </c>
      <c r="J1361" s="58">
        <v>0</v>
      </c>
      <c r="K1361" s="56">
        <v>0</v>
      </c>
      <c r="L1361" s="57">
        <v>0</v>
      </c>
      <c r="N1361" s="55">
        <f t="shared" ref="N1361" si="5568">D1361*I1361+F1361*I1364-E1361*J1361-G1361*J1364</f>
        <v>1.9765489761026835</v>
      </c>
      <c r="O1361" s="58">
        <f t="shared" ref="O1361" si="5569">(D1361*J1361+E1361*I1361+F1361*J1364+G1361*I1364)</f>
        <v>0</v>
      </c>
      <c r="P1361" s="56">
        <f t="shared" ref="P1361" si="5570">D1361*K1361+F1361*K1364-E1361*L1361-G1361*L1364</f>
        <v>0</v>
      </c>
      <c r="Q1361" s="57">
        <f t="shared" ref="Q1361" si="5571">(D1361*L1361+E1361*K1361+F1361*L1364+G1361*K1364)</f>
        <v>2.9972240252508433</v>
      </c>
      <c r="S1361" s="59">
        <f t="shared" ref="S1361" si="5572">COS($U$8*$B1361)</f>
        <v>4.3009226993403579E-2</v>
      </c>
      <c r="T1361" s="60">
        <v>0</v>
      </c>
      <c r="U1361" s="22">
        <v>0</v>
      </c>
      <c r="V1361" s="116">
        <f t="shared" ref="V1361" si="5573">$T$8*SIN($B1361*$U$8)</f>
        <v>2.9972240252508433</v>
      </c>
      <c r="X1361" s="55">
        <f t="shared" ref="X1361" si="5574">N1361*S1361+P1361*S1364-O1361*T1361-Q1361*T1364</f>
        <v>-0.91314036281665001</v>
      </c>
      <c r="Y1361" s="58">
        <f t="shared" ref="Y1361" si="5575">(N1361*T1361+O1361*S1361+P1361*T1364+Q1361*S1364)</f>
        <v>0</v>
      </c>
      <c r="Z1361" s="56">
        <f t="shared" ref="Z1361" si="5576">N1361*U1361+P1361*U1364-O1361*V1361-Q1361*V1364</f>
        <v>0</v>
      </c>
      <c r="AA1361" s="57">
        <f t="shared" ref="AA1361" si="5577">(N1361*V1361+O1361*U1361+P1361*V1364+Q1361*U1364)</f>
        <v>6.0530683667120142</v>
      </c>
      <c r="AB1361" s="9"/>
      <c r="AC1361" s="61">
        <f t="shared" ref="AC1361" si="5578">20*LOG((2*$X$8)/(($X$8*X1361+Z1361+$X$8*X1364+Z1364)^2+($X$8*Y1361+AA1361+$X$8*Y1364+AA1364)^2)^0.5)</f>
        <v>-10.033316999001139</v>
      </c>
      <c r="AE1361" s="99">
        <f t="shared" ref="AE1361" si="5579">((Y1361^2+X1361^2)/(Y1364^2+X1364^2))^0.5</f>
        <v>33.261993450948999</v>
      </c>
      <c r="AF1361" s="17"/>
      <c r="AG1361" s="62"/>
      <c r="AH1361" s="62"/>
      <c r="AI1361" s="62"/>
      <c r="AJ1361" s="62"/>
    </row>
    <row r="1362" spans="2:36" ht="18.649999999999999" customHeight="1" thickBot="1">
      <c r="D1362" s="59"/>
      <c r="E1362" s="22"/>
      <c r="F1362" s="22"/>
      <c r="G1362" s="65"/>
      <c r="I1362" s="63"/>
      <c r="L1362" s="64"/>
      <c r="N1362" s="63"/>
      <c r="Q1362" s="64"/>
      <c r="S1362" s="63"/>
      <c r="V1362" s="64"/>
      <c r="X1362" s="63"/>
      <c r="AA1362" s="64"/>
      <c r="AE1362" s="100"/>
      <c r="AF1362" s="17"/>
      <c r="AG1362" s="62"/>
      <c r="AH1362" s="62"/>
      <c r="AI1362" s="62"/>
      <c r="AJ1362" s="62"/>
    </row>
    <row r="1363" spans="2:36" ht="18.649999999999999" customHeight="1" thickBot="1">
      <c r="D1363" s="237" t="s">
        <v>39</v>
      </c>
      <c r="E1363" s="238"/>
      <c r="F1363" s="239" t="s">
        <v>40</v>
      </c>
      <c r="G1363" s="240"/>
      <c r="I1363" s="228" t="s">
        <v>18</v>
      </c>
      <c r="J1363" s="229"/>
      <c r="K1363" s="230" t="s">
        <v>19</v>
      </c>
      <c r="L1363" s="231"/>
      <c r="N1363" s="228" t="s">
        <v>20</v>
      </c>
      <c r="O1363" s="229"/>
      <c r="P1363" s="230" t="s">
        <v>21</v>
      </c>
      <c r="Q1363" s="231"/>
      <c r="S1363" s="228" t="s">
        <v>47</v>
      </c>
      <c r="T1363" s="229"/>
      <c r="U1363" s="230" t="s">
        <v>48</v>
      </c>
      <c r="V1363" s="231"/>
      <c r="X1363" s="228" t="s">
        <v>51</v>
      </c>
      <c r="Y1363" s="229"/>
      <c r="Z1363" s="230" t="s">
        <v>52</v>
      </c>
      <c r="AA1363" s="231"/>
      <c r="AB1363" s="4"/>
      <c r="AC1363" s="71" t="s">
        <v>89</v>
      </c>
      <c r="AE1363" s="101" t="s">
        <v>90</v>
      </c>
      <c r="AF1363" s="17"/>
      <c r="AG1363" s="62"/>
      <c r="AH1363" s="62"/>
      <c r="AI1363" s="62"/>
      <c r="AJ1363" s="62"/>
    </row>
    <row r="1364" spans="2:36" ht="18.649999999999999" customHeight="1" thickTop="1" thickBot="1">
      <c r="D1364" s="43">
        <v>0</v>
      </c>
      <c r="E1364" s="116">
        <f t="shared" ref="E1364" si="5580">(1/$E$8)*SIN($B1361*$F$8)</f>
        <v>0.33302489169453814</v>
      </c>
      <c r="F1364" s="59">
        <f t="shared" ref="F1364" si="5581">COS($F$8*$B1361)</f>
        <v>4.3009226993403579E-2</v>
      </c>
      <c r="G1364" s="73">
        <v>0</v>
      </c>
      <c r="I1364" s="55">
        <v>0</v>
      </c>
      <c r="J1364" s="58">
        <f t="shared" ref="J1364" si="5582">(TAN($K$8*B1361))/$J$8</f>
        <v>-0.64511018623222816</v>
      </c>
      <c r="K1364" s="56">
        <v>1</v>
      </c>
      <c r="L1364" s="57">
        <v>0</v>
      </c>
      <c r="N1364" s="55">
        <f t="shared" ref="N1364" si="5583">D1364*I1361+F1364*I1364-E1364*J1361-G1364*J1364</f>
        <v>0</v>
      </c>
      <c r="O1364" s="58">
        <f t="shared" ref="O1364" si="5584">(D1364*J1361+E1364*I1361+F1364*J1364+G1364*I1364)</f>
        <v>0.30527920125911939</v>
      </c>
      <c r="P1364" s="56">
        <f t="shared" ref="P1364" si="5585">D1364*K1361+F1364*K1364-E1364*L1361-G1364*L1364</f>
        <v>4.3009226993403579E-2</v>
      </c>
      <c r="Q1364" s="57">
        <f t="shared" ref="Q1364" si="5586">(D1364*L1361+E1364*K1361+F1364*L1364+G1364*K1364)</f>
        <v>0</v>
      </c>
      <c r="S1364" s="43">
        <v>0</v>
      </c>
      <c r="T1364" s="116">
        <f t="shared" ref="T1364" si="5587">(1/$T$8)*SIN($B1361*$U$8)</f>
        <v>0.33302489169453814</v>
      </c>
      <c r="U1364" s="59">
        <f t="shared" ref="U1364" si="5588">COS($U$8*$B1361)</f>
        <v>4.3009226993403579E-2</v>
      </c>
      <c r="V1364" s="73">
        <v>0</v>
      </c>
      <c r="X1364" s="55">
        <f t="shared" ref="X1364" si="5589">N1364*S1361+P1364*S1364-O1364*T1361-Q1364*T1364</f>
        <v>0</v>
      </c>
      <c r="Y1364" s="58">
        <f t="shared" ref="Y1364" si="5590">(N1364*T1361+O1364*S1361+P1364*T1364+Q1364*S1364)</f>
        <v>2.7452965624662436E-2</v>
      </c>
      <c r="Z1364" s="56">
        <f t="shared" ref="Z1364" si="5591">N1364*U1361+P1364*U1364-O1364*V1361-Q1364*V1364</f>
        <v>-0.91314036281665001</v>
      </c>
      <c r="AA1364" s="57">
        <f t="shared" ref="AA1364" si="5592">(N1364*V1361+O1364*U1361+P1364*V1364+Q1364*U1364)</f>
        <v>0</v>
      </c>
      <c r="AB1364" s="9"/>
      <c r="AC1364" s="74">
        <f t="shared" ref="AC1364" si="5593">(180/PI())*ATAN(-1*(($X$8*Y1361+AA1361+$X$8*Y1364+AA1364)/($X$8*X1361+Z1361+$X$8*X1364+Z1364)))</f>
        <v>73.282393143933092</v>
      </c>
      <c r="AE1364" s="102">
        <f t="shared" ref="AE1364" si="5594">20*LOG(((($X$8*X1361+Z1361-$X$8*X1364-Z1364)^2+($X$8*Y1361+AA1361-$X$8*Y1364-AA1364)^2)/(($X$8*X1361+Z1361+$X$8*X1364+Z1364)^2+($X$8*Y1361+AA1361+$X$8*Y1364+AA1364)^2))^0.5)</f>
        <v>-0.45388874494291742</v>
      </c>
      <c r="AF1364" s="17"/>
      <c r="AG1364" s="62"/>
      <c r="AH1364" s="62"/>
      <c r="AI1364" s="62"/>
      <c r="AJ1364" s="62"/>
    </row>
    <row r="1365" spans="2:36" ht="18.649999999999999" customHeight="1">
      <c r="AE1365" s="66"/>
    </row>
    <row r="1366" spans="2:36" ht="18.649999999999999" customHeight="1" thickBot="1">
      <c r="E1366" s="50" t="s">
        <v>8</v>
      </c>
      <c r="J1366" s="50" t="s">
        <v>9</v>
      </c>
      <c r="O1366" s="50" t="s">
        <v>10</v>
      </c>
      <c r="T1366" s="50" t="s">
        <v>11</v>
      </c>
      <c r="Y1366" s="50" t="s">
        <v>12</v>
      </c>
    </row>
    <row r="1367" spans="2:36" ht="18.649999999999999" customHeight="1" thickBot="1">
      <c r="B1367" s="49"/>
      <c r="D1367" s="233" t="s">
        <v>37</v>
      </c>
      <c r="E1367" s="234"/>
      <c r="F1367" s="235" t="s">
        <v>38</v>
      </c>
      <c r="G1367" s="236"/>
      <c r="I1367" s="228" t="s">
        <v>14</v>
      </c>
      <c r="J1367" s="229"/>
      <c r="K1367" s="230" t="s">
        <v>15</v>
      </c>
      <c r="L1367" s="231"/>
      <c r="N1367" s="228" t="s">
        <v>16</v>
      </c>
      <c r="O1367" s="229"/>
      <c r="P1367" s="230" t="s">
        <v>17</v>
      </c>
      <c r="Q1367" s="231"/>
      <c r="S1367" s="228" t="s">
        <v>45</v>
      </c>
      <c r="T1367" s="229"/>
      <c r="U1367" s="230" t="s">
        <v>46</v>
      </c>
      <c r="V1367" s="231"/>
      <c r="X1367" s="228" t="s">
        <v>49</v>
      </c>
      <c r="Y1367" s="229"/>
      <c r="Z1367" s="230" t="s">
        <v>50</v>
      </c>
      <c r="AA1367" s="231"/>
      <c r="AB1367" s="4"/>
      <c r="AC1367" s="53" t="s">
        <v>87</v>
      </c>
      <c r="AE1367" s="98" t="s">
        <v>88</v>
      </c>
      <c r="AF1367" s="17"/>
      <c r="AG1367" s="62"/>
      <c r="AH1367" s="62"/>
      <c r="AI1367" s="62"/>
      <c r="AJ1367" s="62"/>
    </row>
    <row r="1368" spans="2:36" ht="18.649999999999999" customHeight="1" thickTop="1" thickBot="1">
      <c r="B1368" s="75">
        <v>3.84</v>
      </c>
      <c r="D1368" s="132">
        <f t="shared" ref="D1368" si="5595">COS($F$8*$B1368)</f>
        <v>3.5016521973824953E-2</v>
      </c>
      <c r="E1368" s="133">
        <v>0</v>
      </c>
      <c r="F1368" s="134">
        <v>0</v>
      </c>
      <c r="G1368" s="135">
        <f t="shared" ref="G1368" si="5596">$E$8*SIN($B1368*$F$8)</f>
        <v>2.9981602006396706</v>
      </c>
      <c r="I1368" s="55">
        <v>1</v>
      </c>
      <c r="J1368" s="58">
        <v>0</v>
      </c>
      <c r="K1368" s="56">
        <v>0</v>
      </c>
      <c r="L1368" s="57">
        <v>0</v>
      </c>
      <c r="N1368" s="55">
        <f t="shared" ref="N1368" si="5597">D1368*I1368+F1368*I1371-E1368*J1368-G1368*J1371</f>
        <v>1.9029151571135166</v>
      </c>
      <c r="O1368" s="58">
        <f t="shared" ref="O1368" si="5598">(D1368*J1368+E1368*I1368+F1368*J1371+G1368*I1371)</f>
        <v>0</v>
      </c>
      <c r="P1368" s="56">
        <f t="shared" ref="P1368" si="5599">D1368*K1368+F1368*K1371-E1368*L1368-G1368*L1371</f>
        <v>0</v>
      </c>
      <c r="Q1368" s="57">
        <f t="shared" ref="Q1368" si="5600">(D1368*L1368+E1368*K1368+F1368*L1371+G1368*K1371)</f>
        <v>2.9981602006396706</v>
      </c>
      <c r="S1368" s="59">
        <f t="shared" ref="S1368" si="5601">COS($U$8*$B1368)</f>
        <v>3.5016521973824953E-2</v>
      </c>
      <c r="T1368" s="60">
        <v>0</v>
      </c>
      <c r="U1368" s="22">
        <v>0</v>
      </c>
      <c r="V1368" s="116">
        <f t="shared" ref="V1368" si="5602">$T$8*SIN($B1368*$U$8)</f>
        <v>2.9981602006396706</v>
      </c>
      <c r="X1368" s="55">
        <f t="shared" ref="X1368" si="5603">N1368*S1368+P1368*S1371-O1368*T1368-Q1368*T1371</f>
        <v>-0.93214037277546646</v>
      </c>
      <c r="Y1368" s="58">
        <f t="shared" ref="Y1368" si="5604">(N1368*T1368+O1368*S1368+P1368*T1371+Q1368*S1371)</f>
        <v>0</v>
      </c>
      <c r="Z1368" s="56">
        <f t="shared" ref="Z1368" si="5605">N1368*U1368+P1368*U1371-O1368*V1368-Q1368*V1371</f>
        <v>0</v>
      </c>
      <c r="AA1368" s="57">
        <f t="shared" ref="AA1368" si="5606">(N1368*V1368+O1368*U1368+P1368*V1371+Q1368*U1371)</f>
        <v>5.8102296317984772</v>
      </c>
      <c r="AB1368" s="9"/>
      <c r="AC1368" s="61">
        <f t="shared" ref="AC1368" si="5607">20*LOG((2*$X$8)/(($X$8*X1368+Z1368+$X$8*X1371+Z1371)^2+($X$8*Y1368+AA1368+$X$8*Y1371+AA1371)^2)^0.5)</f>
        <v>-9.7193709843030849</v>
      </c>
      <c r="AE1368" s="99">
        <f t="shared" ref="AE1368" si="5608">((Y1368^2+X1368^2)/(Y1371^2+X1371^2))^0.5</f>
        <v>41.307077595353391</v>
      </c>
      <c r="AF1368" s="17"/>
      <c r="AG1368" s="62"/>
      <c r="AH1368" s="62"/>
      <c r="AI1368" s="62"/>
      <c r="AJ1368" s="62"/>
    </row>
    <row r="1369" spans="2:36" ht="18.649999999999999" customHeight="1" thickBot="1">
      <c r="D1369" s="59"/>
      <c r="E1369" s="22"/>
      <c r="F1369" s="22"/>
      <c r="G1369" s="65"/>
      <c r="I1369" s="63"/>
      <c r="L1369" s="64"/>
      <c r="N1369" s="63"/>
      <c r="Q1369" s="64"/>
      <c r="S1369" s="63"/>
      <c r="V1369" s="64"/>
      <c r="X1369" s="63"/>
      <c r="AA1369" s="64"/>
      <c r="AE1369" s="100"/>
      <c r="AF1369" s="17"/>
      <c r="AG1369" s="62"/>
      <c r="AH1369" s="62"/>
      <c r="AI1369" s="62"/>
      <c r="AJ1369" s="62"/>
    </row>
    <row r="1370" spans="2:36" ht="18.649999999999999" customHeight="1" thickBot="1">
      <c r="D1370" s="237" t="s">
        <v>39</v>
      </c>
      <c r="E1370" s="238"/>
      <c r="F1370" s="239" t="s">
        <v>40</v>
      </c>
      <c r="G1370" s="240"/>
      <c r="I1370" s="228" t="s">
        <v>18</v>
      </c>
      <c r="J1370" s="229"/>
      <c r="K1370" s="230" t="s">
        <v>19</v>
      </c>
      <c r="L1370" s="231"/>
      <c r="N1370" s="228" t="s">
        <v>20</v>
      </c>
      <c r="O1370" s="229"/>
      <c r="P1370" s="230" t="s">
        <v>21</v>
      </c>
      <c r="Q1370" s="231"/>
      <c r="S1370" s="228" t="s">
        <v>47</v>
      </c>
      <c r="T1370" s="229"/>
      <c r="U1370" s="230" t="s">
        <v>48</v>
      </c>
      <c r="V1370" s="231"/>
      <c r="X1370" s="228" t="s">
        <v>51</v>
      </c>
      <c r="Y1370" s="229"/>
      <c r="Z1370" s="230" t="s">
        <v>52</v>
      </c>
      <c r="AA1370" s="231"/>
      <c r="AB1370" s="4"/>
      <c r="AC1370" s="71" t="s">
        <v>89</v>
      </c>
      <c r="AE1370" s="101" t="s">
        <v>90</v>
      </c>
      <c r="AF1370" s="17"/>
      <c r="AG1370" s="62"/>
      <c r="AH1370" s="62"/>
      <c r="AI1370" s="62"/>
      <c r="AJ1370" s="62"/>
    </row>
    <row r="1371" spans="2:36" ht="18.649999999999999" customHeight="1" thickTop="1" thickBot="1">
      <c r="D1371" s="43">
        <v>0</v>
      </c>
      <c r="E1371" s="116">
        <f t="shared" ref="E1371" si="5609">(1/$E$8)*SIN($B1368*$F$8)</f>
        <v>0.33312891118218557</v>
      </c>
      <c r="F1371" s="59">
        <f t="shared" ref="F1371" si="5610">COS($F$8*$B1368)</f>
        <v>3.5016521973824953E-2</v>
      </c>
      <c r="G1371" s="73">
        <v>0</v>
      </c>
      <c r="I1371" s="55">
        <v>0</v>
      </c>
      <c r="J1371" s="58">
        <f t="shared" ref="J1371" si="5611">(TAN($K$8*B1368))/$J$8</f>
        <v>-0.62301495255028971</v>
      </c>
      <c r="K1371" s="56">
        <v>1</v>
      </c>
      <c r="L1371" s="57">
        <v>0</v>
      </c>
      <c r="N1371" s="55">
        <f t="shared" ref="N1371" si="5612">D1371*I1368+F1371*I1371-E1371*J1368-G1371*J1371</f>
        <v>0</v>
      </c>
      <c r="O1371" s="58">
        <f t="shared" ref="O1371" si="5613">(D1371*J1368+E1371*I1368+F1371*J1371+G1371*I1371)</f>
        <v>0.31131309440618682</v>
      </c>
      <c r="P1371" s="56">
        <f t="shared" ref="P1371" si="5614">D1371*K1368+F1371*K1371-E1371*L1368-G1371*L1371</f>
        <v>3.5016521973824953E-2</v>
      </c>
      <c r="Q1371" s="57">
        <f t="shared" ref="Q1371" si="5615">(D1371*L1368+E1371*K1368+F1371*L1371+G1371*K1371)</f>
        <v>0</v>
      </c>
      <c r="S1371" s="43">
        <v>0</v>
      </c>
      <c r="T1371" s="116">
        <f t="shared" ref="T1371" si="5616">(1/$T$8)*SIN($B1368*$U$8)</f>
        <v>0.33312891118218557</v>
      </c>
      <c r="U1371" s="59">
        <f t="shared" ref="U1371" si="5617">COS($U$8*$B1368)</f>
        <v>3.5016521973824953E-2</v>
      </c>
      <c r="V1371" s="73">
        <v>0</v>
      </c>
      <c r="X1371" s="55">
        <f t="shared" ref="X1371" si="5618">N1371*S1368+P1371*S1371-O1371*T1368-Q1371*T1371</f>
        <v>0</v>
      </c>
      <c r="Y1371" s="58">
        <f t="shared" ref="Y1371" si="5619">(N1371*T1368+O1371*S1368+P1371*T1371+Q1371*S1371)</f>
        <v>2.2566117649541063E-2</v>
      </c>
      <c r="Z1371" s="56">
        <f t="shared" ref="Z1371" si="5620">N1371*U1368+P1371*U1371-O1371*V1368-Q1371*V1371</f>
        <v>-0.93214037277546646</v>
      </c>
      <c r="AA1371" s="57">
        <f t="shared" ref="AA1371" si="5621">(N1371*V1368+O1371*U1368+P1371*V1371+Q1371*U1371)</f>
        <v>0</v>
      </c>
      <c r="AB1371" s="9"/>
      <c r="AC1371" s="74">
        <f t="shared" ref="AC1371" si="5622">(180/PI())*ATAN(-1*(($X$8*Y1368+AA1368+$X$8*Y1371+AA1371)/($X$8*X1368+Z1368+$X$8*X1371+Z1371)))</f>
        <v>72.27505766103647</v>
      </c>
      <c r="AE1371" s="102">
        <f t="shared" ref="AE1371" si="5623">20*LOG(((($X$8*X1368+Z1368-$X$8*X1371-Z1371)^2+($X$8*Y1368+AA1368-$X$8*Y1371-AA1371)^2)/(($X$8*X1368+Z1368+$X$8*X1371+Z1371)^2+($X$8*Y1368+AA1368+$X$8*Y1371+AA1371)^2))^0.5)</f>
        <v>-0.48990541822209882</v>
      </c>
      <c r="AF1371" s="17"/>
      <c r="AG1371" s="62"/>
      <c r="AH1371" s="62"/>
      <c r="AI1371" s="62"/>
      <c r="AJ1371" s="62"/>
    </row>
    <row r="1372" spans="2:36" ht="18.649999999999999" customHeight="1">
      <c r="AE1372" s="66"/>
    </row>
    <row r="1373" spans="2:36" ht="18.649999999999999" customHeight="1" thickBot="1">
      <c r="E1373" s="50" t="s">
        <v>8</v>
      </c>
      <c r="J1373" s="50" t="s">
        <v>9</v>
      </c>
      <c r="O1373" s="50" t="s">
        <v>10</v>
      </c>
      <c r="T1373" s="50" t="s">
        <v>11</v>
      </c>
      <c r="Y1373" s="50" t="s">
        <v>12</v>
      </c>
    </row>
    <row r="1374" spans="2:36" ht="18.649999999999999" customHeight="1" thickBot="1">
      <c r="B1374" s="49"/>
      <c r="D1374" s="233" t="s">
        <v>37</v>
      </c>
      <c r="E1374" s="234"/>
      <c r="F1374" s="235" t="s">
        <v>38</v>
      </c>
      <c r="G1374" s="236"/>
      <c r="I1374" s="228" t="s">
        <v>14</v>
      </c>
      <c r="J1374" s="229"/>
      <c r="K1374" s="230" t="s">
        <v>15</v>
      </c>
      <c r="L1374" s="231"/>
      <c r="N1374" s="228" t="s">
        <v>16</v>
      </c>
      <c r="O1374" s="229"/>
      <c r="P1374" s="230" t="s">
        <v>17</v>
      </c>
      <c r="Q1374" s="231"/>
      <c r="S1374" s="228" t="s">
        <v>45</v>
      </c>
      <c r="T1374" s="229"/>
      <c r="U1374" s="230" t="s">
        <v>46</v>
      </c>
      <c r="V1374" s="231"/>
      <c r="X1374" s="228" t="s">
        <v>49</v>
      </c>
      <c r="Y1374" s="229"/>
      <c r="Z1374" s="230" t="s">
        <v>50</v>
      </c>
      <c r="AA1374" s="231"/>
      <c r="AB1374" s="4"/>
      <c r="AC1374" s="53" t="s">
        <v>87</v>
      </c>
      <c r="AE1374" s="98" t="s">
        <v>88</v>
      </c>
      <c r="AF1374" s="17"/>
      <c r="AG1374" s="62"/>
      <c r="AH1374" s="62"/>
      <c r="AI1374" s="62"/>
      <c r="AJ1374" s="62"/>
    </row>
    <row r="1375" spans="2:36" ht="18.649999999999999" customHeight="1" thickTop="1" thickBot="1">
      <c r="B1375" s="75">
        <v>3.86</v>
      </c>
      <c r="D1375" s="132">
        <f t="shared" ref="D1375" si="5624">COS($F$8*$B1375)</f>
        <v>2.7021576572167923E-2</v>
      </c>
      <c r="E1375" s="133">
        <v>0</v>
      </c>
      <c r="F1375" s="134">
        <v>0</v>
      </c>
      <c r="G1375" s="135">
        <f t="shared" ref="G1375" si="5625">$E$8*SIN($B1375*$F$8)</f>
        <v>2.9989045515981316</v>
      </c>
      <c r="I1375" s="55">
        <v>1</v>
      </c>
      <c r="J1375" s="58">
        <v>0</v>
      </c>
      <c r="K1375" s="56">
        <v>0</v>
      </c>
      <c r="L1375" s="57">
        <v>0</v>
      </c>
      <c r="N1375" s="55">
        <f t="shared" ref="N1375" si="5626">D1375*I1375+F1375*I1378-E1375*J1375-G1375*J1378</f>
        <v>1.83003009529103</v>
      </c>
      <c r="O1375" s="58">
        <f t="shared" ref="O1375" si="5627">(D1375*J1375+E1375*I1375+F1375*J1378+G1375*I1378)</f>
        <v>0</v>
      </c>
      <c r="P1375" s="56">
        <f t="shared" ref="P1375" si="5628">D1375*K1375+F1375*K1378-E1375*L1375-G1375*L1378</f>
        <v>0</v>
      </c>
      <c r="Q1375" s="57">
        <f t="shared" ref="Q1375" si="5629">(D1375*L1375+E1375*K1375+F1375*L1378+G1375*K1378)</f>
        <v>2.9989045515981316</v>
      </c>
      <c r="S1375" s="59">
        <f t="shared" ref="S1375" si="5630">COS($U$8*$B1375)</f>
        <v>2.7021576572167923E-2</v>
      </c>
      <c r="T1375" s="60">
        <v>0</v>
      </c>
      <c r="U1375" s="22">
        <v>0</v>
      </c>
      <c r="V1375" s="116">
        <f t="shared" ref="V1375" si="5631">$T$8*SIN($B1375*$U$8)</f>
        <v>2.9989045515981316</v>
      </c>
      <c r="X1375" s="55">
        <f t="shared" ref="X1375" si="5632">N1375*S1375+P1375*S1378-O1375*T1375-Q1375*T1378</f>
        <v>-0.94981953605027625</v>
      </c>
      <c r="Y1375" s="58">
        <f t="shared" ref="Y1375" si="5633">(N1375*T1375+O1375*S1375+P1375*T1378+Q1375*S1378)</f>
        <v>0</v>
      </c>
      <c r="Z1375" s="56">
        <f t="shared" ref="Z1375" si="5634">N1375*U1375+P1375*U1378-O1375*V1375-Q1375*V1378</f>
        <v>0</v>
      </c>
      <c r="AA1375" s="57">
        <f t="shared" ref="AA1375" si="5635">(N1375*V1375+O1375*U1375+P1375*V1378+Q1375*U1378)</f>
        <v>5.569120711303464</v>
      </c>
      <c r="AB1375" s="9"/>
      <c r="AC1375" s="61">
        <f t="shared" ref="AC1375" si="5636">20*LOG((2*$X$8)/(($X$8*X1375+Z1375+$X$8*X1378+Z1378)^2+($X$8*Y1375+AA1375+$X$8*Y1378+AA1378)^2)^0.5)</f>
        <v>-9.3976538867207093</v>
      </c>
      <c r="AE1375" s="99">
        <f t="shared" ref="AE1375" si="5637">((Y1375^2+X1375^2)/(Y1378^2+X1378^2))^0.5</f>
        <v>54.062813048415222</v>
      </c>
      <c r="AF1375" s="17"/>
      <c r="AG1375" s="62"/>
      <c r="AH1375" s="62"/>
      <c r="AI1375" s="62"/>
      <c r="AJ1375" s="62"/>
    </row>
    <row r="1376" spans="2:36" ht="18.649999999999999" customHeight="1" thickBot="1">
      <c r="D1376" s="59"/>
      <c r="E1376" s="22"/>
      <c r="F1376" s="22"/>
      <c r="G1376" s="65"/>
      <c r="I1376" s="63"/>
      <c r="L1376" s="64"/>
      <c r="N1376" s="63"/>
      <c r="Q1376" s="64"/>
      <c r="S1376" s="63"/>
      <c r="V1376" s="64"/>
      <c r="X1376" s="63"/>
      <c r="AA1376" s="64"/>
      <c r="AE1376" s="100"/>
      <c r="AF1376" s="17"/>
      <c r="AG1376" s="62"/>
      <c r="AH1376" s="62"/>
      <c r="AI1376" s="62"/>
      <c r="AJ1376" s="62"/>
    </row>
    <row r="1377" spans="2:36" ht="18.649999999999999" customHeight="1" thickBot="1">
      <c r="D1377" s="237" t="s">
        <v>39</v>
      </c>
      <c r="E1377" s="238"/>
      <c r="F1377" s="239" t="s">
        <v>40</v>
      </c>
      <c r="G1377" s="240"/>
      <c r="I1377" s="228" t="s">
        <v>18</v>
      </c>
      <c r="J1377" s="229"/>
      <c r="K1377" s="230" t="s">
        <v>19</v>
      </c>
      <c r="L1377" s="231"/>
      <c r="N1377" s="228" t="s">
        <v>20</v>
      </c>
      <c r="O1377" s="229"/>
      <c r="P1377" s="230" t="s">
        <v>21</v>
      </c>
      <c r="Q1377" s="231"/>
      <c r="S1377" s="228" t="s">
        <v>47</v>
      </c>
      <c r="T1377" s="229"/>
      <c r="U1377" s="230" t="s">
        <v>48</v>
      </c>
      <c r="V1377" s="231"/>
      <c r="X1377" s="228" t="s">
        <v>51</v>
      </c>
      <c r="Y1377" s="229"/>
      <c r="Z1377" s="230" t="s">
        <v>52</v>
      </c>
      <c r="AA1377" s="231"/>
      <c r="AB1377" s="4"/>
      <c r="AC1377" s="71" t="s">
        <v>89</v>
      </c>
      <c r="AE1377" s="101" t="s">
        <v>90</v>
      </c>
      <c r="AF1377" s="17"/>
      <c r="AG1377" s="62"/>
      <c r="AH1377" s="62"/>
      <c r="AI1377" s="62"/>
      <c r="AJ1377" s="62"/>
    </row>
    <row r="1378" spans="2:36" ht="18.649999999999999" customHeight="1" thickTop="1" thickBot="1">
      <c r="D1378" s="43">
        <v>0</v>
      </c>
      <c r="E1378" s="116">
        <f t="shared" ref="E1378" si="5638">(1/$E$8)*SIN($B1375*$F$8)</f>
        <v>0.33321161684423684</v>
      </c>
      <c r="F1378" s="59">
        <f t="shared" ref="F1378" si="5639">COS($F$8*$B1375)</f>
        <v>2.7021576572167923E-2</v>
      </c>
      <c r="G1378" s="73">
        <v>0</v>
      </c>
      <c r="I1378" s="55">
        <v>0</v>
      </c>
      <c r="J1378" s="58">
        <f t="shared" ref="J1378" si="5640">(TAN($K$8*B1375))/$J$8</f>
        <v>-0.60122237560312797</v>
      </c>
      <c r="K1378" s="56">
        <v>1</v>
      </c>
      <c r="L1378" s="57">
        <v>0</v>
      </c>
      <c r="N1378" s="55">
        <f t="shared" ref="N1378" si="5641">D1378*I1375+F1378*I1378-E1378*J1375-G1378*J1378</f>
        <v>0</v>
      </c>
      <c r="O1378" s="58">
        <f t="shared" ref="O1378" si="5642">(D1378*J1375+E1378*I1375+F1378*J1378+G1378*I1378)</f>
        <v>0.31696564038497621</v>
      </c>
      <c r="P1378" s="56">
        <f t="shared" ref="P1378" si="5643">D1378*K1375+F1378*K1378-E1378*L1375-G1378*L1378</f>
        <v>2.7021576572167923E-2</v>
      </c>
      <c r="Q1378" s="57">
        <f t="shared" ref="Q1378" si="5644">(D1378*L1375+E1378*K1375+F1378*L1378+G1378*K1378)</f>
        <v>0</v>
      </c>
      <c r="S1378" s="43">
        <v>0</v>
      </c>
      <c r="T1378" s="116">
        <f t="shared" ref="T1378" si="5645">(1/$T$8)*SIN($B1375*$U$8)</f>
        <v>0.33321161684423684</v>
      </c>
      <c r="U1378" s="59">
        <f t="shared" ref="U1378" si="5646">COS($U$8*$B1375)</f>
        <v>2.7021576572167923E-2</v>
      </c>
      <c r="V1378" s="73">
        <v>0</v>
      </c>
      <c r="X1378" s="55">
        <f t="shared" ref="X1378" si="5647">N1378*S1375+P1378*S1378-O1378*T1375-Q1378*T1378</f>
        <v>0</v>
      </c>
      <c r="Y1378" s="58">
        <f t="shared" ref="Y1378" si="5648">(N1378*T1375+O1378*S1375+P1378*T1378+Q1378*S1378)</f>
        <v>1.75688145417013E-2</v>
      </c>
      <c r="Z1378" s="56">
        <f t="shared" ref="Z1378" si="5649">N1378*U1375+P1378*U1378-O1378*V1375-Q1378*V1378</f>
        <v>-0.94981953605027614</v>
      </c>
      <c r="AA1378" s="57">
        <f t="shared" ref="AA1378" si="5650">(N1378*V1375+O1378*U1375+P1378*V1378+Q1378*U1378)</f>
        <v>0</v>
      </c>
      <c r="AB1378" s="9"/>
      <c r="AC1378" s="74">
        <f t="shared" ref="AC1378" si="5651">(180/PI())*ATAN(-1*(($X$8*Y1375+AA1375+$X$8*Y1378+AA1378)/($X$8*X1375+Z1375+$X$8*X1378+Z1378)))</f>
        <v>71.220453308979131</v>
      </c>
      <c r="AE1378" s="102">
        <f t="shared" ref="AE1378" si="5652">20*LOG(((($X$8*X1375+Z1375-$X$8*X1378-Z1378)^2+($X$8*Y1375+AA1375-$X$8*Y1378-AA1378)^2)/(($X$8*X1375+Z1375+$X$8*X1378+Z1378)^2+($X$8*Y1375+AA1375+$X$8*Y1378+AA1378)^2))^0.5)</f>
        <v>-0.52996571957146621</v>
      </c>
      <c r="AF1378" s="17"/>
      <c r="AG1378" s="62"/>
      <c r="AH1378" s="62"/>
      <c r="AI1378" s="62"/>
      <c r="AJ1378" s="62"/>
    </row>
    <row r="1379" spans="2:36" ht="18.649999999999999" customHeight="1">
      <c r="AE1379" s="66"/>
    </row>
    <row r="1380" spans="2:36" ht="18.649999999999999" customHeight="1" thickBot="1">
      <c r="E1380" s="50" t="s">
        <v>8</v>
      </c>
      <c r="J1380" s="50" t="s">
        <v>9</v>
      </c>
      <c r="O1380" s="50" t="s">
        <v>10</v>
      </c>
      <c r="T1380" s="50" t="s">
        <v>11</v>
      </c>
      <c r="Y1380" s="50" t="s">
        <v>12</v>
      </c>
    </row>
    <row r="1381" spans="2:36" ht="18.649999999999999" customHeight="1" thickBot="1">
      <c r="B1381" s="49"/>
      <c r="D1381" s="233" t="s">
        <v>37</v>
      </c>
      <c r="E1381" s="234"/>
      <c r="F1381" s="235" t="s">
        <v>38</v>
      </c>
      <c r="G1381" s="236"/>
      <c r="I1381" s="228" t="s">
        <v>14</v>
      </c>
      <c r="J1381" s="229"/>
      <c r="K1381" s="230" t="s">
        <v>15</v>
      </c>
      <c r="L1381" s="231"/>
      <c r="N1381" s="228" t="s">
        <v>16</v>
      </c>
      <c r="O1381" s="229"/>
      <c r="P1381" s="230" t="s">
        <v>17</v>
      </c>
      <c r="Q1381" s="231"/>
      <c r="S1381" s="228" t="s">
        <v>45</v>
      </c>
      <c r="T1381" s="229"/>
      <c r="U1381" s="230" t="s">
        <v>46</v>
      </c>
      <c r="V1381" s="231"/>
      <c r="X1381" s="228" t="s">
        <v>49</v>
      </c>
      <c r="Y1381" s="229"/>
      <c r="Z1381" s="230" t="s">
        <v>50</v>
      </c>
      <c r="AA1381" s="231"/>
      <c r="AB1381" s="4"/>
      <c r="AC1381" s="53" t="s">
        <v>87</v>
      </c>
      <c r="AE1381" s="98" t="s">
        <v>88</v>
      </c>
      <c r="AF1381" s="17"/>
      <c r="AG1381" s="62"/>
      <c r="AH1381" s="62"/>
      <c r="AI1381" s="62"/>
      <c r="AJ1381" s="62"/>
    </row>
    <row r="1382" spans="2:36" ht="18.649999999999999" customHeight="1" thickTop="1" thickBot="1">
      <c r="B1382" s="75">
        <v>3.88</v>
      </c>
      <c r="D1382" s="132">
        <f t="shared" ref="D1382" si="5653">COS($F$8*$B1382)</f>
        <v>1.9024902310748236E-2</v>
      </c>
      <c r="E1382" s="133">
        <v>0</v>
      </c>
      <c r="F1382" s="134">
        <v>0</v>
      </c>
      <c r="G1382" s="135">
        <f t="shared" ref="G1382" si="5654">$E$8*SIN($B1382*$F$8)</f>
        <v>2.9994570305021204</v>
      </c>
      <c r="I1382" s="55">
        <v>1</v>
      </c>
      <c r="J1382" s="58">
        <v>0</v>
      </c>
      <c r="K1382" s="56">
        <v>0</v>
      </c>
      <c r="L1382" s="57">
        <v>0</v>
      </c>
      <c r="N1382" s="55">
        <f t="shared" ref="N1382" si="5655">D1382*I1382+F1382*I1385-E1382*J1382-G1382*J1385</f>
        <v>1.7578639441477155</v>
      </c>
      <c r="O1382" s="58">
        <f t="shared" ref="O1382" si="5656">(D1382*J1382+E1382*I1382+F1382*J1385+G1382*I1385)</f>
        <v>0</v>
      </c>
      <c r="P1382" s="56">
        <f t="shared" ref="P1382" si="5657">D1382*K1382+F1382*K1385-E1382*L1382-G1382*L1385</f>
        <v>0</v>
      </c>
      <c r="Q1382" s="57">
        <f t="shared" ref="Q1382" si="5658">(D1382*L1382+E1382*K1382+F1382*L1385+G1382*K1385)</f>
        <v>2.9994570305021204</v>
      </c>
      <c r="S1382" s="59">
        <f t="shared" ref="S1382" si="5659">COS($U$8*$B1382)</f>
        <v>1.9024902310748236E-2</v>
      </c>
      <c r="T1382" s="60">
        <v>0</v>
      </c>
      <c r="U1382" s="22">
        <v>0</v>
      </c>
      <c r="V1382" s="116">
        <f t="shared" ref="V1382" si="5660">$T$8*SIN($B1382*$U$8)</f>
        <v>2.9994570305021204</v>
      </c>
      <c r="X1382" s="55">
        <f t="shared" ref="X1382" si="5661">N1382*S1382+P1382*S1385-O1382*T1382-Q1382*T1385</f>
        <v>-0.96619486327906956</v>
      </c>
      <c r="Y1382" s="58">
        <f t="shared" ref="Y1382" si="5662">(N1382*T1382+O1382*S1382+P1382*T1385+Q1382*S1385)</f>
        <v>0</v>
      </c>
      <c r="Z1382" s="56">
        <f t="shared" ref="Z1382" si="5663">N1382*U1382+P1382*U1385-O1382*V1382-Q1382*V1385</f>
        <v>0</v>
      </c>
      <c r="AA1382" s="57">
        <f t="shared" ref="AA1382" si="5664">(N1382*V1382+O1382*U1382+P1382*V1385+Q1382*U1385)</f>
        <v>5.3297017429306415</v>
      </c>
      <c r="AB1382" s="9"/>
      <c r="AC1382" s="61">
        <f t="shared" ref="AC1382" si="5665">20*LOG((2*$X$8)/(($X$8*X1382+Z1382+$X$8*X1385+Z1385)^2+($X$8*Y1382+AA1382+$X$8*Y1385+AA1385)^2)^0.5)</f>
        <v>-9.0677855572741812</v>
      </c>
      <c r="AE1382" s="99">
        <f t="shared" ref="AE1382" si="5666">((Y1382^2+X1382^2)/(Y1385^2+X1385^2))^0.5</f>
        <v>77.474427623382184</v>
      </c>
      <c r="AF1382" s="17"/>
      <c r="AG1382" s="62"/>
      <c r="AH1382" s="62"/>
      <c r="AI1382" s="62"/>
      <c r="AJ1382" s="62"/>
    </row>
    <row r="1383" spans="2:36" ht="18.649999999999999" customHeight="1" thickBot="1">
      <c r="D1383" s="59"/>
      <c r="E1383" s="22"/>
      <c r="F1383" s="22"/>
      <c r="G1383" s="65"/>
      <c r="I1383" s="63"/>
      <c r="L1383" s="64"/>
      <c r="N1383" s="63"/>
      <c r="Q1383" s="64"/>
      <c r="S1383" s="63"/>
      <c r="V1383" s="64"/>
      <c r="X1383" s="63"/>
      <c r="AA1383" s="64"/>
      <c r="AE1383" s="100"/>
      <c r="AF1383" s="17"/>
      <c r="AG1383" s="62"/>
      <c r="AH1383" s="62"/>
      <c r="AI1383" s="62"/>
      <c r="AJ1383" s="62"/>
    </row>
    <row r="1384" spans="2:36" ht="18.649999999999999" customHeight="1" thickBot="1">
      <c r="D1384" s="237" t="s">
        <v>39</v>
      </c>
      <c r="E1384" s="238"/>
      <c r="F1384" s="239" t="s">
        <v>40</v>
      </c>
      <c r="G1384" s="240"/>
      <c r="I1384" s="228" t="s">
        <v>18</v>
      </c>
      <c r="J1384" s="229"/>
      <c r="K1384" s="230" t="s">
        <v>19</v>
      </c>
      <c r="L1384" s="231"/>
      <c r="N1384" s="228" t="s">
        <v>20</v>
      </c>
      <c r="O1384" s="229"/>
      <c r="P1384" s="230" t="s">
        <v>21</v>
      </c>
      <c r="Q1384" s="231"/>
      <c r="S1384" s="228" t="s">
        <v>47</v>
      </c>
      <c r="T1384" s="229"/>
      <c r="U1384" s="230" t="s">
        <v>48</v>
      </c>
      <c r="V1384" s="231"/>
      <c r="X1384" s="228" t="s">
        <v>51</v>
      </c>
      <c r="Y1384" s="229"/>
      <c r="Z1384" s="230" t="s">
        <v>52</v>
      </c>
      <c r="AA1384" s="231"/>
      <c r="AB1384" s="4"/>
      <c r="AC1384" s="71" t="s">
        <v>89</v>
      </c>
      <c r="AE1384" s="101" t="s">
        <v>90</v>
      </c>
      <c r="AF1384" s="17"/>
      <c r="AG1384" s="62"/>
      <c r="AH1384" s="62"/>
      <c r="AI1384" s="62"/>
      <c r="AJ1384" s="62"/>
    </row>
    <row r="1385" spans="2:36" ht="18.649999999999999" customHeight="1" thickTop="1" thickBot="1">
      <c r="D1385" s="43">
        <v>0</v>
      </c>
      <c r="E1385" s="116">
        <f t="shared" ref="E1385" si="5667">(1/$E$8)*SIN($B1382*$F$8)</f>
        <v>0.33327300338912447</v>
      </c>
      <c r="F1385" s="59">
        <f t="shared" ref="F1385" si="5668">COS($F$8*$B1382)</f>
        <v>1.9024902310748236E-2</v>
      </c>
      <c r="G1385" s="73">
        <v>0</v>
      </c>
      <c r="I1385" s="55">
        <v>0</v>
      </c>
      <c r="J1385" s="58">
        <f t="shared" ref="J1385" si="5669">(TAN($K$8*B1382))/$J$8</f>
        <v>-0.57971793699804364</v>
      </c>
      <c r="K1385" s="56">
        <v>1</v>
      </c>
      <c r="L1385" s="57">
        <v>0</v>
      </c>
      <c r="N1385" s="55">
        <f t="shared" ref="N1385" si="5670">D1385*I1382+F1385*I1385-E1385*J1382-G1385*J1385</f>
        <v>0</v>
      </c>
      <c r="O1385" s="58">
        <f t="shared" ref="O1385" si="5671">(D1385*J1382+E1385*I1382+F1385*J1385+G1385*I1385)</f>
        <v>0.32224392626994819</v>
      </c>
      <c r="P1385" s="56">
        <f t="shared" ref="P1385" si="5672">D1385*K1382+F1385*K1385-E1385*L1382-G1385*L1385</f>
        <v>1.9024902310748236E-2</v>
      </c>
      <c r="Q1385" s="57">
        <f t="shared" ref="Q1385" si="5673">(D1385*L1382+E1385*K1382+F1385*L1385+G1385*K1385)</f>
        <v>0</v>
      </c>
      <c r="S1385" s="43">
        <v>0</v>
      </c>
      <c r="T1385" s="116">
        <f t="shared" ref="T1385" si="5674">(1/$T$8)*SIN($B1382*$U$8)</f>
        <v>0.33327300338912447</v>
      </c>
      <c r="U1385" s="59">
        <f t="shared" ref="U1385" si="5675">COS($U$8*$B1382)</f>
        <v>1.9024902310748236E-2</v>
      </c>
      <c r="V1385" s="73">
        <v>0</v>
      </c>
      <c r="X1385" s="55">
        <f t="shared" ref="X1385" si="5676">N1385*S1382+P1385*S1385-O1385*T1382-Q1385*T1385</f>
        <v>0</v>
      </c>
      <c r="Y1385" s="58">
        <f t="shared" ref="Y1385" si="5677">(N1385*T1382+O1385*S1382+P1385*T1385+Q1385*S1385)</f>
        <v>1.2471145549805482E-2</v>
      </c>
      <c r="Z1385" s="56">
        <f t="shared" ref="Z1385" si="5678">N1385*U1382+P1385*U1385-O1385*V1382-Q1385*V1385</f>
        <v>-0.96619486327906945</v>
      </c>
      <c r="AA1385" s="57">
        <f t="shared" ref="AA1385" si="5679">(N1385*V1382+O1385*U1382+P1385*V1385+Q1385*U1385)</f>
        <v>0</v>
      </c>
      <c r="AB1385" s="9"/>
      <c r="AC1385" s="74">
        <f t="shared" ref="AC1385" si="5680">(180/PI())*ATAN(-1*(($X$8*Y1382+AA1382+$X$8*Y1385+AA1385)/($X$8*X1382+Z1382+$X$8*X1385+Z1385)))</f>
        <v>70.113749631887302</v>
      </c>
      <c r="AE1385" s="102">
        <f t="shared" ref="AE1385" si="5681">20*LOG(((($X$8*X1382+Z1382-$X$8*X1385-Z1385)^2+($X$8*Y1382+AA1382-$X$8*Y1385-AA1385)^2)/(($X$8*X1382+Z1382+$X$8*X1385+Z1385)^2+($X$8*Y1382+AA1382+$X$8*Y1385+AA1385)^2))^0.5)</f>
        <v>-0.57467556689043897</v>
      </c>
      <c r="AF1385" s="17"/>
      <c r="AG1385" s="62"/>
      <c r="AH1385" s="62"/>
      <c r="AI1385" s="62"/>
      <c r="AJ1385" s="62"/>
    </row>
    <row r="1386" spans="2:36" ht="18.649999999999999" customHeight="1">
      <c r="AE1386" s="66"/>
    </row>
    <row r="1387" spans="2:36" ht="18.649999999999999" customHeight="1" thickBot="1">
      <c r="E1387" s="50" t="s">
        <v>8</v>
      </c>
      <c r="J1387" s="50" t="s">
        <v>9</v>
      </c>
      <c r="O1387" s="50" t="s">
        <v>10</v>
      </c>
      <c r="T1387" s="50" t="s">
        <v>11</v>
      </c>
      <c r="Y1387" s="50" t="s">
        <v>12</v>
      </c>
    </row>
    <row r="1388" spans="2:36" ht="18.649999999999999" customHeight="1" thickBot="1">
      <c r="B1388" s="49"/>
      <c r="D1388" s="233" t="s">
        <v>37</v>
      </c>
      <c r="E1388" s="234"/>
      <c r="F1388" s="235" t="s">
        <v>38</v>
      </c>
      <c r="G1388" s="236"/>
      <c r="I1388" s="228" t="s">
        <v>14</v>
      </c>
      <c r="J1388" s="229"/>
      <c r="K1388" s="230" t="s">
        <v>15</v>
      </c>
      <c r="L1388" s="231"/>
      <c r="N1388" s="228" t="s">
        <v>16</v>
      </c>
      <c r="O1388" s="229"/>
      <c r="P1388" s="230" t="s">
        <v>17</v>
      </c>
      <c r="Q1388" s="231"/>
      <c r="S1388" s="228" t="s">
        <v>45</v>
      </c>
      <c r="T1388" s="229"/>
      <c r="U1388" s="230" t="s">
        <v>46</v>
      </c>
      <c r="V1388" s="231"/>
      <c r="X1388" s="228" t="s">
        <v>49</v>
      </c>
      <c r="Y1388" s="229"/>
      <c r="Z1388" s="230" t="s">
        <v>50</v>
      </c>
      <c r="AA1388" s="231"/>
      <c r="AB1388" s="4"/>
      <c r="AC1388" s="53" t="s">
        <v>87</v>
      </c>
      <c r="AE1388" s="98" t="s">
        <v>88</v>
      </c>
      <c r="AF1388" s="17"/>
      <c r="AG1388" s="62"/>
      <c r="AH1388" s="62"/>
      <c r="AI1388" s="62"/>
      <c r="AJ1388" s="62"/>
    </row>
    <row r="1389" spans="2:36" ht="18.649999999999999" customHeight="1" thickTop="1" thickBot="1">
      <c r="B1389" s="75">
        <v>3.9</v>
      </c>
      <c r="D1389" s="132">
        <f t="shared" ref="D1389" si="5682">COS($F$8*$B1389)</f>
        <v>1.1027010822494436E-2</v>
      </c>
      <c r="E1389" s="133">
        <v>0</v>
      </c>
      <c r="F1389" s="134">
        <v>0</v>
      </c>
      <c r="G1389" s="135">
        <f t="shared" ref="G1389" si="5683">$E$8*SIN($B1389*$F$8)</f>
        <v>2.9998176020036427</v>
      </c>
      <c r="I1389" s="55">
        <v>1</v>
      </c>
      <c r="J1389" s="58">
        <v>0</v>
      </c>
      <c r="K1389" s="56">
        <v>0</v>
      </c>
      <c r="L1389" s="57">
        <v>0</v>
      </c>
      <c r="N1389" s="55">
        <f t="shared" ref="N1389" si="5684">D1389*I1389+F1389*I1392-E1389*J1389-G1389*J1392</f>
        <v>1.6863883098619612</v>
      </c>
      <c r="O1389" s="58">
        <f t="shared" ref="O1389" si="5685">(D1389*J1389+E1389*I1389+F1389*J1392+G1389*I1392)</f>
        <v>0</v>
      </c>
      <c r="P1389" s="56">
        <f t="shared" ref="P1389" si="5686">D1389*K1389+F1389*K1392-E1389*L1389-G1389*L1392</f>
        <v>0</v>
      </c>
      <c r="Q1389" s="57">
        <f t="shared" ref="Q1389" si="5687">(D1389*L1389+E1389*K1389+F1389*L1392+G1389*K1392)</f>
        <v>2.9998176020036427</v>
      </c>
      <c r="S1389" s="59">
        <f t="shared" ref="S1389" si="5688">COS($U$8*$B1389)</f>
        <v>1.1027010822494436E-2</v>
      </c>
      <c r="T1389" s="60">
        <v>0</v>
      </c>
      <c r="U1389" s="22">
        <v>0</v>
      </c>
      <c r="V1389" s="116">
        <f t="shared" ref="V1389" si="5689">$T$8*SIN($B1389*$U$8)</f>
        <v>2.9998176020036427</v>
      </c>
      <c r="X1389" s="55">
        <f t="shared" ref="X1389" si="5690">N1389*S1389+P1389*S1392-O1389*T1389-Q1389*T1392</f>
        <v>-0.98128258288854464</v>
      </c>
      <c r="Y1389" s="58">
        <f t="shared" ref="Y1389" si="5691">(N1389*T1389+O1389*S1389+P1389*T1392+Q1389*S1392)</f>
        <v>0</v>
      </c>
      <c r="Z1389" s="56">
        <f t="shared" ref="Z1389" si="5692">N1389*U1389+P1389*U1392-O1389*V1389-Q1389*V1392</f>
        <v>0</v>
      </c>
      <c r="AA1389" s="57">
        <f t="shared" ref="AA1389" si="5693">(N1389*V1389+O1389*U1389+P1389*V1392+Q1389*U1392)</f>
        <v>5.0919363568998879</v>
      </c>
      <c r="AB1389" s="9"/>
      <c r="AC1389" s="61">
        <f t="shared" ref="AC1389" si="5694">20*LOG((2*$X$8)/(($X$8*X1389+Z1389+$X$8*X1392+Z1392)^2+($X$8*Y1389+AA1389+$X$8*Y1392+AA1392)^2)^0.5)</f>
        <v>-8.7293817177771977</v>
      </c>
      <c r="AE1389" s="99">
        <f t="shared" ref="AE1389" si="5695">((Y1389^2+X1389^2)/(Y1392^2+X1392^2))^0.5</f>
        <v>134.73633103011437</v>
      </c>
      <c r="AF1389" s="17"/>
      <c r="AG1389" s="62"/>
      <c r="AH1389" s="62"/>
      <c r="AI1389" s="62"/>
      <c r="AJ1389" s="62"/>
    </row>
    <row r="1390" spans="2:36" ht="18.649999999999999" customHeight="1" thickBot="1">
      <c r="D1390" s="59"/>
      <c r="E1390" s="22"/>
      <c r="F1390" s="22"/>
      <c r="G1390" s="65"/>
      <c r="I1390" s="63"/>
      <c r="L1390" s="64"/>
      <c r="N1390" s="63"/>
      <c r="Q1390" s="64"/>
      <c r="S1390" s="63"/>
      <c r="V1390" s="64"/>
      <c r="X1390" s="63"/>
      <c r="AA1390" s="64"/>
      <c r="AE1390" s="100"/>
      <c r="AF1390" s="17"/>
      <c r="AG1390" s="62"/>
      <c r="AH1390" s="62"/>
      <c r="AI1390" s="62"/>
      <c r="AJ1390" s="62"/>
    </row>
    <row r="1391" spans="2:36" ht="18.649999999999999" customHeight="1" thickBot="1">
      <c r="D1391" s="237" t="s">
        <v>39</v>
      </c>
      <c r="E1391" s="238"/>
      <c r="F1391" s="239" t="s">
        <v>40</v>
      </c>
      <c r="G1391" s="240"/>
      <c r="I1391" s="228" t="s">
        <v>18</v>
      </c>
      <c r="J1391" s="229"/>
      <c r="K1391" s="230" t="s">
        <v>19</v>
      </c>
      <c r="L1391" s="231"/>
      <c r="N1391" s="228" t="s">
        <v>20</v>
      </c>
      <c r="O1391" s="229"/>
      <c r="P1391" s="230" t="s">
        <v>21</v>
      </c>
      <c r="Q1391" s="231"/>
      <c r="S1391" s="228" t="s">
        <v>47</v>
      </c>
      <c r="T1391" s="229"/>
      <c r="U1391" s="230" t="s">
        <v>48</v>
      </c>
      <c r="V1391" s="231"/>
      <c r="X1391" s="228" t="s">
        <v>51</v>
      </c>
      <c r="Y1391" s="229"/>
      <c r="Z1391" s="230" t="s">
        <v>52</v>
      </c>
      <c r="AA1391" s="231"/>
      <c r="AB1391" s="4"/>
      <c r="AC1391" s="71" t="s">
        <v>89</v>
      </c>
      <c r="AE1391" s="101" t="s">
        <v>90</v>
      </c>
      <c r="AF1391" s="17"/>
      <c r="AG1391" s="62"/>
      <c r="AH1391" s="62"/>
      <c r="AI1391" s="62"/>
      <c r="AJ1391" s="62"/>
    </row>
    <row r="1392" spans="2:36" ht="18.649999999999999" customHeight="1" thickTop="1" thickBot="1">
      <c r="D1392" s="43">
        <v>0</v>
      </c>
      <c r="E1392" s="116">
        <f t="shared" ref="E1392" si="5696">(1/$E$8)*SIN($B1389*$F$8)</f>
        <v>0.33331306688929363</v>
      </c>
      <c r="F1392" s="59">
        <f t="shared" ref="F1392" si="5697">COS($F$8*$B1389)</f>
        <v>1.1027010822494436E-2</v>
      </c>
      <c r="G1392" s="73">
        <v>0</v>
      </c>
      <c r="I1392" s="55">
        <v>0</v>
      </c>
      <c r="J1392" s="58">
        <f t="shared" ref="J1392" si="5698">(TAN($K$8*B1389))/$J$8</f>
        <v>-0.55848772202698493</v>
      </c>
      <c r="K1392" s="56">
        <v>1</v>
      </c>
      <c r="L1392" s="57">
        <v>0</v>
      </c>
      <c r="N1392" s="55">
        <f t="shared" ref="N1392" si="5699">D1392*I1389+F1392*I1392-E1392*J1389-G1392*J1392</f>
        <v>0</v>
      </c>
      <c r="O1392" s="58">
        <f t="shared" ref="O1392" si="5700">(D1392*J1389+E1392*I1389+F1392*J1392+G1392*I1392)</f>
        <v>0.32715461673427182</v>
      </c>
      <c r="P1392" s="56">
        <f t="shared" ref="P1392" si="5701">D1392*K1389+F1392*K1392-E1392*L1389-G1392*L1392</f>
        <v>1.1027010822494436E-2</v>
      </c>
      <c r="Q1392" s="57">
        <f t="shared" ref="Q1392" si="5702">(D1392*L1389+E1392*K1389+F1392*L1392+G1392*K1392)</f>
        <v>0</v>
      </c>
      <c r="S1392" s="43">
        <v>0</v>
      </c>
      <c r="T1392" s="116">
        <f t="shared" ref="T1392" si="5703">(1/$T$8)*SIN($B1389*$U$8)</f>
        <v>0.33331306688929363</v>
      </c>
      <c r="U1392" s="59">
        <f t="shared" ref="U1392" si="5704">COS($U$8*$B1389)</f>
        <v>1.1027010822494436E-2</v>
      </c>
      <c r="V1392" s="73">
        <v>0</v>
      </c>
      <c r="X1392" s="55">
        <f t="shared" ref="X1392" si="5705">N1392*S1389+P1392*S1392-O1392*T1389-Q1392*T1392</f>
        <v>0</v>
      </c>
      <c r="Y1392" s="58">
        <f t="shared" ref="Y1392" si="5706">(N1392*T1389+O1392*S1389+P1392*T1392+Q1392*S1392)</f>
        <v>7.2829842952248872E-3</v>
      </c>
      <c r="Z1392" s="56">
        <f t="shared" ref="Z1392" si="5707">N1392*U1389+P1392*U1392-O1392*V1389-Q1392*V1392</f>
        <v>-0.98128258288854464</v>
      </c>
      <c r="AA1392" s="57">
        <f t="shared" ref="AA1392" si="5708">(N1392*V1389+O1392*U1389+P1392*V1392+Q1392*U1392)</f>
        <v>0</v>
      </c>
      <c r="AB1392" s="9"/>
      <c r="AC1392" s="74">
        <f t="shared" ref="AC1392" si="5709">(180/PI())*ATAN(-1*(($X$8*Y1389+AA1389+$X$8*Y1392+AA1392)/($X$8*X1389+Z1389+$X$8*X1392+Z1392)))</f>
        <v>68.949501548271272</v>
      </c>
      <c r="AE1392" s="102">
        <f t="shared" ref="AE1392" si="5710">20*LOG(((($X$8*X1389+Z1389-$X$8*X1392-Z1392)^2+($X$8*Y1389+AA1389-$X$8*Y1392-AA1392)^2)/(($X$8*X1389+Z1389+$X$8*X1392+Z1392)^2+($X$8*Y1389+AA1389+$X$8*Y1392+AA1392)^2))^0.5)</f>
        <v>-0.62475459402767797</v>
      </c>
      <c r="AF1392" s="17"/>
      <c r="AG1392" s="62"/>
      <c r="AH1392" s="62"/>
      <c r="AI1392" s="62"/>
      <c r="AJ1392" s="62"/>
    </row>
    <row r="1393" spans="2:36" ht="18.649999999999999" customHeight="1">
      <c r="AE1393" s="66"/>
    </row>
    <row r="1394" spans="2:36" ht="18.649999999999999" customHeight="1" thickBot="1">
      <c r="E1394" s="50" t="s">
        <v>8</v>
      </c>
      <c r="J1394" s="50" t="s">
        <v>9</v>
      </c>
      <c r="O1394" s="50" t="s">
        <v>10</v>
      </c>
      <c r="T1394" s="50" t="s">
        <v>11</v>
      </c>
      <c r="Y1394" s="50" t="s">
        <v>12</v>
      </c>
    </row>
    <row r="1395" spans="2:36" ht="18.649999999999999" customHeight="1" thickBot="1">
      <c r="B1395" s="49"/>
      <c r="D1395" s="233" t="s">
        <v>37</v>
      </c>
      <c r="E1395" s="234"/>
      <c r="F1395" s="235" t="s">
        <v>38</v>
      </c>
      <c r="G1395" s="236"/>
      <c r="I1395" s="228" t="s">
        <v>14</v>
      </c>
      <c r="J1395" s="229"/>
      <c r="K1395" s="230" t="s">
        <v>15</v>
      </c>
      <c r="L1395" s="231"/>
      <c r="N1395" s="228" t="s">
        <v>16</v>
      </c>
      <c r="O1395" s="229"/>
      <c r="P1395" s="230" t="s">
        <v>17</v>
      </c>
      <c r="Q1395" s="231"/>
      <c r="S1395" s="228" t="s">
        <v>45</v>
      </c>
      <c r="T1395" s="229"/>
      <c r="U1395" s="230" t="s">
        <v>46</v>
      </c>
      <c r="V1395" s="231"/>
      <c r="X1395" s="228" t="s">
        <v>49</v>
      </c>
      <c r="Y1395" s="229"/>
      <c r="Z1395" s="230" t="s">
        <v>50</v>
      </c>
      <c r="AA1395" s="231"/>
      <c r="AB1395" s="4"/>
      <c r="AC1395" s="53" t="s">
        <v>87</v>
      </c>
      <c r="AE1395" s="98" t="s">
        <v>88</v>
      </c>
      <c r="AF1395" s="17"/>
      <c r="AG1395" s="62"/>
      <c r="AH1395" s="62"/>
      <c r="AI1395" s="62"/>
      <c r="AJ1395" s="62"/>
    </row>
    <row r="1396" spans="2:36" ht="18.649999999999999" customHeight="1" thickTop="1" thickBot="1">
      <c r="B1396" s="75">
        <v>3.92</v>
      </c>
      <c r="D1396" s="132">
        <f t="shared" ref="D1396" si="5711">COS($F$8*$B1396)</f>
        <v>3.0284138182149881E-3</v>
      </c>
      <c r="E1396" s="133">
        <v>0</v>
      </c>
      <c r="F1396" s="134">
        <v>0</v>
      </c>
      <c r="G1396" s="135">
        <f t="shared" ref="G1396" si="5712">$E$8*SIN($B1396*$F$8)</f>
        <v>2.9999862430330761</v>
      </c>
      <c r="I1396" s="55">
        <v>1</v>
      </c>
      <c r="J1396" s="58">
        <v>0</v>
      </c>
      <c r="K1396" s="56">
        <v>0</v>
      </c>
      <c r="L1396" s="57">
        <v>0</v>
      </c>
      <c r="N1396" s="55">
        <f t="shared" ref="N1396" si="5713">D1396*I1396+F1396*I1399-E1396*J1396-G1396*J1399</f>
        <v>1.6155761599807108</v>
      </c>
      <c r="O1396" s="58">
        <f t="shared" ref="O1396" si="5714">(D1396*J1396+E1396*I1396+F1396*J1399+G1396*I1399)</f>
        <v>0</v>
      </c>
      <c r="P1396" s="56">
        <f t="shared" ref="P1396" si="5715">D1396*K1396+F1396*K1399-E1396*L1396-G1396*L1399</f>
        <v>0</v>
      </c>
      <c r="Q1396" s="57">
        <f t="shared" ref="Q1396" si="5716">(D1396*L1396+E1396*K1396+F1396*L1399+G1396*K1399)</f>
        <v>2.9999862430330761</v>
      </c>
      <c r="S1396" s="59">
        <f t="shared" ref="S1396" si="5717">COS($U$8*$B1396)</f>
        <v>3.0284138182149881E-3</v>
      </c>
      <c r="T1396" s="60">
        <v>0</v>
      </c>
      <c r="U1396" s="22">
        <v>0</v>
      </c>
      <c r="V1396" s="116">
        <f t="shared" ref="V1396" si="5718">$T$8*SIN($B1396*$U$8)</f>
        <v>2.9999862430330761</v>
      </c>
      <c r="X1396" s="55">
        <f t="shared" ref="X1396" si="5719">N1396*S1396+P1396*S1399-O1396*T1396-Q1396*T1399</f>
        <v>-0.99509819554248125</v>
      </c>
      <c r="Y1396" s="58">
        <f t="shared" ref="Y1396" si="5720">(N1396*T1396+O1396*S1396+P1396*T1399+Q1396*S1399)</f>
        <v>0</v>
      </c>
      <c r="Z1396" s="56">
        <f t="shared" ref="Z1396" si="5721">N1396*U1396+P1396*U1399-O1396*V1396-Q1396*V1399</f>
        <v>0</v>
      </c>
      <c r="AA1396" s="57">
        <f t="shared" ref="AA1396" si="5722">(N1396*V1396+O1396*U1396+P1396*V1399+Q1396*U1399)</f>
        <v>4.8557914543071927</v>
      </c>
      <c r="AB1396" s="9"/>
      <c r="AC1396" s="61">
        <f t="shared" ref="AC1396" si="5723">20*LOG((2*$X$8)/(($X$8*X1396+Z1396+$X$8*X1399+Z1399)^2+($X$8*Y1396+AA1396+$X$8*Y1399+AA1399)^2)^0.5)</f>
        <v>-8.382059146037232</v>
      </c>
      <c r="AE1396" s="99">
        <f t="shared" ref="AE1396" si="5724">((Y1396^2+X1396^2)/(Y1399^2+X1399^2))^0.5</f>
        <v>494.08959355324777</v>
      </c>
      <c r="AF1396" s="17"/>
      <c r="AG1396" s="62"/>
      <c r="AH1396" s="62"/>
      <c r="AI1396" s="62"/>
      <c r="AJ1396" s="62"/>
    </row>
    <row r="1397" spans="2:36" ht="18.649999999999999" customHeight="1" thickBot="1">
      <c r="D1397" s="59"/>
      <c r="E1397" s="22"/>
      <c r="F1397" s="22"/>
      <c r="G1397" s="65"/>
      <c r="I1397" s="63"/>
      <c r="L1397" s="64"/>
      <c r="N1397" s="63"/>
      <c r="Q1397" s="64"/>
      <c r="S1397" s="63"/>
      <c r="V1397" s="64"/>
      <c r="X1397" s="63"/>
      <c r="AA1397" s="64"/>
      <c r="AE1397" s="100"/>
      <c r="AF1397" s="17"/>
      <c r="AG1397" s="62"/>
      <c r="AH1397" s="62"/>
      <c r="AI1397" s="62"/>
      <c r="AJ1397" s="62"/>
    </row>
    <row r="1398" spans="2:36" ht="18.649999999999999" customHeight="1" thickBot="1">
      <c r="D1398" s="237" t="s">
        <v>39</v>
      </c>
      <c r="E1398" s="238"/>
      <c r="F1398" s="239" t="s">
        <v>40</v>
      </c>
      <c r="G1398" s="240"/>
      <c r="I1398" s="228" t="s">
        <v>18</v>
      </c>
      <c r="J1398" s="229"/>
      <c r="K1398" s="230" t="s">
        <v>19</v>
      </c>
      <c r="L1398" s="231"/>
      <c r="N1398" s="228" t="s">
        <v>20</v>
      </c>
      <c r="O1398" s="229"/>
      <c r="P1398" s="230" t="s">
        <v>21</v>
      </c>
      <c r="Q1398" s="231"/>
      <c r="S1398" s="228" t="s">
        <v>47</v>
      </c>
      <c r="T1398" s="229"/>
      <c r="U1398" s="230" t="s">
        <v>48</v>
      </c>
      <c r="V1398" s="231"/>
      <c r="X1398" s="228" t="s">
        <v>51</v>
      </c>
      <c r="Y1398" s="229"/>
      <c r="Z1398" s="230" t="s">
        <v>52</v>
      </c>
      <c r="AA1398" s="231"/>
      <c r="AB1398" s="4"/>
      <c r="AC1398" s="71" t="s">
        <v>89</v>
      </c>
      <c r="AE1398" s="101" t="s">
        <v>90</v>
      </c>
      <c r="AF1398" s="17"/>
      <c r="AG1398" s="62"/>
      <c r="AH1398" s="62"/>
      <c r="AI1398" s="62"/>
      <c r="AJ1398" s="62"/>
    </row>
    <row r="1399" spans="2:36" ht="18.649999999999999" customHeight="1" thickTop="1" thickBot="1">
      <c r="D1399" s="43">
        <v>0</v>
      </c>
      <c r="E1399" s="116">
        <f t="shared" ref="E1399" si="5725">(1/$E$8)*SIN($B1396*$F$8)</f>
        <v>0.33333180478145286</v>
      </c>
      <c r="F1399" s="59">
        <f t="shared" ref="F1399" si="5726">COS($F$8*$B1396)</f>
        <v>3.0284138182149881E-3</v>
      </c>
      <c r="G1399" s="73">
        <v>0</v>
      </c>
      <c r="I1399" s="55">
        <v>0</v>
      </c>
      <c r="J1399" s="58">
        <f t="shared" ref="J1399" si="5727">(TAN($K$8*B1396))/$J$8</f>
        <v>-0.5375183802616913</v>
      </c>
      <c r="K1399" s="56">
        <v>1</v>
      </c>
      <c r="L1399" s="57">
        <v>0</v>
      </c>
      <c r="N1399" s="55">
        <f t="shared" ref="N1399" si="5728">D1399*I1396+F1399*I1399-E1399*J1396-G1399*J1399</f>
        <v>0</v>
      </c>
      <c r="O1399" s="58">
        <f t="shared" ref="O1399" si="5729">(D1399*J1396+E1399*I1396+F1399*J1399+G1399*I1399)</f>
        <v>0.33170397669112384</v>
      </c>
      <c r="P1399" s="56">
        <f t="shared" ref="P1399" si="5730">D1399*K1396+F1399*K1399-E1399*L1396-G1399*L1399</f>
        <v>3.0284138182149881E-3</v>
      </c>
      <c r="Q1399" s="57">
        <f t="shared" ref="Q1399" si="5731">(D1399*L1396+E1399*K1396+F1399*L1399+G1399*K1399)</f>
        <v>0</v>
      </c>
      <c r="S1399" s="43">
        <v>0</v>
      </c>
      <c r="T1399" s="116">
        <f t="shared" ref="T1399" si="5732">(1/$T$8)*SIN($B1396*$U$8)</f>
        <v>0.33333180478145286</v>
      </c>
      <c r="U1399" s="59">
        <f t="shared" ref="U1399" si="5733">COS($U$8*$B1396)</f>
        <v>3.0284138182149881E-3</v>
      </c>
      <c r="V1399" s="73">
        <v>0</v>
      </c>
      <c r="X1399" s="55">
        <f t="shared" ref="X1399" si="5734">N1399*S1396+P1399*S1399-O1399*T1396-Q1399*T1399</f>
        <v>0</v>
      </c>
      <c r="Y1399" s="58">
        <f t="shared" ref="Y1399" si="5735">(N1399*T1396+O1399*S1396+P1399*T1399+Q1399*S1399)</f>
        <v>2.0140035502189545E-3</v>
      </c>
      <c r="Z1399" s="56">
        <f t="shared" ref="Z1399" si="5736">N1399*U1396+P1399*U1399-O1399*V1396-Q1399*V1399</f>
        <v>-0.99509819554248136</v>
      </c>
      <c r="AA1399" s="57">
        <f t="shared" ref="AA1399" si="5737">(N1399*V1396+O1399*U1396+P1399*V1399+Q1399*U1399)</f>
        <v>0</v>
      </c>
      <c r="AB1399" s="9"/>
      <c r="AC1399" s="74">
        <f t="shared" ref="AC1399" si="5738">(180/PI())*ATAN(-1*(($X$8*Y1396+AA1396+$X$8*Y1399+AA1399)/($X$8*X1396+Z1396+$X$8*X1399+Z1399)))</f>
        <v>67.721557183890965</v>
      </c>
      <c r="AE1399" s="102">
        <f t="shared" ref="AE1399" si="5739">20*LOG(((($X$8*X1396+Z1396-$X$8*X1399-Z1399)^2+($X$8*Y1396+AA1396-$X$8*Y1399-AA1399)^2)/(($X$8*X1396+Z1396+$X$8*X1399+Z1399)^2+($X$8*Y1396+AA1396+$X$8*Y1399+AA1399)^2))^0.5)</f>
        <v>-0.68106186465582752</v>
      </c>
      <c r="AF1399" s="17"/>
      <c r="AG1399" s="62"/>
      <c r="AH1399" s="62"/>
      <c r="AI1399" s="62"/>
      <c r="AJ1399" s="62"/>
    </row>
    <row r="1400" spans="2:36" ht="18.649999999999999" customHeight="1">
      <c r="AE1400" s="66"/>
    </row>
    <row r="1401" spans="2:36" ht="18.649999999999999" customHeight="1" thickBot="1">
      <c r="E1401" s="50" t="s">
        <v>8</v>
      </c>
      <c r="J1401" s="50" t="s">
        <v>9</v>
      </c>
      <c r="O1401" s="50" t="s">
        <v>10</v>
      </c>
      <c r="T1401" s="50" t="s">
        <v>11</v>
      </c>
      <c r="Y1401" s="50" t="s">
        <v>12</v>
      </c>
    </row>
    <row r="1402" spans="2:36" ht="18.649999999999999" customHeight="1" thickBot="1">
      <c r="B1402" s="49"/>
      <c r="D1402" s="233" t="s">
        <v>37</v>
      </c>
      <c r="E1402" s="234"/>
      <c r="F1402" s="235" t="s">
        <v>38</v>
      </c>
      <c r="G1402" s="236"/>
      <c r="I1402" s="228" t="s">
        <v>14</v>
      </c>
      <c r="J1402" s="229"/>
      <c r="K1402" s="230" t="s">
        <v>15</v>
      </c>
      <c r="L1402" s="231"/>
      <c r="N1402" s="228" t="s">
        <v>16</v>
      </c>
      <c r="O1402" s="229"/>
      <c r="P1402" s="230" t="s">
        <v>17</v>
      </c>
      <c r="Q1402" s="231"/>
      <c r="S1402" s="228" t="s">
        <v>45</v>
      </c>
      <c r="T1402" s="229"/>
      <c r="U1402" s="230" t="s">
        <v>46</v>
      </c>
      <c r="V1402" s="231"/>
      <c r="X1402" s="228" t="s">
        <v>49</v>
      </c>
      <c r="Y1402" s="229"/>
      <c r="Z1402" s="230" t="s">
        <v>50</v>
      </c>
      <c r="AA1402" s="231"/>
      <c r="AB1402" s="4"/>
      <c r="AC1402" s="53" t="s">
        <v>87</v>
      </c>
      <c r="AE1402" s="98" t="s">
        <v>88</v>
      </c>
      <c r="AF1402" s="17"/>
      <c r="AG1402" s="62"/>
      <c r="AH1402" s="62"/>
      <c r="AI1402" s="62"/>
      <c r="AJ1402" s="62"/>
    </row>
    <row r="1403" spans="2:36" ht="18.649999999999999" customHeight="1" thickTop="1" thickBot="1">
      <c r="B1403" s="75">
        <v>3.94</v>
      </c>
      <c r="D1403" s="132">
        <f t="shared" ref="D1403" si="5740">COS($F$8*$B1403)</f>
        <v>-4.9703769461431017E-3</v>
      </c>
      <c r="E1403" s="133">
        <v>0</v>
      </c>
      <c r="F1403" s="134">
        <v>0</v>
      </c>
      <c r="G1403" s="135">
        <f t="shared" ref="G1403" si="5741">$E$8*SIN($B1403*$F$8)</f>
        <v>2.9999629428006473</v>
      </c>
      <c r="I1403" s="55">
        <v>1</v>
      </c>
      <c r="J1403" s="58">
        <v>0</v>
      </c>
      <c r="K1403" s="56">
        <v>0</v>
      </c>
      <c r="L1403" s="57">
        <v>0</v>
      </c>
      <c r="N1403" s="55">
        <f t="shared" ref="N1403" si="5742">D1403*I1403+F1403*I1406-E1403*J1403-G1403*J1406</f>
        <v>1.5454017384080241</v>
      </c>
      <c r="O1403" s="58">
        <f t="shared" ref="O1403" si="5743">(D1403*J1403+E1403*I1403+F1403*J1406+G1403*I1406)</f>
        <v>0</v>
      </c>
      <c r="P1403" s="56">
        <f t="shared" ref="P1403" si="5744">D1403*K1403+F1403*K1406-E1403*L1403-G1403*L1406</f>
        <v>0</v>
      </c>
      <c r="Q1403" s="57">
        <f t="shared" ref="Q1403" si="5745">(D1403*L1403+E1403*K1403+F1403*L1406+G1403*K1406)</f>
        <v>2.9999629428006473</v>
      </c>
      <c r="S1403" s="59">
        <f t="shared" ref="S1403" si="5746">COS($U$8*$B1403)</f>
        <v>-4.9703769461431017E-3</v>
      </c>
      <c r="T1403" s="60">
        <v>0</v>
      </c>
      <c r="U1403" s="22">
        <v>0</v>
      </c>
      <c r="V1403" s="116">
        <f t="shared" ref="V1403" si="5747">$T$8*SIN($B1403*$U$8)</f>
        <v>2.9999629428006473</v>
      </c>
      <c r="X1403" s="55">
        <f t="shared" ref="X1403" si="5748">N1403*S1403+P1403*S1406-O1403*T1403-Q1403*T1406</f>
        <v>-1.007656524526126</v>
      </c>
      <c r="Y1403" s="58">
        <f t="shared" ref="Y1403" si="5749">(N1403*T1403+O1403*S1403+P1403*T1406+Q1403*S1406)</f>
        <v>0</v>
      </c>
      <c r="Z1403" s="56">
        <f t="shared" ref="Z1403" si="5750">N1403*U1403+P1403*U1406-O1403*V1403-Q1403*V1406</f>
        <v>0</v>
      </c>
      <c r="AA1403" s="57">
        <f t="shared" ref="AA1403" si="5751">(N1403*V1403+O1403*U1403+P1403*V1406+Q1403*U1406)</f>
        <v>4.6212370003135925</v>
      </c>
      <c r="AB1403" s="9"/>
      <c r="AC1403" s="61">
        <f t="shared" ref="AC1403" si="5752">20*LOG((2*$X$8)/(($X$8*X1403+Z1403+$X$8*X1406+Z1406)^2+($X$8*Y1403+AA1403+$X$8*Y1406+AA1406)^2)^0.5)</f>
        <v>-8.0254430627177324</v>
      </c>
      <c r="AE1403" s="99">
        <f t="shared" ref="AE1403" si="5753">((Y1403^2+X1403^2)/(Y1406^2+X1406^2))^0.5</f>
        <v>302.93515177974029</v>
      </c>
      <c r="AF1403" s="17"/>
      <c r="AG1403" s="62"/>
      <c r="AH1403" s="62"/>
      <c r="AI1403" s="62"/>
      <c r="AJ1403" s="62"/>
    </row>
    <row r="1404" spans="2:36" ht="18.649999999999999" customHeight="1" thickBot="1">
      <c r="D1404" s="59"/>
      <c r="E1404" s="22"/>
      <c r="F1404" s="22"/>
      <c r="G1404" s="65"/>
      <c r="I1404" s="63"/>
      <c r="L1404" s="64"/>
      <c r="N1404" s="63"/>
      <c r="Q1404" s="64"/>
      <c r="S1404" s="63"/>
      <c r="V1404" s="64"/>
      <c r="X1404" s="63"/>
      <c r="AA1404" s="64"/>
      <c r="AE1404" s="100"/>
      <c r="AF1404" s="17"/>
      <c r="AG1404" s="62"/>
      <c r="AH1404" s="62"/>
      <c r="AI1404" s="62"/>
      <c r="AJ1404" s="62"/>
    </row>
    <row r="1405" spans="2:36" ht="18.649999999999999" customHeight="1" thickBot="1">
      <c r="D1405" s="237" t="s">
        <v>39</v>
      </c>
      <c r="E1405" s="238"/>
      <c r="F1405" s="239" t="s">
        <v>40</v>
      </c>
      <c r="G1405" s="240"/>
      <c r="I1405" s="228" t="s">
        <v>18</v>
      </c>
      <c r="J1405" s="229"/>
      <c r="K1405" s="230" t="s">
        <v>19</v>
      </c>
      <c r="L1405" s="231"/>
      <c r="N1405" s="228" t="s">
        <v>20</v>
      </c>
      <c r="O1405" s="229"/>
      <c r="P1405" s="230" t="s">
        <v>21</v>
      </c>
      <c r="Q1405" s="231"/>
      <c r="S1405" s="228" t="s">
        <v>47</v>
      </c>
      <c r="T1405" s="229"/>
      <c r="U1405" s="230" t="s">
        <v>48</v>
      </c>
      <c r="V1405" s="231"/>
      <c r="X1405" s="228" t="s">
        <v>51</v>
      </c>
      <c r="Y1405" s="229"/>
      <c r="Z1405" s="230" t="s">
        <v>52</v>
      </c>
      <c r="AA1405" s="231"/>
      <c r="AB1405" s="4"/>
      <c r="AC1405" s="71" t="s">
        <v>89</v>
      </c>
      <c r="AE1405" s="101" t="s">
        <v>90</v>
      </c>
      <c r="AF1405" s="17"/>
      <c r="AG1405" s="62"/>
      <c r="AH1405" s="62"/>
      <c r="AI1405" s="62"/>
      <c r="AJ1405" s="62"/>
    </row>
    <row r="1406" spans="2:36" ht="18.649999999999999" customHeight="1" thickTop="1" thickBot="1">
      <c r="D1406" s="43">
        <v>0</v>
      </c>
      <c r="E1406" s="116">
        <f t="shared" ref="E1406" si="5754">(1/$E$8)*SIN($B1403*$F$8)</f>
        <v>0.33332921586673858</v>
      </c>
      <c r="F1406" s="59">
        <f t="shared" ref="F1406" si="5755">COS($F$8*$B1403)</f>
        <v>-4.9703769461431017E-3</v>
      </c>
      <c r="G1406" s="73">
        <v>0</v>
      </c>
      <c r="I1406" s="55">
        <v>0</v>
      </c>
      <c r="J1406" s="58">
        <f t="shared" ref="J1406" si="5756">(TAN($K$8*B1403))/$J$8</f>
        <v>-0.51679708880230391</v>
      </c>
      <c r="K1406" s="56">
        <v>1</v>
      </c>
      <c r="L1406" s="57">
        <v>0</v>
      </c>
      <c r="N1406" s="55">
        <f t="shared" ref="N1406" si="5757">D1406*I1403+F1406*I1406-E1406*J1403-G1406*J1406</f>
        <v>0</v>
      </c>
      <c r="O1406" s="58">
        <f t="shared" ref="O1406" si="5758">(D1406*J1403+E1406*I1403+F1406*J1406+G1406*I1406)</f>
        <v>0.3358978922027554</v>
      </c>
      <c r="P1406" s="56">
        <f t="shared" ref="P1406" si="5759">D1406*K1403+F1406*K1406-E1406*L1403-G1406*L1406</f>
        <v>-4.9703769461431017E-3</v>
      </c>
      <c r="Q1406" s="57">
        <f t="shared" ref="Q1406" si="5760">(D1406*L1403+E1406*K1403+F1406*L1406+G1406*K1406)</f>
        <v>0</v>
      </c>
      <c r="S1406" s="43">
        <v>0</v>
      </c>
      <c r="T1406" s="116">
        <f t="shared" ref="T1406" si="5761">(1/$T$8)*SIN($B1403*$U$8)</f>
        <v>0.33332921586673858</v>
      </c>
      <c r="U1406" s="59">
        <f t="shared" ref="U1406" si="5762">COS($U$8*$B1403)</f>
        <v>-4.9703769461431017E-3</v>
      </c>
      <c r="V1406" s="73">
        <v>0</v>
      </c>
      <c r="X1406" s="55">
        <f t="shared" ref="X1406" si="5763">N1406*S1403+P1406*S1406-O1406*T1403-Q1406*T1406</f>
        <v>0</v>
      </c>
      <c r="Y1406" s="58">
        <f t="shared" ref="Y1406" si="5764">(N1406*T1403+O1406*S1403+P1406*T1406+Q1406*S1406)</f>
        <v>-3.3263109896826308E-3</v>
      </c>
      <c r="Z1406" s="56">
        <f t="shared" ref="Z1406" si="5765">N1406*U1403+P1406*U1406-O1406*V1403-Q1406*V1406</f>
        <v>-1.007656524526126</v>
      </c>
      <c r="AA1406" s="57">
        <f t="shared" ref="AA1406" si="5766">(N1406*V1403+O1406*U1403+P1406*V1406+Q1406*U1406)</f>
        <v>0</v>
      </c>
      <c r="AB1406" s="9"/>
      <c r="AC1406" s="74">
        <f t="shared" ref="AC1406" si="5767">(180/PI())*ATAN(-1*(($X$8*Y1403+AA1403+$X$8*Y1406+AA1406)/($X$8*X1403+Z1403+$X$8*X1406+Z1406)))</f>
        <v>66.42295136095639</v>
      </c>
      <c r="AE1406" s="102">
        <f t="shared" ref="AE1406" si="5768">20*LOG(((($X$8*X1403+Z1403-$X$8*X1406-Z1406)^2+($X$8*Y1403+AA1403-$X$8*Y1406-AA1406)^2)/(($X$8*X1403+Z1403+$X$8*X1406+Z1406)^2+($X$8*Y1403+AA1403+$X$8*Y1406+AA1406)^2))^0.5)</f>
        <v>-0.74462838777299856</v>
      </c>
      <c r="AF1406" s="17"/>
      <c r="AG1406" s="62"/>
      <c r="AH1406" s="62"/>
      <c r="AI1406" s="62"/>
      <c r="AJ1406" s="62"/>
    </row>
    <row r="1407" spans="2:36" ht="18.649999999999999" customHeight="1">
      <c r="AE1407" s="66"/>
    </row>
    <row r="1408" spans="2:36" ht="18.649999999999999" customHeight="1" thickBot="1">
      <c r="E1408" s="50" t="s">
        <v>8</v>
      </c>
      <c r="J1408" s="50" t="s">
        <v>9</v>
      </c>
      <c r="O1408" s="50" t="s">
        <v>10</v>
      </c>
      <c r="T1408" s="50" t="s">
        <v>11</v>
      </c>
      <c r="Y1408" s="50" t="s">
        <v>12</v>
      </c>
    </row>
    <row r="1409" spans="2:36" ht="18.649999999999999" customHeight="1" thickBot="1">
      <c r="B1409" s="49"/>
      <c r="D1409" s="233" t="s">
        <v>37</v>
      </c>
      <c r="E1409" s="234"/>
      <c r="F1409" s="235" t="s">
        <v>38</v>
      </c>
      <c r="G1409" s="236"/>
      <c r="I1409" s="228" t="s">
        <v>14</v>
      </c>
      <c r="J1409" s="229"/>
      <c r="K1409" s="230" t="s">
        <v>15</v>
      </c>
      <c r="L1409" s="231"/>
      <c r="N1409" s="228" t="s">
        <v>16</v>
      </c>
      <c r="O1409" s="229"/>
      <c r="P1409" s="230" t="s">
        <v>17</v>
      </c>
      <c r="Q1409" s="231"/>
      <c r="S1409" s="228" t="s">
        <v>45</v>
      </c>
      <c r="T1409" s="229"/>
      <c r="U1409" s="230" t="s">
        <v>46</v>
      </c>
      <c r="V1409" s="231"/>
      <c r="X1409" s="228" t="s">
        <v>49</v>
      </c>
      <c r="Y1409" s="229"/>
      <c r="Z1409" s="230" t="s">
        <v>50</v>
      </c>
      <c r="AA1409" s="231"/>
      <c r="AB1409" s="4"/>
      <c r="AC1409" s="53" t="s">
        <v>87</v>
      </c>
      <c r="AE1409" s="98" t="s">
        <v>88</v>
      </c>
      <c r="AF1409" s="17"/>
      <c r="AG1409" s="62"/>
      <c r="AH1409" s="62"/>
      <c r="AI1409" s="62"/>
      <c r="AJ1409" s="62"/>
    </row>
    <row r="1410" spans="2:36" ht="18.649999999999999" customHeight="1" thickTop="1" thickBot="1">
      <c r="B1410" s="75">
        <v>3.96</v>
      </c>
      <c r="D1410" s="132">
        <f t="shared" ref="D1410" si="5769">COS($F$8*$B1410)</f>
        <v>-1.2968849702235033E-2</v>
      </c>
      <c r="E1410" s="133">
        <v>0</v>
      </c>
      <c r="F1410" s="134">
        <v>0</v>
      </c>
      <c r="G1410" s="135">
        <f t="shared" ref="G1410" si="5770">$E$8*SIN($B1410*$F$8)</f>
        <v>2.9997477027971216</v>
      </c>
      <c r="I1410" s="55">
        <v>1</v>
      </c>
      <c r="J1410" s="58">
        <v>0</v>
      </c>
      <c r="K1410" s="56">
        <v>0</v>
      </c>
      <c r="L1410" s="57">
        <v>0</v>
      </c>
      <c r="N1410" s="55">
        <f t="shared" ref="N1410" si="5771">D1410*I1410+F1410*I1413-E1410*J1410-G1410*J1413</f>
        <v>1.4758404861565162</v>
      </c>
      <c r="O1410" s="58">
        <f t="shared" ref="O1410" si="5772">(D1410*J1410+E1410*I1410+F1410*J1413+G1410*I1413)</f>
        <v>0</v>
      </c>
      <c r="P1410" s="56">
        <f t="shared" ref="P1410" si="5773">D1410*K1410+F1410*K1413-E1410*L1410-G1410*L1413</f>
        <v>0</v>
      </c>
      <c r="Q1410" s="57">
        <f t="shared" ref="Q1410" si="5774">(D1410*L1410+E1410*K1410+F1410*L1413+G1410*K1413)</f>
        <v>2.9997477027971216</v>
      </c>
      <c r="S1410" s="59">
        <f t="shared" ref="S1410" si="5775">COS($U$8*$B1410)</f>
        <v>-1.2968849702235033E-2</v>
      </c>
      <c r="T1410" s="60">
        <v>0</v>
      </c>
      <c r="U1410" s="22">
        <v>0</v>
      </c>
      <c r="V1410" s="116">
        <f t="shared" ref="V1410" si="5776">$T$8*SIN($B1410*$U$8)</f>
        <v>2.9997477027971216</v>
      </c>
      <c r="X1410" s="55">
        <f t="shared" ref="X1410" si="5777">N1410*S1410+P1410*S1413-O1410*T1410-Q1410*T1413</f>
        <v>-1.0189717623868382</v>
      </c>
      <c r="Y1410" s="58">
        <f t="shared" ref="Y1410" si="5778">(N1410*T1410+O1410*S1410+P1410*T1413+Q1410*S1413)</f>
        <v>0</v>
      </c>
      <c r="Z1410" s="56">
        <f t="shared" ref="Z1410" si="5779">N1410*U1410+P1410*U1413-O1410*V1410-Q1410*V1413</f>
        <v>0</v>
      </c>
      <c r="AA1410" s="57">
        <f t="shared" ref="AA1410" si="5780">(N1410*V1410+O1410*U1410+P1410*V1413+Q1410*U1413)</f>
        <v>4.3882458309407957</v>
      </c>
      <c r="AB1410" s="9"/>
      <c r="AC1410" s="61">
        <f t="shared" ref="AC1410" si="5781">20*LOG((2*$X$8)/(($X$8*X1410+Z1410+$X$8*X1413+Z1413)^2+($X$8*Y1410+AA1410+$X$8*Y1413+AA1413)^2)^0.5)</f>
        <v>-7.6591774756110613</v>
      </c>
      <c r="AE1410" s="99">
        <f t="shared" ref="AE1410" si="5782">((Y1410^2+X1410^2)/(Y1413^2+X1413^2))^0.5</f>
        <v>116.73878701320402</v>
      </c>
      <c r="AF1410" s="17"/>
      <c r="AG1410" s="62"/>
      <c r="AH1410" s="62"/>
      <c r="AI1410" s="62"/>
      <c r="AJ1410" s="62"/>
    </row>
    <row r="1411" spans="2:36" ht="18.649999999999999" customHeight="1" thickBot="1">
      <c r="D1411" s="59"/>
      <c r="E1411" s="22"/>
      <c r="F1411" s="22"/>
      <c r="G1411" s="65"/>
      <c r="I1411" s="63"/>
      <c r="L1411" s="64"/>
      <c r="N1411" s="63"/>
      <c r="Q1411" s="64"/>
      <c r="S1411" s="63"/>
      <c r="V1411" s="64"/>
      <c r="X1411" s="63"/>
      <c r="AA1411" s="64"/>
      <c r="AE1411" s="100"/>
      <c r="AF1411" s="17"/>
      <c r="AG1411" s="62"/>
      <c r="AH1411" s="62"/>
      <c r="AI1411" s="62"/>
      <c r="AJ1411" s="62"/>
    </row>
    <row r="1412" spans="2:36" ht="18.649999999999999" customHeight="1" thickBot="1">
      <c r="D1412" s="237" t="s">
        <v>39</v>
      </c>
      <c r="E1412" s="238"/>
      <c r="F1412" s="239" t="s">
        <v>40</v>
      </c>
      <c r="G1412" s="240"/>
      <c r="I1412" s="228" t="s">
        <v>18</v>
      </c>
      <c r="J1412" s="229"/>
      <c r="K1412" s="230" t="s">
        <v>19</v>
      </c>
      <c r="L1412" s="231"/>
      <c r="N1412" s="228" t="s">
        <v>20</v>
      </c>
      <c r="O1412" s="229"/>
      <c r="P1412" s="230" t="s">
        <v>21</v>
      </c>
      <c r="Q1412" s="231"/>
      <c r="S1412" s="228" t="s">
        <v>47</v>
      </c>
      <c r="T1412" s="229"/>
      <c r="U1412" s="230" t="s">
        <v>48</v>
      </c>
      <c r="V1412" s="231"/>
      <c r="X1412" s="228" t="s">
        <v>51</v>
      </c>
      <c r="Y1412" s="229"/>
      <c r="Z1412" s="230" t="s">
        <v>52</v>
      </c>
      <c r="AA1412" s="231"/>
      <c r="AB1412" s="4"/>
      <c r="AC1412" s="71" t="s">
        <v>89</v>
      </c>
      <c r="AE1412" s="101" t="s">
        <v>90</v>
      </c>
      <c r="AF1412" s="17"/>
      <c r="AG1412" s="62"/>
      <c r="AH1412" s="62"/>
      <c r="AI1412" s="62"/>
      <c r="AJ1412" s="62"/>
    </row>
    <row r="1413" spans="2:36" ht="18.649999999999999" customHeight="1" thickTop="1" thickBot="1">
      <c r="D1413" s="43">
        <v>0</v>
      </c>
      <c r="E1413" s="116">
        <f t="shared" ref="E1413" si="5783">(1/$E$8)*SIN($B1410*$F$8)</f>
        <v>0.33330530031079125</v>
      </c>
      <c r="F1413" s="59">
        <f t="shared" ref="F1413" si="5784">COS($F$8*$B1410)</f>
        <v>-1.2968849702235033E-2</v>
      </c>
      <c r="G1413" s="73">
        <v>0</v>
      </c>
      <c r="I1413" s="55">
        <v>0</v>
      </c>
      <c r="J1413" s="58">
        <f t="shared" ref="J1413" si="5785">(TAN($K$8*B1410))/$J$8</f>
        <v>-0.49631151795549594</v>
      </c>
      <c r="K1413" s="56">
        <v>1</v>
      </c>
      <c r="L1413" s="57">
        <v>0</v>
      </c>
      <c r="N1413" s="55">
        <f t="shared" ref="N1413" si="5786">D1413*I1410+F1413*I1413-E1413*J1410-G1413*J1413</f>
        <v>0</v>
      </c>
      <c r="O1413" s="58">
        <f t="shared" ref="O1413" si="5787">(D1413*J1410+E1413*I1410+F1413*J1413+G1413*I1413)</f>
        <v>0.33974188979264419</v>
      </c>
      <c r="P1413" s="56">
        <f t="shared" ref="P1413" si="5788">D1413*K1410+F1413*K1413-E1413*L1410-G1413*L1413</f>
        <v>-1.2968849702235033E-2</v>
      </c>
      <c r="Q1413" s="57">
        <f t="shared" ref="Q1413" si="5789">(D1413*L1410+E1413*K1410+F1413*L1413+G1413*K1413)</f>
        <v>0</v>
      </c>
      <c r="S1413" s="43">
        <v>0</v>
      </c>
      <c r="T1413" s="116">
        <f t="shared" ref="T1413" si="5790">(1/$T$8)*SIN($B1410*$U$8)</f>
        <v>0.33330530031079125</v>
      </c>
      <c r="U1413" s="59">
        <f t="shared" ref="U1413" si="5791">COS($U$8*$B1410)</f>
        <v>-1.2968849702235033E-2</v>
      </c>
      <c r="V1413" s="73">
        <v>0</v>
      </c>
      <c r="X1413" s="55">
        <f t="shared" ref="X1413" si="5792">N1413*S1410+P1413*S1413-O1413*T1410-Q1413*T1413</f>
        <v>0</v>
      </c>
      <c r="Y1413" s="58">
        <f t="shared" ref="Y1413" si="5793">(N1413*T1410+O1413*S1410+P1413*T1413+Q1413*S1413)</f>
        <v>-8.7286478509630647E-3</v>
      </c>
      <c r="Z1413" s="56">
        <f t="shared" ref="Z1413" si="5794">N1413*U1410+P1413*U1413-O1413*V1410-Q1413*V1413</f>
        <v>-1.018971762386838</v>
      </c>
      <c r="AA1413" s="57">
        <f t="shared" ref="AA1413" si="5795">(N1413*V1410+O1413*U1410+P1413*V1413+Q1413*U1413)</f>
        <v>0</v>
      </c>
      <c r="AB1413" s="9"/>
      <c r="AC1413" s="74">
        <f t="shared" ref="AC1413" si="5796">(180/PI())*ATAN(-1*(($X$8*Y1410+AA1410+$X$8*Y1413+AA1413)/($X$8*X1410+Z1410+$X$8*X1413+Z1413)))</f>
        <v>65.045783036133628</v>
      </c>
      <c r="AE1413" s="102">
        <f t="shared" ref="AE1413" si="5797">20*LOG(((($X$8*X1410+Z1410-$X$8*X1413-Z1413)^2+($X$8*Y1410+AA1410-$X$8*Y1413-AA1413)^2)/(($X$8*X1410+Z1410+$X$8*X1413+Z1413)^2+($X$8*Y1410+AA1410+$X$8*Y1413+AA1413)^2))^0.5)</f>
        <v>-0.81669849156172725</v>
      </c>
      <c r="AF1413" s="17"/>
      <c r="AG1413" s="62"/>
      <c r="AH1413" s="62"/>
      <c r="AI1413" s="62"/>
      <c r="AJ1413" s="62"/>
    </row>
    <row r="1414" spans="2:36" ht="18.649999999999999" customHeight="1">
      <c r="AE1414" s="66"/>
    </row>
    <row r="1415" spans="2:36" ht="18.649999999999999" customHeight="1" thickBot="1">
      <c r="E1415" s="50" t="s">
        <v>8</v>
      </c>
      <c r="J1415" s="50" t="s">
        <v>9</v>
      </c>
      <c r="O1415" s="50" t="s">
        <v>10</v>
      </c>
      <c r="T1415" s="50" t="s">
        <v>11</v>
      </c>
      <c r="Y1415" s="50" t="s">
        <v>12</v>
      </c>
    </row>
    <row r="1416" spans="2:36" ht="18.649999999999999" customHeight="1" thickBot="1">
      <c r="B1416" s="49"/>
      <c r="D1416" s="233" t="s">
        <v>37</v>
      </c>
      <c r="E1416" s="234"/>
      <c r="F1416" s="235" t="s">
        <v>38</v>
      </c>
      <c r="G1416" s="236"/>
      <c r="I1416" s="228" t="s">
        <v>14</v>
      </c>
      <c r="J1416" s="229"/>
      <c r="K1416" s="230" t="s">
        <v>15</v>
      </c>
      <c r="L1416" s="231"/>
      <c r="N1416" s="228" t="s">
        <v>16</v>
      </c>
      <c r="O1416" s="229"/>
      <c r="P1416" s="230" t="s">
        <v>17</v>
      </c>
      <c r="Q1416" s="231"/>
      <c r="S1416" s="228" t="s">
        <v>45</v>
      </c>
      <c r="T1416" s="229"/>
      <c r="U1416" s="230" t="s">
        <v>46</v>
      </c>
      <c r="V1416" s="231"/>
      <c r="X1416" s="228" t="s">
        <v>49</v>
      </c>
      <c r="Y1416" s="229"/>
      <c r="Z1416" s="230" t="s">
        <v>50</v>
      </c>
      <c r="AA1416" s="231"/>
      <c r="AB1416" s="4"/>
      <c r="AC1416" s="53" t="s">
        <v>87</v>
      </c>
      <c r="AE1416" s="98" t="s">
        <v>88</v>
      </c>
      <c r="AF1416" s="17"/>
      <c r="AG1416" s="62"/>
      <c r="AH1416" s="62"/>
      <c r="AI1416" s="62"/>
      <c r="AJ1416" s="62"/>
    </row>
    <row r="1417" spans="2:36" ht="18.649999999999999" customHeight="1" thickTop="1" thickBot="1">
      <c r="B1417" s="75">
        <v>3.98</v>
      </c>
      <c r="D1417" s="132">
        <f t="shared" ref="D1417" si="5798">COS($F$8*$B1417)</f>
        <v>-2.0966492702063296E-2</v>
      </c>
      <c r="E1417" s="133">
        <v>0</v>
      </c>
      <c r="F1417" s="134">
        <v>0</v>
      </c>
      <c r="G1417" s="135">
        <f t="shared" ref="G1417" si="5799">$E$8*SIN($B1417*$F$8)</f>
        <v>2.9993405367937083</v>
      </c>
      <c r="I1417" s="55">
        <v>1</v>
      </c>
      <c r="J1417" s="58">
        <v>0</v>
      </c>
      <c r="K1417" s="56">
        <v>0</v>
      </c>
      <c r="L1417" s="57">
        <v>0</v>
      </c>
      <c r="N1417" s="55">
        <f t="shared" ref="N1417" si="5800">D1417*I1417+F1417*I1420-E1417*J1417-G1417*J1420</f>
        <v>1.4068689673864248</v>
      </c>
      <c r="O1417" s="58">
        <f t="shared" ref="O1417" si="5801">(D1417*J1417+E1417*I1417+F1417*J1420+G1417*I1420)</f>
        <v>0</v>
      </c>
      <c r="P1417" s="56">
        <f t="shared" ref="P1417" si="5802">D1417*K1417+F1417*K1420-E1417*L1417-G1417*L1420</f>
        <v>0</v>
      </c>
      <c r="Q1417" s="57">
        <f t="shared" ref="Q1417" si="5803">(D1417*L1417+E1417*K1417+F1417*L1420+G1417*K1420)</f>
        <v>2.9993405367937083</v>
      </c>
      <c r="S1417" s="59">
        <f t="shared" ref="S1417" si="5804">COS($U$8*$B1417)</f>
        <v>-2.0966492702063296E-2</v>
      </c>
      <c r="T1417" s="60">
        <v>0</v>
      </c>
      <c r="U1417" s="22">
        <v>0</v>
      </c>
      <c r="V1417" s="116">
        <f t="shared" ref="V1417" si="5805">$T$8*SIN($B1417*$U$8)</f>
        <v>2.9993405367937083</v>
      </c>
      <c r="X1417" s="55">
        <f t="shared" ref="X1417" si="5806">N1417*S1417+P1417*S1420-O1417*T1417-Q1417*T1420</f>
        <v>-1.0290575141212412</v>
      </c>
      <c r="Y1417" s="58">
        <f t="shared" ref="Y1417" si="5807">(N1417*T1417+O1417*S1417+P1417*T1420+Q1417*S1420)</f>
        <v>0</v>
      </c>
      <c r="Z1417" s="56">
        <f t="shared" ref="Z1417" si="5808">N1417*U1417+P1417*U1420-O1417*V1417-Q1417*V1420</f>
        <v>0</v>
      </c>
      <c r="AA1417" s="57">
        <f t="shared" ref="AA1417" si="5809">(N1417*V1417+O1417*U1417+P1417*V1420+Q1417*U1420)</f>
        <v>4.1567934723635211</v>
      </c>
      <c r="AB1417" s="9"/>
      <c r="AC1417" s="61">
        <f t="shared" ref="AC1417" si="5810">20*LOG((2*$X$8)/(($X$8*X1417+Z1417+$X$8*X1420+Z1420)^2+($X$8*Y1417+AA1417+$X$8*Y1420+AA1420)^2)^0.5)</f>
        <v>-7.2829394852679821</v>
      </c>
      <c r="AE1417" s="99">
        <f t="shared" ref="AE1417" si="5811">((Y1417^2+X1417^2)/(Y1420^2+X1420^2))^0.5</f>
        <v>72.551313696875269</v>
      </c>
      <c r="AF1417" s="17"/>
      <c r="AG1417" s="62"/>
      <c r="AH1417" s="62"/>
      <c r="AI1417" s="62"/>
      <c r="AJ1417" s="62"/>
    </row>
    <row r="1418" spans="2:36" ht="18.649999999999999" customHeight="1" thickBot="1">
      <c r="D1418" s="59"/>
      <c r="E1418" s="22"/>
      <c r="F1418" s="22"/>
      <c r="G1418" s="65"/>
      <c r="I1418" s="63"/>
      <c r="L1418" s="64"/>
      <c r="N1418" s="63"/>
      <c r="Q1418" s="64"/>
      <c r="S1418" s="63"/>
      <c r="V1418" s="64"/>
      <c r="X1418" s="63"/>
      <c r="AA1418" s="64"/>
      <c r="AE1418" s="100"/>
      <c r="AF1418" s="17"/>
      <c r="AG1418" s="62"/>
      <c r="AH1418" s="62"/>
      <c r="AI1418" s="62"/>
      <c r="AJ1418" s="62"/>
    </row>
    <row r="1419" spans="2:36" ht="18.649999999999999" customHeight="1" thickBot="1">
      <c r="D1419" s="237" t="s">
        <v>39</v>
      </c>
      <c r="E1419" s="238"/>
      <c r="F1419" s="239" t="s">
        <v>40</v>
      </c>
      <c r="G1419" s="240"/>
      <c r="I1419" s="228" t="s">
        <v>18</v>
      </c>
      <c r="J1419" s="229"/>
      <c r="K1419" s="230" t="s">
        <v>19</v>
      </c>
      <c r="L1419" s="231"/>
      <c r="N1419" s="228" t="s">
        <v>20</v>
      </c>
      <c r="O1419" s="229"/>
      <c r="P1419" s="230" t="s">
        <v>21</v>
      </c>
      <c r="Q1419" s="231"/>
      <c r="S1419" s="228" t="s">
        <v>47</v>
      </c>
      <c r="T1419" s="229"/>
      <c r="U1419" s="230" t="s">
        <v>48</v>
      </c>
      <c r="V1419" s="231"/>
      <c r="X1419" s="228" t="s">
        <v>51</v>
      </c>
      <c r="Y1419" s="229"/>
      <c r="Z1419" s="230" t="s">
        <v>52</v>
      </c>
      <c r="AA1419" s="231"/>
      <c r="AB1419" s="4"/>
      <c r="AC1419" s="71" t="s">
        <v>89</v>
      </c>
      <c r="AE1419" s="101" t="s">
        <v>90</v>
      </c>
      <c r="AF1419" s="17"/>
      <c r="AG1419" s="62"/>
      <c r="AH1419" s="62"/>
      <c r="AI1419" s="62"/>
      <c r="AJ1419" s="62"/>
    </row>
    <row r="1420" spans="2:36" ht="18.649999999999999" customHeight="1" thickTop="1" thickBot="1">
      <c r="D1420" s="43">
        <v>0</v>
      </c>
      <c r="E1420" s="116">
        <f t="shared" ref="E1420" si="5812">(1/$E$8)*SIN($B1417*$F$8)</f>
        <v>0.33326005964374533</v>
      </c>
      <c r="F1420" s="59">
        <f t="shared" ref="F1420" si="5813">COS($F$8*$B1417)</f>
        <v>-2.0966492702063296E-2</v>
      </c>
      <c r="G1420" s="73">
        <v>0</v>
      </c>
      <c r="I1420" s="55">
        <v>0</v>
      </c>
      <c r="J1420" s="58">
        <f t="shared" ref="J1420" si="5814">(TAN($K$8*B1417))/$J$8</f>
        <v>-0.47604979913846074</v>
      </c>
      <c r="K1420" s="56">
        <v>1</v>
      </c>
      <c r="L1420" s="57">
        <v>0</v>
      </c>
      <c r="N1420" s="55">
        <f t="shared" ref="N1420" si="5815">D1420*I1417+F1420*I1420-E1420*J1417-G1420*J1420</f>
        <v>0</v>
      </c>
      <c r="O1420" s="58">
        <f t="shared" ref="O1420" si="5816">(D1420*J1417+E1420*I1417+F1420*J1420+G1420*I1420)</f>
        <v>0.34324115428320057</v>
      </c>
      <c r="P1420" s="56">
        <f t="shared" ref="P1420" si="5817">D1420*K1417+F1420*K1420-E1420*L1417-G1420*L1420</f>
        <v>-2.0966492702063296E-2</v>
      </c>
      <c r="Q1420" s="57">
        <f t="shared" ref="Q1420" si="5818">(D1420*L1417+E1420*K1417+F1420*L1420+G1420*K1420)</f>
        <v>0</v>
      </c>
      <c r="S1420" s="43">
        <v>0</v>
      </c>
      <c r="T1420" s="116">
        <f t="shared" ref="T1420" si="5819">(1/$T$8)*SIN($B1417*$U$8)</f>
        <v>0.33326005964374533</v>
      </c>
      <c r="U1420" s="59">
        <f t="shared" ref="U1420" si="5820">COS($U$8*$B1417)</f>
        <v>-2.0966492702063296E-2</v>
      </c>
      <c r="V1420" s="73">
        <v>0</v>
      </c>
      <c r="X1420" s="55">
        <f t="shared" ref="X1420" si="5821">N1420*S1417+P1420*S1420-O1420*T1417-Q1420*T1420</f>
        <v>0</v>
      </c>
      <c r="Y1420" s="58">
        <f t="shared" ref="Y1420" si="5822">(N1420*T1417+O1420*S1417+P1420*T1420+Q1420*S1420)</f>
        <v>-1.4183857764736272E-2</v>
      </c>
      <c r="Z1420" s="56">
        <f t="shared" ref="Z1420" si="5823">N1420*U1417+P1420*U1420-O1420*V1417-Q1420*V1420</f>
        <v>-1.0290575141212412</v>
      </c>
      <c r="AA1420" s="57">
        <f t="shared" ref="AA1420" si="5824">(N1420*V1417+O1420*U1417+P1420*V1420+Q1420*U1420)</f>
        <v>0</v>
      </c>
      <c r="AB1420" s="9"/>
      <c r="AC1420" s="74">
        <f t="shared" ref="AC1420" si="5825">(180/PI())*ATAN(-1*(($X$8*Y1417+AA1417+$X$8*Y1420+AA1420)/($X$8*X1417+Z1417+$X$8*X1420+Z1420)))</f>
        <v>63.581075210282989</v>
      </c>
      <c r="AE1420" s="102">
        <f t="shared" ref="AE1420" si="5826">20*LOG(((($X$8*X1417+Z1417-$X$8*X1420-Z1420)^2+($X$8*Y1417+AA1417-$X$8*Y1420-AA1420)^2)/(($X$8*X1417+Z1417+$X$8*X1420+Z1420)^2+($X$8*Y1417+AA1417+$X$8*Y1420+AA1420)^2))^0.5)</f>
        <v>-0.89878281058306986</v>
      </c>
      <c r="AF1420" s="17"/>
      <c r="AG1420" s="62"/>
      <c r="AH1420" s="62"/>
      <c r="AI1420" s="62"/>
      <c r="AJ1420" s="62"/>
    </row>
    <row r="1421" spans="2:36" ht="18.649999999999999" customHeight="1">
      <c r="AE1421" s="66"/>
    </row>
    <row r="1422" spans="2:36" ht="18.649999999999999" customHeight="1" thickBot="1">
      <c r="E1422" s="50" t="s">
        <v>8</v>
      </c>
      <c r="J1422" s="50" t="s">
        <v>9</v>
      </c>
      <c r="O1422" s="50" t="s">
        <v>10</v>
      </c>
      <c r="T1422" s="50" t="s">
        <v>11</v>
      </c>
      <c r="Y1422" s="50" t="s">
        <v>12</v>
      </c>
    </row>
    <row r="1423" spans="2:36" ht="18.649999999999999" customHeight="1" thickBot="1">
      <c r="B1423" s="49"/>
      <c r="D1423" s="233" t="s">
        <v>37</v>
      </c>
      <c r="E1423" s="234"/>
      <c r="F1423" s="235" t="s">
        <v>38</v>
      </c>
      <c r="G1423" s="236"/>
      <c r="I1423" s="228" t="s">
        <v>14</v>
      </c>
      <c r="J1423" s="229"/>
      <c r="K1423" s="230" t="s">
        <v>15</v>
      </c>
      <c r="L1423" s="231"/>
      <c r="N1423" s="228" t="s">
        <v>16</v>
      </c>
      <c r="O1423" s="229"/>
      <c r="P1423" s="230" t="s">
        <v>17</v>
      </c>
      <c r="Q1423" s="231"/>
      <c r="S1423" s="228" t="s">
        <v>45</v>
      </c>
      <c r="T1423" s="229"/>
      <c r="U1423" s="230" t="s">
        <v>46</v>
      </c>
      <c r="V1423" s="231"/>
      <c r="X1423" s="228" t="s">
        <v>49</v>
      </c>
      <c r="Y1423" s="229"/>
      <c r="Z1423" s="230" t="s">
        <v>50</v>
      </c>
      <c r="AA1423" s="231"/>
      <c r="AB1423" s="4"/>
      <c r="AC1423" s="53" t="s">
        <v>87</v>
      </c>
      <c r="AE1423" s="98" t="s">
        <v>88</v>
      </c>
      <c r="AF1423" s="17"/>
      <c r="AG1423" s="62"/>
      <c r="AH1423" s="62"/>
      <c r="AI1423" s="62"/>
      <c r="AJ1423" s="62"/>
    </row>
    <row r="1424" spans="2:36" ht="18.649999999999999" customHeight="1" thickTop="1" thickBot="1">
      <c r="B1424" s="75">
        <v>4</v>
      </c>
      <c r="D1424" s="132">
        <f t="shared" ref="D1424" si="5827">COS($F$8*$B1424)</f>
        <v>-2.8962794250717881E-2</v>
      </c>
      <c r="E1424" s="133">
        <v>0</v>
      </c>
      <c r="F1424" s="134">
        <v>0</v>
      </c>
      <c r="G1424" s="135">
        <f t="shared" ref="G1424" si="5828">$E$8*SIN($B1424*$F$8)</f>
        <v>2.9987414708411784</v>
      </c>
      <c r="I1424" s="55">
        <v>1</v>
      </c>
      <c r="J1424" s="58">
        <v>0</v>
      </c>
      <c r="K1424" s="56">
        <v>0</v>
      </c>
      <c r="L1424" s="57">
        <v>0</v>
      </c>
      <c r="N1424" s="55">
        <f t="shared" ref="N1424" si="5829">D1424*I1424+F1424*I1427-E1424*J1424-G1424*J1427</f>
        <v>1.3384648003000097</v>
      </c>
      <c r="O1424" s="58">
        <f t="shared" ref="O1424" si="5830">(D1424*J1424+E1424*I1424+F1424*J1427+G1424*I1427)</f>
        <v>0</v>
      </c>
      <c r="P1424" s="56">
        <f t="shared" ref="P1424" si="5831">D1424*K1424+F1424*K1427-E1424*L1424-G1424*L1427</f>
        <v>0</v>
      </c>
      <c r="Q1424" s="57">
        <f t="shared" ref="Q1424" si="5832">(D1424*L1424+E1424*K1424+F1424*L1427+G1424*K1427)</f>
        <v>2.9987414708411784</v>
      </c>
      <c r="S1424" s="59">
        <f t="shared" ref="S1424" si="5833">COS($U$8*$B1424)</f>
        <v>-2.8962794250717881E-2</v>
      </c>
      <c r="T1424" s="60">
        <v>0</v>
      </c>
      <c r="U1424" s="22">
        <v>0</v>
      </c>
      <c r="V1424" s="116">
        <f t="shared" ref="V1424" si="5834">$T$8*SIN($B1424*$U$8)</f>
        <v>2.9987414708411784</v>
      </c>
      <c r="X1424" s="55">
        <f t="shared" ref="X1424" si="5835">N1424*S1424+P1424*S1427-O1424*T1424-Q1424*T1427</f>
        <v>-1.0379268371721078</v>
      </c>
      <c r="Y1424" s="58">
        <f t="shared" ref="Y1424" si="5836">(N1424*T1424+O1424*S1424+P1424*T1427+Q1424*S1427)</f>
        <v>0</v>
      </c>
      <c r="Z1424" s="56">
        <f t="shared" ref="Z1424" si="5837">N1424*U1424+P1424*U1427-O1424*V1424-Q1424*V1427</f>
        <v>0</v>
      </c>
      <c r="AA1424" s="57">
        <f t="shared" ref="AA1424" si="5838">(N1424*V1424+O1424*U1424+P1424*V1427+Q1424*U1427)</f>
        <v>3.9268579716897274</v>
      </c>
      <c r="AB1424" s="9"/>
      <c r="AC1424" s="61">
        <f t="shared" ref="AC1424" si="5839">20*LOG((2*$X$8)/(($X$8*X1424+Z1424+$X$8*X1427+Z1427)^2+($X$8*Y1424+AA1424+$X$8*Y1427+AA1427)^2)^0.5)</f>
        <v>-6.8964588796788853</v>
      </c>
      <c r="AE1424" s="99">
        <f t="shared" ref="AE1424" si="5840">((Y1424^2+X1424^2)/(Y1427^2+X1427^2))^0.5</f>
        <v>52.73230065791261</v>
      </c>
      <c r="AF1424" s="17"/>
      <c r="AG1424" s="62"/>
      <c r="AH1424" s="62"/>
      <c r="AI1424" s="62"/>
      <c r="AJ1424" s="62"/>
    </row>
    <row r="1425" spans="2:36" ht="18.649999999999999" customHeight="1" thickBot="1">
      <c r="D1425" s="59"/>
      <c r="E1425" s="22"/>
      <c r="F1425" s="22"/>
      <c r="G1425" s="65"/>
      <c r="I1425" s="63"/>
      <c r="L1425" s="64"/>
      <c r="N1425" s="63"/>
      <c r="Q1425" s="64"/>
      <c r="S1425" s="63"/>
      <c r="V1425" s="64"/>
      <c r="X1425" s="63"/>
      <c r="AA1425" s="64"/>
      <c r="AE1425" s="100"/>
      <c r="AF1425" s="17"/>
      <c r="AG1425" s="62"/>
      <c r="AH1425" s="62"/>
      <c r="AI1425" s="62"/>
      <c r="AJ1425" s="62"/>
    </row>
    <row r="1426" spans="2:36" ht="18.649999999999999" customHeight="1" thickBot="1">
      <c r="D1426" s="237" t="s">
        <v>39</v>
      </c>
      <c r="E1426" s="238"/>
      <c r="F1426" s="239" t="s">
        <v>40</v>
      </c>
      <c r="G1426" s="240"/>
      <c r="I1426" s="228" t="s">
        <v>18</v>
      </c>
      <c r="J1426" s="229"/>
      <c r="K1426" s="230" t="s">
        <v>19</v>
      </c>
      <c r="L1426" s="231"/>
      <c r="N1426" s="228" t="s">
        <v>20</v>
      </c>
      <c r="O1426" s="229"/>
      <c r="P1426" s="230" t="s">
        <v>21</v>
      </c>
      <c r="Q1426" s="231"/>
      <c r="S1426" s="228" t="s">
        <v>47</v>
      </c>
      <c r="T1426" s="229"/>
      <c r="U1426" s="230" t="s">
        <v>48</v>
      </c>
      <c r="V1426" s="231"/>
      <c r="X1426" s="228" t="s">
        <v>51</v>
      </c>
      <c r="Y1426" s="229"/>
      <c r="Z1426" s="230" t="s">
        <v>52</v>
      </c>
      <c r="AA1426" s="231"/>
      <c r="AB1426" s="4"/>
      <c r="AC1426" s="71" t="s">
        <v>89</v>
      </c>
      <c r="AE1426" s="101" t="s">
        <v>90</v>
      </c>
      <c r="AF1426" s="17"/>
      <c r="AG1426" s="62"/>
      <c r="AH1426" s="62"/>
      <c r="AI1426" s="62"/>
      <c r="AJ1426" s="62"/>
    </row>
    <row r="1427" spans="2:36" ht="18.649999999999999" customHeight="1" thickTop="1" thickBot="1">
      <c r="D1427" s="43">
        <v>0</v>
      </c>
      <c r="E1427" s="116">
        <f t="shared" ref="E1427" si="5841">(1/$E$8)*SIN($B1424*$F$8)</f>
        <v>0.33319349676013094</v>
      </c>
      <c r="F1427" s="59">
        <f t="shared" ref="F1427" si="5842">COS($F$8*$B1424)</f>
        <v>-2.8962794250717881E-2</v>
      </c>
      <c r="G1427" s="73">
        <v>0</v>
      </c>
      <c r="I1427" s="55">
        <v>0</v>
      </c>
      <c r="J1427" s="58">
        <f t="shared" ref="J1427" si="5843">(TAN($K$8*B1424))/$J$8</f>
        <v>-0.45600049482329991</v>
      </c>
      <c r="K1427" s="56">
        <v>1</v>
      </c>
      <c r="L1427" s="57">
        <v>0</v>
      </c>
      <c r="N1427" s="55">
        <f t="shared" ref="N1427" si="5844">D1427*I1424+F1427*I1427-E1427*J1424-G1427*J1427</f>
        <v>0</v>
      </c>
      <c r="O1427" s="58">
        <f t="shared" ref="O1427" si="5845">(D1427*J1424+E1427*I1424+F1427*J1427+G1427*I1427)</f>
        <v>0.3464005452699237</v>
      </c>
      <c r="P1427" s="56">
        <f t="shared" ref="P1427" si="5846">D1427*K1424+F1427*K1427-E1427*L1424-G1427*L1427</f>
        <v>-2.8962794250717881E-2</v>
      </c>
      <c r="Q1427" s="57">
        <f t="shared" ref="Q1427" si="5847">(D1427*L1424+E1427*K1424+F1427*L1427+G1427*K1427)</f>
        <v>0</v>
      </c>
      <c r="S1427" s="43">
        <v>0</v>
      </c>
      <c r="T1427" s="116">
        <f t="shared" ref="T1427" si="5848">(1/$T$8)*SIN($B1424*$U$8)</f>
        <v>0.33319349676013094</v>
      </c>
      <c r="U1427" s="59">
        <f t="shared" ref="U1427" si="5849">COS($U$8*$B1424)</f>
        <v>-2.8962794250717881E-2</v>
      </c>
      <c r="V1427" s="73">
        <v>0</v>
      </c>
      <c r="X1427" s="55">
        <f t="shared" ref="X1427" si="5850">N1427*S1424+P1427*S1427-O1427*T1424-Q1427*T1427</f>
        <v>0</v>
      </c>
      <c r="Y1427" s="58">
        <f t="shared" ref="Y1427" si="5851">(N1427*T1424+O1427*S1424+P1427*T1427+Q1427*S1427)</f>
        <v>-1.9682942413330191E-2</v>
      </c>
      <c r="Z1427" s="56">
        <f t="shared" ref="Z1427" si="5852">N1427*U1424+P1427*U1427-O1427*V1424-Q1427*V1427</f>
        <v>-1.0379268371721078</v>
      </c>
      <c r="AA1427" s="57">
        <f t="shared" ref="AA1427" si="5853">(N1427*V1424+O1427*U1424+P1427*V1427+Q1427*U1427)</f>
        <v>0</v>
      </c>
      <c r="AB1427" s="9"/>
      <c r="AC1427" s="74">
        <f t="shared" ref="AC1427" si="5854">(180/PI())*ATAN(-1*(($X$8*Y1424+AA1424+$X$8*Y1427+AA1427)/($X$8*X1424+Z1424+$X$8*X1427+Z1427)))</f>
        <v>62.018616427351958</v>
      </c>
      <c r="AE1427" s="102">
        <f t="shared" ref="AE1427" si="5855">20*LOG(((($X$8*X1424+Z1424-$X$8*X1427-Z1427)^2+($X$8*Y1424+AA1424-$X$8*Y1427-AA1427)^2)/(($X$8*X1424+Z1424+$X$8*X1427+Z1427)^2+($X$8*Y1424+AA1424+$X$8*Y1427+AA1427)^2))^0.5)</f>
        <v>-0.99272660235641963</v>
      </c>
      <c r="AF1427" s="17"/>
      <c r="AG1427" s="62"/>
      <c r="AH1427" s="62"/>
      <c r="AI1427" s="62"/>
      <c r="AJ1427" s="62"/>
    </row>
    <row r="1428" spans="2:36" ht="18.649999999999999" customHeight="1">
      <c r="AE1428" s="66"/>
    </row>
    <row r="1429" spans="2:36" ht="18.649999999999999" customHeight="1" thickBot="1">
      <c r="E1429" s="50" t="s">
        <v>8</v>
      </c>
      <c r="J1429" s="50" t="s">
        <v>9</v>
      </c>
      <c r="O1429" s="50" t="s">
        <v>10</v>
      </c>
      <c r="T1429" s="50" t="s">
        <v>11</v>
      </c>
      <c r="Y1429" s="50" t="s">
        <v>12</v>
      </c>
    </row>
    <row r="1430" spans="2:36" ht="18.649999999999999" customHeight="1" thickBot="1">
      <c r="B1430" s="49"/>
      <c r="D1430" s="233" t="s">
        <v>37</v>
      </c>
      <c r="E1430" s="234"/>
      <c r="F1430" s="235" t="s">
        <v>38</v>
      </c>
      <c r="G1430" s="236"/>
      <c r="I1430" s="228" t="s">
        <v>14</v>
      </c>
      <c r="J1430" s="229"/>
      <c r="K1430" s="230" t="s">
        <v>15</v>
      </c>
      <c r="L1430" s="231"/>
      <c r="N1430" s="228" t="s">
        <v>16</v>
      </c>
      <c r="O1430" s="229"/>
      <c r="P1430" s="230" t="s">
        <v>17</v>
      </c>
      <c r="Q1430" s="231"/>
      <c r="S1430" s="228" t="s">
        <v>45</v>
      </c>
      <c r="T1430" s="229"/>
      <c r="U1430" s="230" t="s">
        <v>46</v>
      </c>
      <c r="V1430" s="231"/>
      <c r="X1430" s="228" t="s">
        <v>49</v>
      </c>
      <c r="Y1430" s="229"/>
      <c r="Z1430" s="230" t="s">
        <v>50</v>
      </c>
      <c r="AA1430" s="231"/>
      <c r="AB1430" s="4"/>
      <c r="AC1430" s="53" t="s">
        <v>87</v>
      </c>
      <c r="AE1430" s="98" t="s">
        <v>88</v>
      </c>
      <c r="AF1430" s="17"/>
      <c r="AG1430" s="62"/>
      <c r="AH1430" s="62"/>
      <c r="AI1430" s="62"/>
      <c r="AJ1430" s="62"/>
    </row>
    <row r="1431" spans="2:36" ht="18.649999999999999" customHeight="1" thickTop="1" thickBot="1">
      <c r="B1431" s="75">
        <v>4.0199999999999996</v>
      </c>
      <c r="D1431" s="132">
        <f t="shared" ref="D1431" si="5856">COS($F$8*$B1431)</f>
        <v>-3.6957242739116457E-2</v>
      </c>
      <c r="E1431" s="133">
        <v>0</v>
      </c>
      <c r="F1431" s="134">
        <v>0</v>
      </c>
      <c r="G1431" s="135">
        <f t="shared" ref="G1431" si="5857">$E$8*SIN($B1431*$F$8)</f>
        <v>2.9979505432682005</v>
      </c>
      <c r="I1431" s="55">
        <v>1</v>
      </c>
      <c r="J1431" s="58">
        <v>0</v>
      </c>
      <c r="K1431" s="56">
        <v>0</v>
      </c>
      <c r="L1431" s="57">
        <v>0</v>
      </c>
      <c r="N1431" s="55">
        <f t="shared" ref="N1431" si="5858">D1431*I1431+F1431*I1434-E1431*J1431-G1431*J1434</f>
        <v>1.2706065924973451</v>
      </c>
      <c r="O1431" s="58">
        <f t="shared" ref="O1431" si="5859">(D1431*J1431+E1431*I1431+F1431*J1434+G1431*I1434)</f>
        <v>0</v>
      </c>
      <c r="P1431" s="56">
        <f t="shared" ref="P1431" si="5860">D1431*K1431+F1431*K1434-E1431*L1431-G1431*L1434</f>
        <v>0</v>
      </c>
      <c r="Q1431" s="57">
        <f t="shared" ref="Q1431" si="5861">(D1431*L1431+E1431*K1431+F1431*L1434+G1431*K1434)</f>
        <v>2.9979505432682005</v>
      </c>
      <c r="S1431" s="59">
        <f t="shared" ref="S1431" si="5862">COS($U$8*$B1431)</f>
        <v>-3.6957242739116457E-2</v>
      </c>
      <c r="T1431" s="60">
        <v>0</v>
      </c>
      <c r="U1431" s="22">
        <v>0</v>
      </c>
      <c r="V1431" s="116">
        <f t="shared" ref="V1431" si="5863">$T$8*SIN($B1431*$U$8)</f>
        <v>2.9979505432682005</v>
      </c>
      <c r="X1431" s="55">
        <f t="shared" ref="X1431" si="5864">N1431*S1431+P1431*S1434-O1431*T1431-Q1431*T1434</f>
        <v>-1.045592278473968</v>
      </c>
      <c r="Y1431" s="58">
        <f t="shared" ref="Y1431" si="5865">(N1431*T1431+O1431*S1431+P1431*T1434+Q1431*S1434)</f>
        <v>0</v>
      </c>
      <c r="Z1431" s="56">
        <f t="shared" ref="Z1431" si="5866">N1431*U1431+P1431*U1434-O1431*V1431-Q1431*V1434</f>
        <v>0</v>
      </c>
      <c r="AA1431" s="57">
        <f t="shared" ref="AA1431" si="5867">(N1431*V1431+O1431*U1431+P1431*V1434+Q1431*U1434)</f>
        <v>3.6984197383101436</v>
      </c>
      <c r="AB1431" s="9"/>
      <c r="AC1431" s="61">
        <f t="shared" ref="AC1431" si="5868">20*LOG((2*$X$8)/(($X$8*X1431+Z1431+$X$8*X1434+Z1434)^2+($X$8*Y1431+AA1431+$X$8*Y1434+AA1434)^2)^0.5)</f>
        <v>-6.4995447619268134</v>
      </c>
      <c r="AE1431" s="99">
        <f t="shared" ref="AE1431" si="5869">((Y1431^2+X1431^2)/(Y1434^2+X1434^2))^0.5</f>
        <v>41.463713340476154</v>
      </c>
      <c r="AF1431" s="17"/>
      <c r="AG1431" s="62"/>
      <c r="AH1431" s="62"/>
      <c r="AI1431" s="62"/>
      <c r="AJ1431" s="62"/>
    </row>
    <row r="1432" spans="2:36" ht="18.649999999999999" customHeight="1" thickBot="1">
      <c r="D1432" s="59"/>
      <c r="E1432" s="22"/>
      <c r="F1432" s="22"/>
      <c r="G1432" s="65"/>
      <c r="I1432" s="63"/>
      <c r="L1432" s="64"/>
      <c r="N1432" s="63"/>
      <c r="Q1432" s="64"/>
      <c r="S1432" s="63"/>
      <c r="V1432" s="64"/>
      <c r="X1432" s="63"/>
      <c r="AA1432" s="64"/>
      <c r="AE1432" s="100"/>
      <c r="AF1432" s="17"/>
      <c r="AG1432" s="62"/>
      <c r="AH1432" s="62"/>
      <c r="AI1432" s="62"/>
      <c r="AJ1432" s="62"/>
    </row>
    <row r="1433" spans="2:36" ht="18.649999999999999" customHeight="1" thickBot="1">
      <c r="D1433" s="237" t="s">
        <v>39</v>
      </c>
      <c r="E1433" s="238"/>
      <c r="F1433" s="239" t="s">
        <v>40</v>
      </c>
      <c r="G1433" s="240"/>
      <c r="I1433" s="228" t="s">
        <v>18</v>
      </c>
      <c r="J1433" s="229"/>
      <c r="K1433" s="230" t="s">
        <v>19</v>
      </c>
      <c r="L1433" s="231"/>
      <c r="N1433" s="228" t="s">
        <v>20</v>
      </c>
      <c r="O1433" s="229"/>
      <c r="P1433" s="230" t="s">
        <v>21</v>
      </c>
      <c r="Q1433" s="231"/>
      <c r="S1433" s="228" t="s">
        <v>47</v>
      </c>
      <c r="T1433" s="229"/>
      <c r="U1433" s="230" t="s">
        <v>48</v>
      </c>
      <c r="V1433" s="231"/>
      <c r="X1433" s="228" t="s">
        <v>51</v>
      </c>
      <c r="Y1433" s="229"/>
      <c r="Z1433" s="230" t="s">
        <v>52</v>
      </c>
      <c r="AA1433" s="231"/>
      <c r="AB1433" s="4"/>
      <c r="AC1433" s="71" t="s">
        <v>89</v>
      </c>
      <c r="AE1433" s="101" t="s">
        <v>90</v>
      </c>
      <c r="AF1433" s="17"/>
      <c r="AG1433" s="62"/>
      <c r="AH1433" s="62"/>
      <c r="AI1433" s="62"/>
      <c r="AJ1433" s="62"/>
    </row>
    <row r="1434" spans="2:36" ht="18.649999999999999" customHeight="1" thickTop="1" thickBot="1">
      <c r="D1434" s="43">
        <v>0</v>
      </c>
      <c r="E1434" s="116">
        <f t="shared" ref="E1434" si="5870">(1/$E$8)*SIN($B1431*$F$8)</f>
        <v>0.33310561591868892</v>
      </c>
      <c r="F1434" s="59">
        <f t="shared" ref="F1434" si="5871">COS($F$8*$B1431)</f>
        <v>-3.6957242739116457E-2</v>
      </c>
      <c r="G1434" s="73">
        <v>0</v>
      </c>
      <c r="I1434" s="55">
        <v>0</v>
      </c>
      <c r="J1434" s="58">
        <f t="shared" ref="J1434" si="5872">(TAN($K$8*B1431))/$J$8</f>
        <v>-0.43615257035262078</v>
      </c>
      <c r="K1434" s="56">
        <v>1</v>
      </c>
      <c r="L1434" s="57">
        <v>0</v>
      </c>
      <c r="N1434" s="55">
        <f t="shared" ref="N1434" si="5873">D1434*I1431+F1434*I1434-E1434*J1431-G1434*J1434</f>
        <v>0</v>
      </c>
      <c r="O1434" s="58">
        <f t="shared" ref="O1434" si="5874">(D1434*J1431+E1434*I1431+F1434*J1434+G1434*I1434)</f>
        <v>0.34922461233250029</v>
      </c>
      <c r="P1434" s="56">
        <f t="shared" ref="P1434" si="5875">D1434*K1431+F1434*K1434-E1434*L1431-G1434*L1434</f>
        <v>-3.6957242739116457E-2</v>
      </c>
      <c r="Q1434" s="57">
        <f t="shared" ref="Q1434" si="5876">(D1434*L1431+E1434*K1431+F1434*L1434+G1434*K1434)</f>
        <v>0</v>
      </c>
      <c r="S1434" s="43">
        <v>0</v>
      </c>
      <c r="T1434" s="116">
        <f t="shared" ref="T1434" si="5877">(1/$T$8)*SIN($B1431*$U$8)</f>
        <v>0.33310561591868892</v>
      </c>
      <c r="U1434" s="59">
        <f t="shared" ref="U1434" si="5878">COS($U$8*$B1431)</f>
        <v>-3.6957242739116457E-2</v>
      </c>
      <c r="V1434" s="73">
        <v>0</v>
      </c>
      <c r="X1434" s="55">
        <f t="shared" ref="X1434" si="5879">N1434*S1431+P1434*S1434-O1434*T1431-Q1434*T1434</f>
        <v>0</v>
      </c>
      <c r="Y1434" s="58">
        <f t="shared" ref="Y1434" si="5880">(N1434*T1431+O1434*S1431+P1434*T1434+Q1434*S1434)</f>
        <v>-2.5217043873715938E-2</v>
      </c>
      <c r="Z1434" s="56">
        <f t="shared" ref="Z1434" si="5881">N1434*U1431+P1434*U1434-O1434*V1431-Q1434*V1434</f>
        <v>-1.045592278473968</v>
      </c>
      <c r="AA1434" s="57">
        <f t="shared" ref="AA1434" si="5882">(N1434*V1431+O1434*U1431+P1434*V1434+Q1434*U1434)</f>
        <v>0</v>
      </c>
      <c r="AB1434" s="9"/>
      <c r="AC1434" s="74">
        <f t="shared" ref="AC1434" si="5883">(180/PI())*ATAN(-1*(($X$8*Y1431+AA1431+$X$8*Y1434+AA1434)/($X$8*X1431+Z1431+$X$8*X1434+Z1434)))</f>
        <v>60.34678418452809</v>
      </c>
      <c r="AE1434" s="102">
        <f t="shared" ref="AE1434" si="5884">20*LOG(((($X$8*X1431+Z1431-$X$8*X1434-Z1434)^2+($X$8*Y1431+AA1431-$X$8*Y1434-AA1434)^2)/(($X$8*X1431+Z1431+$X$8*X1434+Z1434)^2+($X$8*Y1431+AA1431+$X$8*Y1434+AA1434)^2))^0.5)</f>
        <v>-1.1007984426963915</v>
      </c>
      <c r="AF1434" s="17"/>
      <c r="AG1434" s="62"/>
      <c r="AH1434" s="62"/>
      <c r="AI1434" s="62"/>
      <c r="AJ1434" s="62"/>
    </row>
    <row r="1435" spans="2:36" ht="18.649999999999999" customHeight="1">
      <c r="AE1435" s="66"/>
    </row>
    <row r="1436" spans="2:36" ht="18.649999999999999" customHeight="1" thickBot="1">
      <c r="E1436" s="50" t="s">
        <v>8</v>
      </c>
      <c r="J1436" s="50" t="s">
        <v>9</v>
      </c>
      <c r="O1436" s="50" t="s">
        <v>10</v>
      </c>
      <c r="T1436" s="50" t="s">
        <v>11</v>
      </c>
      <c r="Y1436" s="50" t="s">
        <v>12</v>
      </c>
    </row>
    <row r="1437" spans="2:36" ht="18.649999999999999" customHeight="1" thickBot="1">
      <c r="B1437" s="49"/>
      <c r="D1437" s="233" t="s">
        <v>37</v>
      </c>
      <c r="E1437" s="234"/>
      <c r="F1437" s="235" t="s">
        <v>38</v>
      </c>
      <c r="G1437" s="236"/>
      <c r="I1437" s="228" t="s">
        <v>14</v>
      </c>
      <c r="J1437" s="229"/>
      <c r="K1437" s="230" t="s">
        <v>15</v>
      </c>
      <c r="L1437" s="231"/>
      <c r="N1437" s="228" t="s">
        <v>16</v>
      </c>
      <c r="O1437" s="229"/>
      <c r="P1437" s="230" t="s">
        <v>17</v>
      </c>
      <c r="Q1437" s="231"/>
      <c r="S1437" s="228" t="s">
        <v>45</v>
      </c>
      <c r="T1437" s="229"/>
      <c r="U1437" s="230" t="s">
        <v>46</v>
      </c>
      <c r="V1437" s="231"/>
      <c r="X1437" s="228" t="s">
        <v>49</v>
      </c>
      <c r="Y1437" s="229"/>
      <c r="Z1437" s="230" t="s">
        <v>50</v>
      </c>
      <c r="AA1437" s="231"/>
      <c r="AB1437" s="4"/>
      <c r="AC1437" s="53" t="s">
        <v>87</v>
      </c>
      <c r="AE1437" s="98" t="s">
        <v>88</v>
      </c>
      <c r="AF1437" s="17"/>
      <c r="AG1437" s="62"/>
      <c r="AH1437" s="62"/>
      <c r="AI1437" s="62"/>
      <c r="AJ1437" s="62"/>
    </row>
    <row r="1438" spans="2:36" ht="18.649999999999999" customHeight="1" thickTop="1" thickBot="1">
      <c r="B1438" s="75">
        <v>4.04</v>
      </c>
      <c r="D1438" s="132">
        <f t="shared" ref="D1438" si="5885">COS($F$8*$B1438)</f>
        <v>-4.494932667673681E-2</v>
      </c>
      <c r="E1438" s="133">
        <v>0</v>
      </c>
      <c r="F1438" s="134">
        <v>0</v>
      </c>
      <c r="G1438" s="135">
        <f t="shared" ref="G1438" si="5886">$E$8*SIN($B1438*$F$8)</f>
        <v>2.9969678046788846</v>
      </c>
      <c r="I1438" s="55">
        <v>1</v>
      </c>
      <c r="J1438" s="58">
        <v>0</v>
      </c>
      <c r="K1438" s="56">
        <v>0</v>
      </c>
      <c r="L1438" s="57">
        <v>0</v>
      </c>
      <c r="N1438" s="55">
        <f t="shared" ref="N1438" si="5887">D1438*I1438+F1438*I1441-E1438*J1438-G1438*J1441</f>
        <v>1.2032738804342247</v>
      </c>
      <c r="O1438" s="58">
        <f t="shared" ref="O1438" si="5888">(D1438*J1438+E1438*I1438+F1438*J1441+G1438*I1441)</f>
        <v>0</v>
      </c>
      <c r="P1438" s="56">
        <f t="shared" ref="P1438" si="5889">D1438*K1438+F1438*K1441-E1438*L1438-G1438*L1441</f>
        <v>0</v>
      </c>
      <c r="Q1438" s="57">
        <f t="shared" ref="Q1438" si="5890">(D1438*L1438+E1438*K1438+F1438*L1441+G1438*K1441)</f>
        <v>2.9969678046788846</v>
      </c>
      <c r="S1438" s="59">
        <f t="shared" ref="S1438" si="5891">COS($U$8*$B1438)</f>
        <v>-4.494932667673681E-2</v>
      </c>
      <c r="T1438" s="60">
        <v>0</v>
      </c>
      <c r="U1438" s="22">
        <v>0</v>
      </c>
      <c r="V1438" s="116">
        <f t="shared" ref="V1438" si="5892">$T$8*SIN($B1438*$U$8)</f>
        <v>2.9969678046788846</v>
      </c>
      <c r="X1438" s="55">
        <f t="shared" ref="X1438" si="5893">N1438*S1438+P1438*S1441-O1438*T1438-Q1438*T1441</f>
        <v>-1.0520659087645308</v>
      </c>
      <c r="Y1438" s="58">
        <f t="shared" ref="Y1438" si="5894">(N1438*T1438+O1438*S1438+P1438*T1441+Q1438*S1441)</f>
        <v>0</v>
      </c>
      <c r="Z1438" s="56">
        <f t="shared" ref="Z1438" si="5895">N1438*U1438+P1438*U1441-O1438*V1438-Q1438*V1441</f>
        <v>0</v>
      </c>
      <c r="AA1438" s="57">
        <f t="shared" ref="AA1438" si="5896">(N1438*V1438+O1438*U1438+P1438*V1441+Q1438*U1441)</f>
        <v>3.4714613949802269</v>
      </c>
      <c r="AB1438" s="9"/>
      <c r="AC1438" s="61">
        <f t="shared" ref="AC1438" si="5897">20*LOG((2*$X$8)/(($X$8*X1438+Z1438+$X$8*X1441+Z1441)^2+($X$8*Y1438+AA1438+$X$8*Y1441+AA1441)^2)^0.5)</f>
        <v>-6.0921214780029196</v>
      </c>
      <c r="AE1438" s="99">
        <f t="shared" ref="AE1438" si="5898">((Y1438^2+X1438^2)/(Y1441^2+X1441^2))^0.5</f>
        <v>34.183027895203502</v>
      </c>
      <c r="AF1438" s="17"/>
      <c r="AG1438" s="62"/>
      <c r="AH1438" s="62"/>
      <c r="AI1438" s="62"/>
      <c r="AJ1438" s="62"/>
    </row>
    <row r="1439" spans="2:36" ht="18.649999999999999" customHeight="1" thickBot="1">
      <c r="D1439" s="59"/>
      <c r="E1439" s="22"/>
      <c r="F1439" s="22"/>
      <c r="G1439" s="65"/>
      <c r="I1439" s="63"/>
      <c r="L1439" s="64"/>
      <c r="N1439" s="63"/>
      <c r="Q1439" s="64"/>
      <c r="S1439" s="63"/>
      <c r="V1439" s="64"/>
      <c r="X1439" s="63"/>
      <c r="AA1439" s="64"/>
      <c r="AE1439" s="100"/>
      <c r="AF1439" s="17"/>
      <c r="AG1439" s="62"/>
      <c r="AH1439" s="62"/>
      <c r="AI1439" s="62"/>
      <c r="AJ1439" s="62"/>
    </row>
    <row r="1440" spans="2:36" ht="18.649999999999999" customHeight="1" thickBot="1">
      <c r="D1440" s="237" t="s">
        <v>39</v>
      </c>
      <c r="E1440" s="238"/>
      <c r="F1440" s="239" t="s">
        <v>40</v>
      </c>
      <c r="G1440" s="240"/>
      <c r="I1440" s="228" t="s">
        <v>18</v>
      </c>
      <c r="J1440" s="229"/>
      <c r="K1440" s="230" t="s">
        <v>19</v>
      </c>
      <c r="L1440" s="231"/>
      <c r="N1440" s="228" t="s">
        <v>20</v>
      </c>
      <c r="O1440" s="229"/>
      <c r="P1440" s="230" t="s">
        <v>21</v>
      </c>
      <c r="Q1440" s="231"/>
      <c r="S1440" s="228" t="s">
        <v>47</v>
      </c>
      <c r="T1440" s="229"/>
      <c r="U1440" s="230" t="s">
        <v>48</v>
      </c>
      <c r="V1440" s="231"/>
      <c r="X1440" s="228" t="s">
        <v>51</v>
      </c>
      <c r="Y1440" s="229"/>
      <c r="Z1440" s="230" t="s">
        <v>52</v>
      </c>
      <c r="AA1440" s="231"/>
      <c r="AB1440" s="4"/>
      <c r="AC1440" s="71" t="s">
        <v>89</v>
      </c>
      <c r="AE1440" s="101" t="s">
        <v>90</v>
      </c>
      <c r="AF1440" s="17"/>
      <c r="AG1440" s="62"/>
      <c r="AH1440" s="62"/>
      <c r="AI1440" s="62"/>
      <c r="AJ1440" s="62"/>
    </row>
    <row r="1441" spans="2:36" ht="18.649999999999999" customHeight="1" thickTop="1" thickBot="1">
      <c r="D1441" s="43">
        <v>0</v>
      </c>
      <c r="E1441" s="116">
        <f t="shared" ref="E1441" si="5899">(1/$E$8)*SIN($B1438*$F$8)</f>
        <v>0.33299642274209829</v>
      </c>
      <c r="F1441" s="59">
        <f t="shared" ref="F1441" si="5900">COS($F$8*$B1438)</f>
        <v>-4.494932667673681E-2</v>
      </c>
      <c r="G1441" s="73">
        <v>0</v>
      </c>
      <c r="I1441" s="55">
        <v>0</v>
      </c>
      <c r="J1441" s="58">
        <f t="shared" ref="J1441" si="5901">(TAN($K$8*B1438))/$J$8</f>
        <v>-0.41649536747182531</v>
      </c>
      <c r="K1441" s="56">
        <v>1</v>
      </c>
      <c r="L1441" s="57">
        <v>0</v>
      </c>
      <c r="N1441" s="55">
        <f t="shared" ref="N1441" si="5902">D1441*I1438+F1441*I1441-E1441*J1438-G1441*J1441</f>
        <v>0</v>
      </c>
      <c r="O1441" s="58">
        <f t="shared" ref="O1441" si="5903">(D1441*J1438+E1441*I1438+F1441*J1441+G1441*I1441)</f>
        <v>0.3517176090739369</v>
      </c>
      <c r="P1441" s="56">
        <f t="shared" ref="P1441" si="5904">D1441*K1438+F1441*K1441-E1441*L1438-G1441*L1441</f>
        <v>-4.494932667673681E-2</v>
      </c>
      <c r="Q1441" s="57">
        <f t="shared" ref="Q1441" si="5905">(D1441*L1438+E1441*K1438+F1441*L1441+G1441*K1441)</f>
        <v>0</v>
      </c>
      <c r="S1441" s="43">
        <v>0</v>
      </c>
      <c r="T1441" s="116">
        <f t="shared" ref="T1441" si="5906">(1/$T$8)*SIN($B1438*$U$8)</f>
        <v>0.33299642274209829</v>
      </c>
      <c r="U1441" s="59">
        <f t="shared" ref="U1441" si="5907">COS($U$8*$B1438)</f>
        <v>-4.494932667673681E-2</v>
      </c>
      <c r="V1441" s="73">
        <v>0</v>
      </c>
      <c r="X1441" s="55">
        <f t="shared" ref="X1441" si="5908">N1441*S1438+P1441*S1441-O1441*T1438-Q1441*T1441</f>
        <v>0</v>
      </c>
      <c r="Y1441" s="58">
        <f t="shared" ref="Y1441" si="5909">(N1441*T1438+O1441*S1438+P1441*T1441+Q1441*S1441)</f>
        <v>-3.0777434696244527E-2</v>
      </c>
      <c r="Z1441" s="56">
        <f t="shared" ref="Z1441" si="5910">N1441*U1438+P1441*U1441-O1441*V1438-Q1441*V1441</f>
        <v>-1.0520659087645308</v>
      </c>
      <c r="AA1441" s="57">
        <f t="shared" ref="AA1441" si="5911">(N1441*V1438+O1441*U1438+P1441*V1441+Q1441*U1441)</f>
        <v>0</v>
      </c>
      <c r="AB1441" s="9"/>
      <c r="AC1441" s="74">
        <f t="shared" ref="AC1441" si="5912">(180/PI())*ATAN(-1*(($X$8*Y1438+AA1438+$X$8*Y1441+AA1441)/($X$8*X1438+Z1438+$X$8*X1441+Z1441)))</f>
        <v>58.552352773212519</v>
      </c>
      <c r="AE1441" s="102">
        <f t="shared" ref="AE1441" si="5913">20*LOG(((($X$8*X1438+Z1438-$X$8*X1441-Z1441)^2+($X$8*Y1438+AA1438-$X$8*Y1441-AA1441)^2)/(($X$8*X1438+Z1438+$X$8*X1441+Z1441)^2+($X$8*Y1438+AA1438+$X$8*Y1441+AA1441)^2))^0.5)</f>
        <v>-1.2258062155348406</v>
      </c>
      <c r="AF1441" s="17"/>
      <c r="AG1441" s="62"/>
      <c r="AH1441" s="62"/>
      <c r="AI1441" s="62"/>
      <c r="AJ1441" s="62"/>
    </row>
    <row r="1442" spans="2:36" ht="18.649999999999999" customHeight="1">
      <c r="AE1442" s="66"/>
    </row>
    <row r="1443" spans="2:36" ht="18.649999999999999" customHeight="1" thickBot="1">
      <c r="E1443" s="50" t="s">
        <v>8</v>
      </c>
      <c r="J1443" s="50" t="s">
        <v>9</v>
      </c>
      <c r="O1443" s="50" t="s">
        <v>10</v>
      </c>
      <c r="T1443" s="50" t="s">
        <v>11</v>
      </c>
      <c r="Y1443" s="50" t="s">
        <v>12</v>
      </c>
    </row>
    <row r="1444" spans="2:36" ht="18.649999999999999" customHeight="1" thickBot="1">
      <c r="B1444" s="49"/>
      <c r="D1444" s="233" t="s">
        <v>37</v>
      </c>
      <c r="E1444" s="234"/>
      <c r="F1444" s="235" t="s">
        <v>38</v>
      </c>
      <c r="G1444" s="236"/>
      <c r="I1444" s="228" t="s">
        <v>14</v>
      </c>
      <c r="J1444" s="229"/>
      <c r="K1444" s="230" t="s">
        <v>15</v>
      </c>
      <c r="L1444" s="231"/>
      <c r="N1444" s="228" t="s">
        <v>16</v>
      </c>
      <c r="O1444" s="229"/>
      <c r="P1444" s="230" t="s">
        <v>17</v>
      </c>
      <c r="Q1444" s="231"/>
      <c r="S1444" s="228" t="s">
        <v>45</v>
      </c>
      <c r="T1444" s="229"/>
      <c r="U1444" s="230" t="s">
        <v>46</v>
      </c>
      <c r="V1444" s="231"/>
      <c r="X1444" s="228" t="s">
        <v>49</v>
      </c>
      <c r="Y1444" s="229"/>
      <c r="Z1444" s="230" t="s">
        <v>50</v>
      </c>
      <c r="AA1444" s="231"/>
      <c r="AB1444" s="4"/>
      <c r="AC1444" s="53" t="s">
        <v>87</v>
      </c>
      <c r="AE1444" s="98" t="s">
        <v>88</v>
      </c>
      <c r="AF1444" s="17"/>
      <c r="AG1444" s="62"/>
      <c r="AH1444" s="62"/>
      <c r="AI1444" s="62"/>
      <c r="AJ1444" s="62"/>
    </row>
    <row r="1445" spans="2:36" ht="18.649999999999999" customHeight="1" thickTop="1" thickBot="1">
      <c r="B1445" s="75">
        <v>4.0599999999999996</v>
      </c>
      <c r="D1445" s="132">
        <f t="shared" ref="D1445" si="5914">COS($F$8*$B1445)</f>
        <v>-5.29385347243417E-2</v>
      </c>
      <c r="E1445" s="133">
        <v>0</v>
      </c>
      <c r="F1445" s="134">
        <v>0</v>
      </c>
      <c r="G1445" s="135">
        <f t="shared" ref="G1445" si="5915">$E$8*SIN($B1445*$F$8)</f>
        <v>2.9957933179495471</v>
      </c>
      <c r="I1445" s="55">
        <v>1</v>
      </c>
      <c r="J1445" s="58">
        <v>0</v>
      </c>
      <c r="K1445" s="56">
        <v>0</v>
      </c>
      <c r="L1445" s="57">
        <v>0</v>
      </c>
      <c r="N1445" s="55">
        <f t="shared" ref="N1445" si="5916">D1445*I1445+F1445*I1448-E1445*J1445-G1445*J1448</f>
        <v>1.1364470726539575</v>
      </c>
      <c r="O1445" s="58">
        <f t="shared" ref="O1445" si="5917">(D1445*J1445+E1445*I1445+F1445*J1448+G1445*I1448)</f>
        <v>0</v>
      </c>
      <c r="P1445" s="56">
        <f t="shared" ref="P1445" si="5918">D1445*K1445+F1445*K1448-E1445*L1445-G1445*L1448</f>
        <v>0</v>
      </c>
      <c r="Q1445" s="57">
        <f t="shared" ref="Q1445" si="5919">(D1445*L1445+E1445*K1445+F1445*L1448+G1445*K1448)</f>
        <v>2.9957933179495471</v>
      </c>
      <c r="S1445" s="59">
        <f t="shared" ref="S1445" si="5920">COS($U$8*$B1445)</f>
        <v>-5.29385347243417E-2</v>
      </c>
      <c r="T1445" s="60">
        <v>0</v>
      </c>
      <c r="U1445" s="22">
        <v>0</v>
      </c>
      <c r="V1445" s="116">
        <f t="shared" ref="V1445" si="5921">$T$8*SIN($B1445*$U$8)</f>
        <v>2.9957933179495471</v>
      </c>
      <c r="X1445" s="55">
        <f t="shared" ref="X1445" si="5922">N1445*S1445+P1445*S1448-O1445*T1445-Q1445*T1448</f>
        <v>-1.0573593543593074</v>
      </c>
      <c r="Y1445" s="58">
        <f t="shared" ref="Y1445" si="5923">(N1445*T1445+O1445*S1445+P1445*T1448+Q1445*S1448)</f>
        <v>0</v>
      </c>
      <c r="Z1445" s="56">
        <f t="shared" ref="Z1445" si="5924">N1445*U1445+P1445*U1448-O1445*V1445-Q1445*V1448</f>
        <v>0</v>
      </c>
      <c r="AA1445" s="57">
        <f t="shared" ref="AA1445" si="5925">(N1445*V1445+O1445*U1445+P1445*V1448+Q1445*U1448)</f>
        <v>3.2459676378708262</v>
      </c>
      <c r="AB1445" s="9"/>
      <c r="AC1445" s="61">
        <f t="shared" ref="AC1445" si="5926">20*LOG((2*$X$8)/(($X$8*X1445+Z1445+$X$8*X1448+Z1448)^2+($X$8*Y1445+AA1445+$X$8*Y1448+AA1448)^2)^0.5)</f>
        <v>-5.674276746851282</v>
      </c>
      <c r="AE1445" s="99">
        <f t="shared" ref="AE1445" si="5927">((Y1445^2+X1445^2)/(Y1448^2+X1448^2))^0.5</f>
        <v>29.083882915603574</v>
      </c>
      <c r="AF1445" s="17"/>
      <c r="AG1445" s="62"/>
      <c r="AH1445" s="62"/>
      <c r="AI1445" s="62"/>
      <c r="AJ1445" s="62"/>
    </row>
    <row r="1446" spans="2:36" ht="18.649999999999999" customHeight="1" thickBot="1">
      <c r="D1446" s="59"/>
      <c r="E1446" s="22"/>
      <c r="F1446" s="22"/>
      <c r="G1446" s="65"/>
      <c r="I1446" s="63"/>
      <c r="L1446" s="64"/>
      <c r="N1446" s="63"/>
      <c r="Q1446" s="64"/>
      <c r="S1446" s="63"/>
      <c r="V1446" s="64"/>
      <c r="X1446" s="63"/>
      <c r="AA1446" s="64"/>
      <c r="AE1446" s="100"/>
      <c r="AF1446" s="17"/>
      <c r="AG1446" s="62"/>
      <c r="AH1446" s="62"/>
      <c r="AI1446" s="62"/>
      <c r="AJ1446" s="62"/>
    </row>
    <row r="1447" spans="2:36" ht="18.649999999999999" customHeight="1" thickBot="1">
      <c r="D1447" s="237" t="s">
        <v>39</v>
      </c>
      <c r="E1447" s="238"/>
      <c r="F1447" s="239" t="s">
        <v>40</v>
      </c>
      <c r="G1447" s="240"/>
      <c r="I1447" s="228" t="s">
        <v>18</v>
      </c>
      <c r="J1447" s="229"/>
      <c r="K1447" s="230" t="s">
        <v>19</v>
      </c>
      <c r="L1447" s="231"/>
      <c r="N1447" s="228" t="s">
        <v>20</v>
      </c>
      <c r="O1447" s="229"/>
      <c r="P1447" s="230" t="s">
        <v>21</v>
      </c>
      <c r="Q1447" s="231"/>
      <c r="S1447" s="228" t="s">
        <v>47</v>
      </c>
      <c r="T1447" s="229"/>
      <c r="U1447" s="230" t="s">
        <v>48</v>
      </c>
      <c r="V1447" s="231"/>
      <c r="X1447" s="228" t="s">
        <v>51</v>
      </c>
      <c r="Y1447" s="229"/>
      <c r="Z1447" s="230" t="s">
        <v>52</v>
      </c>
      <c r="AA1447" s="231"/>
      <c r="AB1447" s="4"/>
      <c r="AC1447" s="71" t="s">
        <v>89</v>
      </c>
      <c r="AE1447" s="101" t="s">
        <v>90</v>
      </c>
      <c r="AF1447" s="17"/>
      <c r="AG1447" s="62"/>
      <c r="AH1447" s="62"/>
      <c r="AI1447" s="62"/>
      <c r="AJ1447" s="62"/>
    </row>
    <row r="1448" spans="2:36" ht="18.649999999999999" customHeight="1" thickTop="1" thickBot="1">
      <c r="D1448" s="43">
        <v>0</v>
      </c>
      <c r="E1448" s="116">
        <f t="shared" ref="E1448" si="5928">(1/$E$8)*SIN($B1445*$F$8)</f>
        <v>0.33286592421661632</v>
      </c>
      <c r="F1448" s="59">
        <f t="shared" ref="F1448" si="5929">COS($F$8*$B1445)</f>
        <v>-5.29385347243417E-2</v>
      </c>
      <c r="G1448" s="73">
        <v>0</v>
      </c>
      <c r="I1448" s="55">
        <v>0</v>
      </c>
      <c r="J1448" s="58">
        <f t="shared" ref="J1448" si="5930">(TAN($K$8*B1445))/$J$8</f>
        <v>-0.39701857943670393</v>
      </c>
      <c r="K1448" s="56">
        <v>1</v>
      </c>
      <c r="L1448" s="57">
        <v>0</v>
      </c>
      <c r="N1448" s="55">
        <f t="shared" ref="N1448" si="5931">D1448*I1445+F1448*I1448-E1448*J1445-G1448*J1448</f>
        <v>0</v>
      </c>
      <c r="O1448" s="58">
        <f t="shared" ref="O1448" si="5932">(D1448*J1445+E1448*I1445+F1448*J1448+G1448*I1448)</f>
        <v>0.35388350607033509</v>
      </c>
      <c r="P1448" s="56">
        <f t="shared" ref="P1448" si="5933">D1448*K1445+F1448*K1448-E1448*L1445-G1448*L1448</f>
        <v>-5.29385347243417E-2</v>
      </c>
      <c r="Q1448" s="57">
        <f t="shared" ref="Q1448" si="5934">(D1448*L1445+E1448*K1445+F1448*L1448+G1448*K1448)</f>
        <v>0</v>
      </c>
      <c r="S1448" s="43">
        <v>0</v>
      </c>
      <c r="T1448" s="116">
        <f t="shared" ref="T1448" si="5935">(1/$T$8)*SIN($B1445*$U$8)</f>
        <v>0.33286592421661632</v>
      </c>
      <c r="U1448" s="59">
        <f t="shared" ref="U1448" si="5936">COS($U$8*$B1445)</f>
        <v>-5.29385347243417E-2</v>
      </c>
      <c r="V1448" s="73">
        <v>0</v>
      </c>
      <c r="X1448" s="55">
        <f t="shared" ref="X1448" si="5937">N1448*S1445+P1448*S1448-O1448*T1445-Q1448*T1448</f>
        <v>0</v>
      </c>
      <c r="Y1448" s="58">
        <f t="shared" ref="Y1448" si="5938">(N1448*T1445+O1448*S1445+P1448*T1448+Q1448*S1448)</f>
        <v>-3.6355508562167654E-2</v>
      </c>
      <c r="Z1448" s="56">
        <f t="shared" ref="Z1448" si="5939">N1448*U1445+P1448*U1448-O1448*V1445-Q1448*V1448</f>
        <v>-1.0573593543593076</v>
      </c>
      <c r="AA1448" s="57">
        <f t="shared" ref="AA1448" si="5940">(N1448*V1445+O1448*U1445+P1448*V1448+Q1448*U1448)</f>
        <v>0</v>
      </c>
      <c r="AB1448" s="9"/>
      <c r="AC1448" s="74">
        <f t="shared" ref="AC1448" si="5941">(180/PI())*ATAN(-1*(($X$8*Y1445+AA1445+$X$8*Y1448+AA1448)/($X$8*X1445+Z1445+$X$8*X1448+Z1448)))</f>
        <v>56.620291841954923</v>
      </c>
      <c r="AE1448" s="102">
        <f t="shared" ref="AE1448" si="5942">20*LOG(((($X$8*X1445+Z1445-$X$8*X1448-Z1448)^2+($X$8*Y1445+AA1445-$X$8*Y1448-AA1448)^2)/(($X$8*X1445+Z1445+$X$8*X1448+Z1448)^2+($X$8*Y1445+AA1445+$X$8*Y1448+AA1448)^2))^0.5)</f>
        <v>-1.3712499533082425</v>
      </c>
      <c r="AF1448" s="17"/>
      <c r="AG1448" s="62"/>
      <c r="AH1448" s="62"/>
      <c r="AI1448" s="62"/>
      <c r="AJ1448" s="62"/>
    </row>
    <row r="1449" spans="2:36" ht="18.649999999999999" customHeight="1">
      <c r="AE1449" s="66"/>
    </row>
    <row r="1450" spans="2:36" ht="18.649999999999999" customHeight="1" thickBot="1">
      <c r="E1450" s="50" t="s">
        <v>8</v>
      </c>
      <c r="J1450" s="50" t="s">
        <v>9</v>
      </c>
      <c r="O1450" s="50" t="s">
        <v>10</v>
      </c>
      <c r="T1450" s="50" t="s">
        <v>11</v>
      </c>
      <c r="Y1450" s="50" t="s">
        <v>12</v>
      </c>
    </row>
    <row r="1451" spans="2:36" ht="18.649999999999999" customHeight="1" thickBot="1">
      <c r="B1451" s="49"/>
      <c r="D1451" s="233" t="s">
        <v>37</v>
      </c>
      <c r="E1451" s="234"/>
      <c r="F1451" s="235" t="s">
        <v>38</v>
      </c>
      <c r="G1451" s="236"/>
      <c r="I1451" s="228" t="s">
        <v>14</v>
      </c>
      <c r="J1451" s="229"/>
      <c r="K1451" s="230" t="s">
        <v>15</v>
      </c>
      <c r="L1451" s="231"/>
      <c r="N1451" s="228" t="s">
        <v>16</v>
      </c>
      <c r="O1451" s="229"/>
      <c r="P1451" s="230" t="s">
        <v>17</v>
      </c>
      <c r="Q1451" s="231"/>
      <c r="S1451" s="228" t="s">
        <v>45</v>
      </c>
      <c r="T1451" s="229"/>
      <c r="U1451" s="230" t="s">
        <v>46</v>
      </c>
      <c r="V1451" s="231"/>
      <c r="X1451" s="228" t="s">
        <v>49</v>
      </c>
      <c r="Y1451" s="229"/>
      <c r="Z1451" s="230" t="s">
        <v>50</v>
      </c>
      <c r="AA1451" s="231"/>
      <c r="AB1451" s="4"/>
      <c r="AC1451" s="53" t="s">
        <v>87</v>
      </c>
      <c r="AE1451" s="98" t="s">
        <v>88</v>
      </c>
      <c r="AF1451" s="17"/>
      <c r="AG1451" s="62"/>
      <c r="AH1451" s="62"/>
      <c r="AI1451" s="62"/>
      <c r="AJ1451" s="62"/>
    </row>
    <row r="1452" spans="2:36" ht="18.649999999999999" customHeight="1" thickTop="1" thickBot="1">
      <c r="B1452" s="75">
        <v>4.08</v>
      </c>
      <c r="D1452" s="132">
        <f t="shared" ref="D1452" si="5943">COS($F$8*$B1452)</f>
        <v>-6.0924355726696272E-2</v>
      </c>
      <c r="E1452" s="133">
        <v>0</v>
      </c>
      <c r="F1452" s="134">
        <v>0</v>
      </c>
      <c r="G1452" s="135">
        <f t="shared" ref="G1452" si="5944">$E$8*SIN($B1452*$F$8)</f>
        <v>2.9944271582246884</v>
      </c>
      <c r="I1452" s="55">
        <v>1</v>
      </c>
      <c r="J1452" s="58">
        <v>0</v>
      </c>
      <c r="K1452" s="56">
        <v>0</v>
      </c>
      <c r="L1452" s="57">
        <v>0</v>
      </c>
      <c r="N1452" s="55">
        <f t="shared" ref="N1452" si="5945">D1452*I1452+F1452*I1455-E1452*J1452-G1452*J1455</f>
        <v>1.0701073964927954</v>
      </c>
      <c r="O1452" s="58">
        <f t="shared" ref="O1452" si="5946">(D1452*J1452+E1452*I1452+F1452*J1455+G1452*I1455)</f>
        <v>0</v>
      </c>
      <c r="P1452" s="56">
        <f t="shared" ref="P1452" si="5947">D1452*K1452+F1452*K1455-E1452*L1452-G1452*L1455</f>
        <v>0</v>
      </c>
      <c r="Q1452" s="57">
        <f t="shared" ref="Q1452" si="5948">(D1452*L1452+E1452*K1452+F1452*L1455+G1452*K1455)</f>
        <v>2.9944271582246884</v>
      </c>
      <c r="S1452" s="59">
        <f t="shared" ref="S1452" si="5949">COS($U$8*$B1452)</f>
        <v>-6.0924355726696272E-2</v>
      </c>
      <c r="T1452" s="60">
        <v>0</v>
      </c>
      <c r="U1452" s="22">
        <v>0</v>
      </c>
      <c r="V1452" s="116">
        <f t="shared" ref="V1452" si="5950">$T$8*SIN($B1452*$U$8)</f>
        <v>2.9944271582246884</v>
      </c>
      <c r="X1452" s="55">
        <f t="shared" ref="X1452" si="5951">N1452*S1452+P1452*S1455-O1452*T1452-Q1452*T1455</f>
        <v>-1.0614838265689828</v>
      </c>
      <c r="Y1452" s="58">
        <f t="shared" ref="Y1452" si="5952">(N1452*T1452+O1452*S1452+P1452*T1455+Q1452*S1455)</f>
        <v>0</v>
      </c>
      <c r="Z1452" s="56">
        <f t="shared" ref="Z1452" si="5953">N1452*U1452+P1452*U1455-O1452*V1452-Q1452*V1455</f>
        <v>0</v>
      </c>
      <c r="AA1452" s="57">
        <f t="shared" ref="AA1452" si="5954">(N1452*V1452+O1452*U1452+P1452*V1455+Q1452*U1455)</f>
        <v>3.0219251048897804</v>
      </c>
      <c r="AB1452" s="9"/>
      <c r="AC1452" s="61">
        <f t="shared" ref="AC1452" si="5955">20*LOG((2*$X$8)/(($X$8*X1452+Z1452+$X$8*X1455+Z1455)^2+($X$8*Y1452+AA1452+$X$8*Y1455+AA1455)^2)^0.5)</f>
        <v>-5.24632562034021</v>
      </c>
      <c r="AE1452" s="99">
        <f t="shared" ref="AE1452" si="5956">((Y1452^2+X1452^2)/(Y1455^2+X1455^2))^0.5</f>
        <v>25.307908595909701</v>
      </c>
      <c r="AF1452" s="17"/>
      <c r="AG1452" s="62"/>
      <c r="AH1452" s="62"/>
      <c r="AI1452" s="62"/>
      <c r="AJ1452" s="62"/>
    </row>
    <row r="1453" spans="2:36" ht="18.649999999999999" customHeight="1" thickBot="1">
      <c r="D1453" s="59"/>
      <c r="E1453" s="22"/>
      <c r="F1453" s="22"/>
      <c r="G1453" s="65"/>
      <c r="I1453" s="63"/>
      <c r="L1453" s="64"/>
      <c r="N1453" s="63"/>
      <c r="Q1453" s="64"/>
      <c r="S1453" s="63"/>
      <c r="V1453" s="64"/>
      <c r="X1453" s="63"/>
      <c r="AA1453" s="64"/>
      <c r="AE1453" s="100"/>
      <c r="AF1453" s="17"/>
      <c r="AG1453" s="62"/>
      <c r="AH1453" s="62"/>
      <c r="AI1453" s="62"/>
      <c r="AJ1453" s="62"/>
    </row>
    <row r="1454" spans="2:36" ht="18.649999999999999" customHeight="1" thickBot="1">
      <c r="D1454" s="237" t="s">
        <v>39</v>
      </c>
      <c r="E1454" s="238"/>
      <c r="F1454" s="239" t="s">
        <v>40</v>
      </c>
      <c r="G1454" s="240"/>
      <c r="I1454" s="228" t="s">
        <v>18</v>
      </c>
      <c r="J1454" s="229"/>
      <c r="K1454" s="230" t="s">
        <v>19</v>
      </c>
      <c r="L1454" s="231"/>
      <c r="N1454" s="228" t="s">
        <v>20</v>
      </c>
      <c r="O1454" s="229"/>
      <c r="P1454" s="230" t="s">
        <v>21</v>
      </c>
      <c r="Q1454" s="231"/>
      <c r="S1454" s="228" t="s">
        <v>47</v>
      </c>
      <c r="T1454" s="229"/>
      <c r="U1454" s="230" t="s">
        <v>48</v>
      </c>
      <c r="V1454" s="231"/>
      <c r="X1454" s="228" t="s">
        <v>51</v>
      </c>
      <c r="Y1454" s="229"/>
      <c r="Z1454" s="230" t="s">
        <v>52</v>
      </c>
      <c r="AA1454" s="231"/>
      <c r="AB1454" s="4"/>
      <c r="AC1454" s="71" t="s">
        <v>89</v>
      </c>
      <c r="AE1454" s="101" t="s">
        <v>90</v>
      </c>
      <c r="AF1454" s="17"/>
      <c r="AG1454" s="62"/>
      <c r="AH1454" s="62"/>
      <c r="AI1454" s="62"/>
      <c r="AJ1454" s="62"/>
    </row>
    <row r="1455" spans="2:36" ht="18.649999999999999" customHeight="1" thickTop="1" thickBot="1">
      <c r="D1455" s="43">
        <v>0</v>
      </c>
      <c r="E1455" s="116">
        <f t="shared" ref="E1455" si="5957">(1/$E$8)*SIN($B1452*$F$8)</f>
        <v>0.33271412869163203</v>
      </c>
      <c r="F1455" s="59">
        <f t="shared" ref="F1455" si="5958">COS($F$8*$B1452)</f>
        <v>-6.0924355726696272E-2</v>
      </c>
      <c r="G1455" s="73">
        <v>0</v>
      </c>
      <c r="I1455" s="55">
        <v>0</v>
      </c>
      <c r="J1455" s="58">
        <f t="shared" ref="J1455" si="5959">(TAN($K$8*B1452))/$J$8</f>
        <v>-0.37771222756677392</v>
      </c>
      <c r="K1455" s="56">
        <v>1</v>
      </c>
      <c r="L1455" s="57">
        <v>0</v>
      </c>
      <c r="N1455" s="55">
        <f t="shared" ref="N1455" si="5960">D1455*I1452+F1455*I1455-E1455*J1452-G1455*J1455</f>
        <v>0</v>
      </c>
      <c r="O1455" s="58">
        <f t="shared" ref="O1455" si="5961">(D1455*J1452+E1455*I1452+F1455*J1455+G1455*I1455)</f>
        <v>0.35572600280623301</v>
      </c>
      <c r="P1455" s="56">
        <f t="shared" ref="P1455" si="5962">D1455*K1452+F1455*K1455-E1455*L1452-G1455*L1455</f>
        <v>-6.0924355726696272E-2</v>
      </c>
      <c r="Q1455" s="57">
        <f t="shared" ref="Q1455" si="5963">(D1455*L1452+E1455*K1452+F1455*L1455+G1455*K1455)</f>
        <v>0</v>
      </c>
      <c r="S1455" s="43">
        <v>0</v>
      </c>
      <c r="T1455" s="116">
        <f t="shared" ref="T1455" si="5964">(1/$T$8)*SIN($B1452*$U$8)</f>
        <v>0.33271412869163203</v>
      </c>
      <c r="U1455" s="59">
        <f t="shared" ref="U1455" si="5965">COS($U$8*$B1452)</f>
        <v>-6.0924355726696272E-2</v>
      </c>
      <c r="V1455" s="73">
        <v>0</v>
      </c>
      <c r="X1455" s="55">
        <f t="shared" ref="X1455" si="5966">N1455*S1452+P1455*S1455-O1455*T1452-Q1455*T1455</f>
        <v>0</v>
      </c>
      <c r="Y1455" s="58">
        <f t="shared" ref="Y1455" si="5967">(N1455*T1452+O1455*S1452+P1455*T1455+Q1455*S1455)</f>
        <v>-4.1942771467909493E-2</v>
      </c>
      <c r="Z1455" s="56">
        <f t="shared" ref="Z1455" si="5968">N1455*U1452+P1455*U1455-O1455*V1452-Q1455*V1455</f>
        <v>-1.0614838265689828</v>
      </c>
      <c r="AA1455" s="57">
        <f t="shared" ref="AA1455" si="5969">(N1455*V1452+O1455*U1452+P1455*V1455+Q1455*U1455)</f>
        <v>0</v>
      </c>
      <c r="AB1455" s="9"/>
      <c r="AC1455" s="74">
        <f t="shared" ref="AC1455" si="5970">(180/PI())*ATAN(-1*(($X$8*Y1452+AA1452+$X$8*Y1455+AA1455)/($X$8*X1452+Z1452+$X$8*X1455+Z1455)))</f>
        <v>54.533568176182911</v>
      </c>
      <c r="AE1455" s="102">
        <f t="shared" ref="AE1455" si="5971">20*LOG(((($X$8*X1452+Z1452-$X$8*X1455-Z1455)^2+($X$8*Y1452+AA1452-$X$8*Y1455-AA1455)^2)/(($X$8*X1452+Z1452+$X$8*X1455+Z1455)^2+($X$8*Y1452+AA1452+$X$8*Y1455+AA1455)^2))^0.5)</f>
        <v>-1.5415248692778414</v>
      </c>
      <c r="AF1455" s="17"/>
      <c r="AG1455" s="62"/>
      <c r="AH1455" s="62"/>
      <c r="AI1455" s="62"/>
      <c r="AJ1455" s="62"/>
    </row>
    <row r="1456" spans="2:36" ht="18.649999999999999" customHeight="1">
      <c r="AE1456" s="66"/>
    </row>
    <row r="1457" spans="2:36" ht="18.649999999999999" customHeight="1" thickBot="1">
      <c r="E1457" s="50" t="s">
        <v>8</v>
      </c>
      <c r="J1457" s="50" t="s">
        <v>9</v>
      </c>
      <c r="O1457" s="50" t="s">
        <v>10</v>
      </c>
      <c r="T1457" s="50" t="s">
        <v>11</v>
      </c>
      <c r="Y1457" s="50" t="s">
        <v>12</v>
      </c>
    </row>
    <row r="1458" spans="2:36" ht="18.649999999999999" customHeight="1" thickBot="1">
      <c r="B1458" s="49"/>
      <c r="D1458" s="233" t="s">
        <v>37</v>
      </c>
      <c r="E1458" s="234"/>
      <c r="F1458" s="235" t="s">
        <v>38</v>
      </c>
      <c r="G1458" s="236"/>
      <c r="I1458" s="228" t="s">
        <v>14</v>
      </c>
      <c r="J1458" s="229"/>
      <c r="K1458" s="230" t="s">
        <v>15</v>
      </c>
      <c r="L1458" s="231"/>
      <c r="N1458" s="228" t="s">
        <v>16</v>
      </c>
      <c r="O1458" s="229"/>
      <c r="P1458" s="230" t="s">
        <v>17</v>
      </c>
      <c r="Q1458" s="231"/>
      <c r="S1458" s="228" t="s">
        <v>45</v>
      </c>
      <c r="T1458" s="229"/>
      <c r="U1458" s="230" t="s">
        <v>46</v>
      </c>
      <c r="V1458" s="231"/>
      <c r="X1458" s="228" t="s">
        <v>49</v>
      </c>
      <c r="Y1458" s="229"/>
      <c r="Z1458" s="230" t="s">
        <v>50</v>
      </c>
      <c r="AA1458" s="231"/>
      <c r="AB1458" s="4"/>
      <c r="AC1458" s="53" t="s">
        <v>87</v>
      </c>
      <c r="AE1458" s="98" t="s">
        <v>88</v>
      </c>
      <c r="AF1458" s="17"/>
      <c r="AG1458" s="62"/>
      <c r="AH1458" s="62"/>
      <c r="AI1458" s="62"/>
      <c r="AJ1458" s="62"/>
    </row>
    <row r="1459" spans="2:36" ht="18.649999999999999" customHeight="1" thickTop="1" thickBot="1">
      <c r="B1459" s="75">
        <v>4.0999999999999996</v>
      </c>
      <c r="D1459" s="132">
        <f t="shared" ref="D1459" si="5972">COS($F$8*$B1459)</f>
        <v>-6.8906278745270375E-2</v>
      </c>
      <c r="E1459" s="133">
        <v>0</v>
      </c>
      <c r="F1459" s="134">
        <v>0</v>
      </c>
      <c r="G1459" s="135">
        <f t="shared" ref="G1459" si="5973">$E$8*SIN($B1459*$F$8)</f>
        <v>2.9928694129121824</v>
      </c>
      <c r="I1459" s="55">
        <v>1</v>
      </c>
      <c r="J1459" s="58">
        <v>0</v>
      </c>
      <c r="K1459" s="56">
        <v>0</v>
      </c>
      <c r="L1459" s="57">
        <v>0</v>
      </c>
      <c r="N1459" s="55">
        <f t="shared" ref="N1459" si="5974">D1459*I1459+F1459*I1462-E1459*J1459-G1459*J1462</f>
        <v>1.0042368479840602</v>
      </c>
      <c r="O1459" s="58">
        <f t="shared" ref="O1459" si="5975">(D1459*J1459+E1459*I1459+F1459*J1462+G1459*I1462)</f>
        <v>0</v>
      </c>
      <c r="P1459" s="56">
        <f t="shared" ref="P1459" si="5976">D1459*K1459+F1459*K1462-E1459*L1459-G1459*L1462</f>
        <v>0</v>
      </c>
      <c r="Q1459" s="57">
        <f t="shared" ref="Q1459" si="5977">(D1459*L1459+E1459*K1459+F1459*L1462+G1459*K1462)</f>
        <v>2.9928694129121824</v>
      </c>
      <c r="S1459" s="59">
        <f t="shared" ref="S1459" si="5978">COS($U$8*$B1459)</f>
        <v>-6.8906278745270375E-2</v>
      </c>
      <c r="T1459" s="60">
        <v>0</v>
      </c>
      <c r="U1459" s="22">
        <v>0</v>
      </c>
      <c r="V1459" s="116">
        <f t="shared" ref="V1459" si="5979">$T$8*SIN($B1459*$U$8)</f>
        <v>2.9928694129121824</v>
      </c>
      <c r="X1459" s="55">
        <f t="shared" ref="X1459" si="5980">N1459*S1459+P1459*S1462-O1459*T1459-Q1459*T1462</f>
        <v>-1.0644501489229403</v>
      </c>
      <c r="Y1459" s="58">
        <f t="shared" ref="Y1459" si="5981">(N1459*T1459+O1459*S1459+P1459*T1462+Q1459*S1462)</f>
        <v>0</v>
      </c>
      <c r="Z1459" s="56">
        <f t="shared" ref="Z1459" si="5982">N1459*U1459+P1459*U1462-O1459*V1459-Q1459*V1462</f>
        <v>0</v>
      </c>
      <c r="AA1459" s="57">
        <f t="shared" ref="AA1459" si="5983">(N1459*V1459+O1459*U1459+P1459*V1462+Q1459*U1462)</f>
        <v>2.7993222516365144</v>
      </c>
      <c r="AB1459" s="9"/>
      <c r="AC1459" s="61">
        <f t="shared" ref="AC1459" si="5984">20*LOG((2*$X$8)/(($X$8*X1459+Z1459+$X$8*X1462+Z1462)^2+($X$8*Y1459+AA1459+$X$8*Y1462+AA1462)^2)^0.5)</f>
        <v>-4.8088946420068508</v>
      </c>
      <c r="AE1459" s="99">
        <f t="shared" ref="AE1459" si="5985">((Y1459^2+X1459^2)/(Y1462^2+X1462^2))^0.5</f>
        <v>22.394939727481571</v>
      </c>
      <c r="AF1459" s="17"/>
      <c r="AG1459" s="62"/>
      <c r="AH1459" s="62"/>
      <c r="AI1459" s="62"/>
      <c r="AJ1459" s="62"/>
    </row>
    <row r="1460" spans="2:36" ht="18.649999999999999" customHeight="1" thickBot="1">
      <c r="D1460" s="59"/>
      <c r="E1460" s="22"/>
      <c r="F1460" s="22"/>
      <c r="G1460" s="65"/>
      <c r="I1460" s="63"/>
      <c r="L1460" s="64"/>
      <c r="N1460" s="63"/>
      <c r="Q1460" s="64"/>
      <c r="S1460" s="63"/>
      <c r="V1460" s="64"/>
      <c r="X1460" s="63"/>
      <c r="AA1460" s="64"/>
      <c r="AE1460" s="100"/>
      <c r="AF1460" s="17"/>
      <c r="AG1460" s="62"/>
      <c r="AH1460" s="62"/>
      <c r="AI1460" s="62"/>
      <c r="AJ1460" s="62"/>
    </row>
    <row r="1461" spans="2:36" ht="18.649999999999999" customHeight="1" thickBot="1">
      <c r="D1461" s="237" t="s">
        <v>39</v>
      </c>
      <c r="E1461" s="238"/>
      <c r="F1461" s="239" t="s">
        <v>40</v>
      </c>
      <c r="G1461" s="240"/>
      <c r="I1461" s="228" t="s">
        <v>18</v>
      </c>
      <c r="J1461" s="229"/>
      <c r="K1461" s="230" t="s">
        <v>19</v>
      </c>
      <c r="L1461" s="231"/>
      <c r="N1461" s="228" t="s">
        <v>20</v>
      </c>
      <c r="O1461" s="229"/>
      <c r="P1461" s="230" t="s">
        <v>21</v>
      </c>
      <c r="Q1461" s="231"/>
      <c r="S1461" s="228" t="s">
        <v>47</v>
      </c>
      <c r="T1461" s="229"/>
      <c r="U1461" s="230" t="s">
        <v>48</v>
      </c>
      <c r="V1461" s="231"/>
      <c r="X1461" s="228" t="s">
        <v>51</v>
      </c>
      <c r="Y1461" s="229"/>
      <c r="Z1461" s="230" t="s">
        <v>52</v>
      </c>
      <c r="AA1461" s="231"/>
      <c r="AB1461" s="4"/>
      <c r="AC1461" s="71" t="s">
        <v>89</v>
      </c>
      <c r="AE1461" s="101" t="s">
        <v>90</v>
      </c>
      <c r="AF1461" s="17"/>
      <c r="AG1461" s="62"/>
      <c r="AH1461" s="62"/>
      <c r="AI1461" s="62"/>
      <c r="AJ1461" s="62"/>
    </row>
    <row r="1462" spans="2:36" ht="18.649999999999999" customHeight="1" thickTop="1" thickBot="1">
      <c r="D1462" s="43">
        <v>0</v>
      </c>
      <c r="E1462" s="116">
        <f t="shared" ref="E1462" si="5986">(1/$E$8)*SIN($B1459*$F$8)</f>
        <v>0.33254104587913136</v>
      </c>
      <c r="F1462" s="59">
        <f t="shared" ref="F1462" si="5987">COS($F$8*$B1459)</f>
        <v>-6.8906278745270375E-2</v>
      </c>
      <c r="G1462" s="73">
        <v>0</v>
      </c>
      <c r="I1462" s="55">
        <v>0</v>
      </c>
      <c r="J1462" s="58">
        <f t="shared" ref="J1462" si="5988">(TAN($K$8*B1459))/$J$8</f>
        <v>-0.35856663912546693</v>
      </c>
      <c r="K1462" s="56">
        <v>1</v>
      </c>
      <c r="L1462" s="57">
        <v>0</v>
      </c>
      <c r="N1462" s="55">
        <f t="shared" ref="N1462" si="5989">D1462*I1459+F1462*I1462-E1462*J1459-G1462*J1462</f>
        <v>0</v>
      </c>
      <c r="O1462" s="58">
        <f t="shared" ref="O1462" si="5990">(D1462*J1459+E1462*I1459+F1462*J1462+G1462*I1462)</f>
        <v>0.35724853866346556</v>
      </c>
      <c r="P1462" s="56">
        <f t="shared" ref="P1462" si="5991">D1462*K1459+F1462*K1462-E1462*L1459-G1462*L1462</f>
        <v>-6.8906278745270375E-2</v>
      </c>
      <c r="Q1462" s="57">
        <f t="shared" ref="Q1462" si="5992">(D1462*L1459+E1462*K1459+F1462*L1462+G1462*K1462)</f>
        <v>0</v>
      </c>
      <c r="S1462" s="43">
        <v>0</v>
      </c>
      <c r="T1462" s="116">
        <f t="shared" ref="T1462" si="5993">(1/$T$8)*SIN($B1459*$U$8)</f>
        <v>0.33254104587913136</v>
      </c>
      <c r="U1462" s="59">
        <f t="shared" ref="U1462" si="5994">COS($U$8*$B1459)</f>
        <v>-6.8906278745270375E-2</v>
      </c>
      <c r="V1462" s="73">
        <v>0</v>
      </c>
      <c r="X1462" s="55">
        <f t="shared" ref="X1462" si="5995">N1462*S1459+P1462*S1462-O1462*T1459-Q1462*T1462</f>
        <v>0</v>
      </c>
      <c r="Y1462" s="58">
        <f t="shared" ref="Y1462" si="5996">(N1462*T1459+O1462*S1459+P1462*T1462+Q1462*S1462)</f>
        <v>-4.7530833388076427E-2</v>
      </c>
      <c r="Z1462" s="56">
        <f t="shared" ref="Z1462" si="5997">N1462*U1459+P1462*U1462-O1462*V1459-Q1462*V1462</f>
        <v>-1.0644501489229403</v>
      </c>
      <c r="AA1462" s="57">
        <f t="shared" ref="AA1462" si="5998">(N1462*V1459+O1462*U1459+P1462*V1462+Q1462*U1462)</f>
        <v>0</v>
      </c>
      <c r="AB1462" s="9"/>
      <c r="AC1462" s="74">
        <f t="shared" ref="AC1462" si="5999">(180/PI())*ATAN(-1*(($X$8*Y1459+AA1459+$X$8*Y1462+AA1462)/($X$8*X1459+Z1459+$X$8*X1462+Z1462)))</f>
        <v>52.272973039932587</v>
      </c>
      <c r="AE1462" s="102">
        <f t="shared" ref="AE1462" si="6000">20*LOG(((($X$8*X1459+Z1459-$X$8*X1462-Z1462)^2+($X$8*Y1459+AA1459-$X$8*Y1462-AA1462)^2)/(($X$8*X1459+Z1459+$X$8*X1462+Z1462)^2+($X$8*Y1459+AA1459+$X$8*Y1462+AA1462)^2))^0.5)</f>
        <v>-1.7421934456417023</v>
      </c>
      <c r="AF1462" s="17"/>
      <c r="AG1462" s="62"/>
      <c r="AH1462" s="62"/>
      <c r="AI1462" s="62"/>
      <c r="AJ1462" s="62"/>
    </row>
    <row r="1463" spans="2:36" ht="18.649999999999999" customHeight="1">
      <c r="AE1463" s="66"/>
    </row>
    <row r="1464" spans="2:36" ht="18.649999999999999" customHeight="1" thickBot="1">
      <c r="E1464" s="50" t="s">
        <v>8</v>
      </c>
      <c r="J1464" s="50" t="s">
        <v>9</v>
      </c>
      <c r="O1464" s="50" t="s">
        <v>10</v>
      </c>
      <c r="T1464" s="50" t="s">
        <v>11</v>
      </c>
      <c r="Y1464" s="50" t="s">
        <v>12</v>
      </c>
    </row>
    <row r="1465" spans="2:36" ht="18.649999999999999" customHeight="1" thickBot="1">
      <c r="B1465" s="49"/>
      <c r="D1465" s="233" t="s">
        <v>37</v>
      </c>
      <c r="E1465" s="234"/>
      <c r="F1465" s="235" t="s">
        <v>38</v>
      </c>
      <c r="G1465" s="236"/>
      <c r="I1465" s="228" t="s">
        <v>14</v>
      </c>
      <c r="J1465" s="229"/>
      <c r="K1465" s="230" t="s">
        <v>15</v>
      </c>
      <c r="L1465" s="231"/>
      <c r="N1465" s="228" t="s">
        <v>16</v>
      </c>
      <c r="O1465" s="229"/>
      <c r="P1465" s="230" t="s">
        <v>17</v>
      </c>
      <c r="Q1465" s="231"/>
      <c r="S1465" s="228" t="s">
        <v>45</v>
      </c>
      <c r="T1465" s="229"/>
      <c r="U1465" s="230" t="s">
        <v>46</v>
      </c>
      <c r="V1465" s="231"/>
      <c r="X1465" s="228" t="s">
        <v>49</v>
      </c>
      <c r="Y1465" s="229"/>
      <c r="Z1465" s="230" t="s">
        <v>50</v>
      </c>
      <c r="AA1465" s="231"/>
      <c r="AB1465" s="4"/>
      <c r="AC1465" s="53" t="s">
        <v>87</v>
      </c>
      <c r="AE1465" s="98" t="s">
        <v>88</v>
      </c>
      <c r="AF1465" s="17"/>
      <c r="AG1465" s="62"/>
      <c r="AH1465" s="62"/>
      <c r="AI1465" s="62"/>
      <c r="AJ1465" s="62"/>
    </row>
    <row r="1466" spans="2:36" ht="18.649999999999999" customHeight="1" thickTop="1" thickBot="1">
      <c r="B1466" s="75">
        <v>4.12</v>
      </c>
      <c r="D1466" s="132">
        <f t="shared" ref="D1466" si="6001">COS($F$8*$B1466)</f>
        <v>-7.6883793090930505E-2</v>
      </c>
      <c r="E1466" s="133">
        <v>0</v>
      </c>
      <c r="F1466" s="134">
        <v>0</v>
      </c>
      <c r="G1466" s="135">
        <f t="shared" ref="G1466" si="6002">$E$8*SIN($B1466*$F$8)</f>
        <v>2.9911201816776871</v>
      </c>
      <c r="I1466" s="55">
        <v>1</v>
      </c>
      <c r="J1466" s="58">
        <v>0</v>
      </c>
      <c r="K1466" s="56">
        <v>0</v>
      </c>
      <c r="L1466" s="57">
        <v>0</v>
      </c>
      <c r="N1466" s="55">
        <f t="shared" ref="N1466" si="6003">D1466*I1466+F1466*I1469-E1466*J1466-G1466*J1469</f>
        <v>0.93881814470866032</v>
      </c>
      <c r="O1466" s="58">
        <f t="shared" ref="O1466" si="6004">(D1466*J1466+E1466*I1466+F1466*J1469+G1466*I1469)</f>
        <v>0</v>
      </c>
      <c r="P1466" s="56">
        <f t="shared" ref="P1466" si="6005">D1466*K1466+F1466*K1469-E1466*L1466-G1466*L1469</f>
        <v>0</v>
      </c>
      <c r="Q1466" s="57">
        <f t="shared" ref="Q1466" si="6006">(D1466*L1466+E1466*K1466+F1466*L1469+G1466*K1469)</f>
        <v>2.9911201816776871</v>
      </c>
      <c r="S1466" s="59">
        <f t="shared" ref="S1466" si="6007">COS($U$8*$B1466)</f>
        <v>-7.6883793090930505E-2</v>
      </c>
      <c r="T1466" s="60">
        <v>0</v>
      </c>
      <c r="U1466" s="22">
        <v>0</v>
      </c>
      <c r="V1466" s="116">
        <f t="shared" ref="V1466" si="6008">$T$8*SIN($B1466*$U$8)</f>
        <v>2.9911201816776871</v>
      </c>
      <c r="X1466" s="55">
        <f t="shared" ref="X1466" si="6009">N1466*S1466+P1466*S1469-O1466*T1466-Q1466*T1469</f>
        <v>-1.066268782347743</v>
      </c>
      <c r="Y1466" s="58">
        <f t="shared" ref="Y1466" si="6010">(N1466*T1466+O1466*S1466+P1466*T1469+Q1466*S1469)</f>
        <v>0</v>
      </c>
      <c r="Z1466" s="56">
        <f t="shared" ref="Z1466" si="6011">N1466*U1466+P1466*U1469-O1466*V1466-Q1466*V1469</f>
        <v>0</v>
      </c>
      <c r="AA1466" s="57">
        <f t="shared" ref="AA1466" si="6012">(N1466*V1466+O1466*U1466+P1466*V1469+Q1466*U1469)</f>
        <v>2.5781492344050636</v>
      </c>
      <c r="AB1466" s="9"/>
      <c r="AC1466" s="61">
        <f t="shared" ref="AC1466" si="6013">20*LOG((2*$X$8)/(($X$8*X1466+Z1466+$X$8*X1469+Z1469)^2+($X$8*Y1466+AA1466+$X$8*Y1469+AA1469)^2)^0.5)</f>
        <v>-4.3630311493313059</v>
      </c>
      <c r="AE1466" s="99">
        <f t="shared" ref="AE1466" si="6014">((Y1466^2+X1466^2)/(Y1469^2+X1469^2))^0.5</f>
        <v>20.076081121250798</v>
      </c>
      <c r="AF1466" s="17"/>
      <c r="AG1466" s="62"/>
      <c r="AH1466" s="62"/>
      <c r="AI1466" s="62"/>
      <c r="AJ1466" s="62"/>
    </row>
    <row r="1467" spans="2:36" ht="18.649999999999999" customHeight="1" thickBot="1">
      <c r="D1467" s="59"/>
      <c r="E1467" s="22"/>
      <c r="F1467" s="22"/>
      <c r="G1467" s="65"/>
      <c r="I1467" s="63"/>
      <c r="L1467" s="64"/>
      <c r="N1467" s="63"/>
      <c r="Q1467" s="64"/>
      <c r="S1467" s="63"/>
      <c r="V1467" s="64"/>
      <c r="X1467" s="63"/>
      <c r="AA1467" s="64"/>
      <c r="AE1467" s="100"/>
      <c r="AF1467" s="17"/>
      <c r="AG1467" s="62"/>
      <c r="AH1467" s="62"/>
      <c r="AI1467" s="62"/>
      <c r="AJ1467" s="62"/>
    </row>
    <row r="1468" spans="2:36" ht="18.649999999999999" customHeight="1" thickBot="1">
      <c r="D1468" s="237" t="s">
        <v>39</v>
      </c>
      <c r="E1468" s="238"/>
      <c r="F1468" s="239" t="s">
        <v>40</v>
      </c>
      <c r="G1468" s="240"/>
      <c r="I1468" s="228" t="s">
        <v>18</v>
      </c>
      <c r="J1468" s="229"/>
      <c r="K1468" s="230" t="s">
        <v>19</v>
      </c>
      <c r="L1468" s="231"/>
      <c r="N1468" s="228" t="s">
        <v>20</v>
      </c>
      <c r="O1468" s="229"/>
      <c r="P1468" s="230" t="s">
        <v>21</v>
      </c>
      <c r="Q1468" s="231"/>
      <c r="S1468" s="228" t="s">
        <v>47</v>
      </c>
      <c r="T1468" s="229"/>
      <c r="U1468" s="230" t="s">
        <v>48</v>
      </c>
      <c r="V1468" s="231"/>
      <c r="X1468" s="228" t="s">
        <v>51</v>
      </c>
      <c r="Y1468" s="229"/>
      <c r="Z1468" s="230" t="s">
        <v>52</v>
      </c>
      <c r="AA1468" s="231"/>
      <c r="AB1468" s="4"/>
      <c r="AC1468" s="71" t="s">
        <v>89</v>
      </c>
      <c r="AE1468" s="101" t="s">
        <v>90</v>
      </c>
      <c r="AF1468" s="17"/>
      <c r="AG1468" s="62"/>
      <c r="AH1468" s="62"/>
      <c r="AI1468" s="62"/>
      <c r="AJ1468" s="62"/>
    </row>
    <row r="1469" spans="2:36" ht="18.649999999999999" customHeight="1" thickTop="1" thickBot="1">
      <c r="D1469" s="43">
        <v>0</v>
      </c>
      <c r="E1469" s="116">
        <f t="shared" ref="E1469" si="6015">(1/$E$8)*SIN($B1466*$F$8)</f>
        <v>0.33234668685307633</v>
      </c>
      <c r="F1469" s="59">
        <f t="shared" ref="F1469" si="6016">COS($F$8*$B1466)</f>
        <v>-7.6883793090930505E-2</v>
      </c>
      <c r="G1469" s="73">
        <v>0</v>
      </c>
      <c r="I1469" s="55">
        <v>0</v>
      </c>
      <c r="J1469" s="58">
        <f t="shared" ref="J1469" si="6017">(TAN($K$8*B1466))/$J$8</f>
        <v>-0.33957242641781599</v>
      </c>
      <c r="K1469" s="56">
        <v>1</v>
      </c>
      <c r="L1469" s="57">
        <v>0</v>
      </c>
      <c r="N1469" s="55">
        <f t="shared" ref="N1469" si="6018">D1469*I1466+F1469*I1469-E1469*J1466-G1469*J1469</f>
        <v>0</v>
      </c>
      <c r="O1469" s="58">
        <f t="shared" ref="O1469" si="6019">(D1469*J1466+E1469*I1466+F1469*J1469+G1469*I1469)</f>
        <v>0.3584543030251689</v>
      </c>
      <c r="P1469" s="56">
        <f t="shared" ref="P1469" si="6020">D1469*K1466+F1469*K1469-E1469*L1466-G1469*L1469</f>
        <v>-7.6883793090930505E-2</v>
      </c>
      <c r="Q1469" s="57">
        <f t="shared" ref="Q1469" si="6021">(D1469*L1466+E1469*K1466+F1469*L1469+G1469*K1469)</f>
        <v>0</v>
      </c>
      <c r="S1469" s="43">
        <v>0</v>
      </c>
      <c r="T1469" s="116">
        <f t="shared" ref="T1469" si="6022">(1/$T$8)*SIN($B1466*$U$8)</f>
        <v>0.33234668685307633</v>
      </c>
      <c r="U1469" s="59">
        <f t="shared" ref="U1469" si="6023">COS($U$8*$B1466)</f>
        <v>-7.6883793090930505E-2</v>
      </c>
      <c r="V1469" s="73">
        <v>0</v>
      </c>
      <c r="X1469" s="55">
        <f t="shared" ref="X1469" si="6024">N1469*S1466+P1469*S1469-O1469*T1466-Q1469*T1469</f>
        <v>0</v>
      </c>
      <c r="Y1469" s="58">
        <f t="shared" ref="Y1469" si="6025">(N1469*T1466+O1469*S1466+P1469*T1469+Q1469*S1469)</f>
        <v>-5.3111400372808981E-2</v>
      </c>
      <c r="Z1469" s="56">
        <f t="shared" ref="Z1469" si="6026">N1469*U1466+P1469*U1469-O1469*V1466-Q1469*V1469</f>
        <v>-1.0662687823477428</v>
      </c>
      <c r="AA1469" s="57">
        <f t="shared" ref="AA1469" si="6027">(N1469*V1466+O1469*U1466+P1469*V1469+Q1469*U1469)</f>
        <v>0</v>
      </c>
      <c r="AB1469" s="9"/>
      <c r="AC1469" s="74">
        <f t="shared" ref="AC1469" si="6028">(180/PI())*ATAN(-1*(($X$8*Y1466+AA1466+$X$8*Y1469+AA1469)/($X$8*X1466+Z1466+$X$8*X1469+Z1469)))</f>
        <v>49.817012532560987</v>
      </c>
      <c r="AE1469" s="102">
        <f t="shared" ref="AE1469" si="6029">20*LOG(((($X$8*X1466+Z1466-$X$8*X1469-Z1469)^2+($X$8*Y1466+AA1466-$X$8*Y1469-AA1469)^2)/(($X$8*X1466+Z1466+$X$8*X1469+Z1469)^2+($X$8*Y1466+AA1466+$X$8*Y1469+AA1469)^2))^0.5)</f>
        <v>-1.980353693146129</v>
      </c>
      <c r="AF1469" s="17"/>
      <c r="AG1469" s="62"/>
      <c r="AH1469" s="62"/>
      <c r="AI1469" s="62"/>
      <c r="AJ1469" s="62"/>
    </row>
    <row r="1470" spans="2:36" ht="18.649999999999999" customHeight="1">
      <c r="AE1470" s="66"/>
    </row>
    <row r="1471" spans="2:36" ht="18.649999999999999" customHeight="1" thickBot="1">
      <c r="E1471" s="50" t="s">
        <v>8</v>
      </c>
      <c r="J1471" s="50" t="s">
        <v>9</v>
      </c>
      <c r="O1471" s="50" t="s">
        <v>10</v>
      </c>
      <c r="T1471" s="50" t="s">
        <v>11</v>
      </c>
      <c r="Y1471" s="50" t="s">
        <v>12</v>
      </c>
    </row>
    <row r="1472" spans="2:36" ht="18.649999999999999" customHeight="1" thickBot="1">
      <c r="B1472" s="49"/>
      <c r="D1472" s="233" t="s">
        <v>37</v>
      </c>
      <c r="E1472" s="234"/>
      <c r="F1472" s="235" t="s">
        <v>38</v>
      </c>
      <c r="G1472" s="236"/>
      <c r="I1472" s="228" t="s">
        <v>14</v>
      </c>
      <c r="J1472" s="229"/>
      <c r="K1472" s="230" t="s">
        <v>15</v>
      </c>
      <c r="L1472" s="231"/>
      <c r="N1472" s="228" t="s">
        <v>16</v>
      </c>
      <c r="O1472" s="229"/>
      <c r="P1472" s="230" t="s">
        <v>17</v>
      </c>
      <c r="Q1472" s="231"/>
      <c r="S1472" s="228" t="s">
        <v>45</v>
      </c>
      <c r="T1472" s="229"/>
      <c r="U1472" s="230" t="s">
        <v>46</v>
      </c>
      <c r="V1472" s="231"/>
      <c r="X1472" s="228" t="s">
        <v>49</v>
      </c>
      <c r="Y1472" s="229"/>
      <c r="Z1472" s="230" t="s">
        <v>50</v>
      </c>
      <c r="AA1472" s="231"/>
      <c r="AB1472" s="4"/>
      <c r="AC1472" s="53" t="s">
        <v>87</v>
      </c>
      <c r="AE1472" s="98" t="s">
        <v>88</v>
      </c>
      <c r="AF1472" s="17"/>
      <c r="AG1472" s="62"/>
      <c r="AH1472" s="62"/>
      <c r="AI1472" s="62"/>
      <c r="AJ1472" s="62"/>
    </row>
    <row r="1473" spans="2:36" ht="18.649999999999999" customHeight="1" thickTop="1" thickBot="1">
      <c r="B1473" s="75">
        <v>4.1399999999999997</v>
      </c>
      <c r="D1473" s="132">
        <f t="shared" ref="D1473" si="6030">COS($F$8*$B1473)</f>
        <v>-8.4856388356612328E-2</v>
      </c>
      <c r="E1473" s="133">
        <v>0</v>
      </c>
      <c r="F1473" s="134">
        <v>0</v>
      </c>
      <c r="G1473" s="135">
        <f t="shared" ref="G1473" si="6031">$E$8*SIN($B1473*$F$8)</f>
        <v>2.9891795764382652</v>
      </c>
      <c r="I1473" s="55">
        <v>1</v>
      </c>
      <c r="J1473" s="58">
        <v>0</v>
      </c>
      <c r="K1473" s="56">
        <v>0</v>
      </c>
      <c r="L1473" s="57">
        <v>0</v>
      </c>
      <c r="N1473" s="55">
        <f t="shared" ref="N1473" si="6032">D1473*I1473+F1473*I1476-E1473*J1473-G1473*J1476</f>
        <v>0.87383468136038867</v>
      </c>
      <c r="O1473" s="58">
        <f t="shared" ref="O1473" si="6033">(D1473*J1473+E1473*I1473+F1473*J1476+G1473*I1476)</f>
        <v>0</v>
      </c>
      <c r="P1473" s="56">
        <f t="shared" ref="P1473" si="6034">D1473*K1473+F1473*K1476-E1473*L1473-G1473*L1476</f>
        <v>0</v>
      </c>
      <c r="Q1473" s="57">
        <f t="shared" ref="Q1473" si="6035">(D1473*L1473+E1473*K1473+F1473*L1476+G1473*K1476)</f>
        <v>2.9891795764382652</v>
      </c>
      <c r="S1473" s="59">
        <f t="shared" ref="S1473" si="6036">COS($U$8*$B1473)</f>
        <v>-8.4856388356612328E-2</v>
      </c>
      <c r="T1473" s="60">
        <v>0</v>
      </c>
      <c r="U1473" s="22">
        <v>0</v>
      </c>
      <c r="V1473" s="116">
        <f t="shared" ref="V1473" si="6037">$T$8*SIN($B1473*$U$8)</f>
        <v>2.9891795764382652</v>
      </c>
      <c r="X1473" s="55">
        <f t="shared" ref="X1473" si="6038">N1473*S1473+P1473*S1476-O1473*T1473-Q1473*T1476</f>
        <v>-1.0669498484360653</v>
      </c>
      <c r="Y1473" s="58">
        <f t="shared" ref="Y1473" si="6039">(N1473*T1473+O1473*S1473+P1473*T1476+Q1473*S1476)</f>
        <v>0</v>
      </c>
      <c r="Z1473" s="56">
        <f t="shared" ref="Z1473" si="6040">N1473*U1473+P1473*U1476-O1473*V1473-Q1473*V1476</f>
        <v>0</v>
      </c>
      <c r="AA1473" s="57">
        <f t="shared" ref="AA1473" si="6041">(N1473*V1473+O1473*U1473+P1473*V1476+Q1473*U1476)</f>
        <v>2.3583977997000138</v>
      </c>
      <c r="AB1473" s="9"/>
      <c r="AC1473" s="61">
        <f t="shared" ref="AC1473" si="6042">20*LOG((2*$X$8)/(($X$8*X1473+Z1473+$X$8*X1476+Z1476)^2+($X$8*Y1473+AA1473+$X$8*Y1476+AA1476)^2)^0.5)</f>
        <v>-3.9103427046158714</v>
      </c>
      <c r="AE1473" s="99">
        <f t="shared" ref="AE1473" si="6043">((Y1473^2+X1473^2)/(Y1476^2+X1476^2))^0.5</f>
        <v>18.183669519050767</v>
      </c>
      <c r="AF1473" s="17"/>
      <c r="AG1473" s="62"/>
      <c r="AH1473" s="62"/>
      <c r="AI1473" s="62"/>
      <c r="AJ1473" s="62"/>
    </row>
    <row r="1474" spans="2:36" ht="18.649999999999999" customHeight="1" thickBot="1">
      <c r="D1474" s="59"/>
      <c r="E1474" s="22"/>
      <c r="F1474" s="22"/>
      <c r="G1474" s="65"/>
      <c r="I1474" s="63"/>
      <c r="L1474" s="64"/>
      <c r="N1474" s="63"/>
      <c r="Q1474" s="64"/>
      <c r="S1474" s="63"/>
      <c r="V1474" s="64"/>
      <c r="X1474" s="63"/>
      <c r="AA1474" s="64"/>
      <c r="AE1474" s="100"/>
      <c r="AF1474" s="17"/>
      <c r="AG1474" s="62"/>
      <c r="AH1474" s="62"/>
      <c r="AI1474" s="62"/>
      <c r="AJ1474" s="62"/>
    </row>
    <row r="1475" spans="2:36" ht="18.649999999999999" customHeight="1" thickBot="1">
      <c r="D1475" s="237" t="s">
        <v>39</v>
      </c>
      <c r="E1475" s="238"/>
      <c r="F1475" s="239" t="s">
        <v>40</v>
      </c>
      <c r="G1475" s="240"/>
      <c r="I1475" s="228" t="s">
        <v>18</v>
      </c>
      <c r="J1475" s="229"/>
      <c r="K1475" s="230" t="s">
        <v>19</v>
      </c>
      <c r="L1475" s="231"/>
      <c r="N1475" s="228" t="s">
        <v>20</v>
      </c>
      <c r="O1475" s="229"/>
      <c r="P1475" s="230" t="s">
        <v>21</v>
      </c>
      <c r="Q1475" s="231"/>
      <c r="S1475" s="228" t="s">
        <v>47</v>
      </c>
      <c r="T1475" s="229"/>
      <c r="U1475" s="230" t="s">
        <v>48</v>
      </c>
      <c r="V1475" s="231"/>
      <c r="X1475" s="228" t="s">
        <v>51</v>
      </c>
      <c r="Y1475" s="229"/>
      <c r="Z1475" s="230" t="s">
        <v>52</v>
      </c>
      <c r="AA1475" s="231"/>
      <c r="AB1475" s="4"/>
      <c r="AC1475" s="71" t="s">
        <v>89</v>
      </c>
      <c r="AE1475" s="101" t="s">
        <v>90</v>
      </c>
      <c r="AF1475" s="17"/>
      <c r="AG1475" s="62"/>
      <c r="AH1475" s="62"/>
      <c r="AI1475" s="62"/>
      <c r="AJ1475" s="62"/>
    </row>
    <row r="1476" spans="2:36" ht="18.649999999999999" customHeight="1" thickTop="1" thickBot="1">
      <c r="D1476" s="43">
        <v>0</v>
      </c>
      <c r="E1476" s="116">
        <f t="shared" ref="E1476" si="6044">(1/$E$8)*SIN($B1473*$F$8)</f>
        <v>0.33213106404869608</v>
      </c>
      <c r="F1476" s="59">
        <f t="shared" ref="F1476" si="6045">COS($F$8*$B1473)</f>
        <v>-8.4856388356612328E-2</v>
      </c>
      <c r="G1476" s="73">
        <v>0</v>
      </c>
      <c r="I1476" s="55">
        <v>0</v>
      </c>
      <c r="J1476" s="58">
        <f t="shared" ref="J1476" si="6046">(TAN($K$8*B1473))/$J$8</f>
        <v>-0.32072046700497076</v>
      </c>
      <c r="K1476" s="56">
        <v>1</v>
      </c>
      <c r="L1476" s="57">
        <v>0</v>
      </c>
      <c r="N1476" s="55">
        <f t="shared" ref="N1476" si="6047">D1476*I1473+F1476*I1476-E1476*J1473-G1476*J1476</f>
        <v>0</v>
      </c>
      <c r="O1476" s="58">
        <f t="shared" ref="O1476" si="6048">(D1476*J1473+E1476*I1473+F1476*J1476+G1476*I1476)</f>
        <v>0.35934624455078396</v>
      </c>
      <c r="P1476" s="56">
        <f t="shared" ref="P1476" si="6049">D1476*K1473+F1476*K1476-E1476*L1473-G1476*L1476</f>
        <v>-8.4856388356612328E-2</v>
      </c>
      <c r="Q1476" s="57">
        <f t="shared" ref="Q1476" si="6050">(D1476*L1473+E1476*K1473+F1476*L1476+G1476*K1476)</f>
        <v>0</v>
      </c>
      <c r="S1476" s="43">
        <v>0</v>
      </c>
      <c r="T1476" s="116">
        <f t="shared" ref="T1476" si="6051">(1/$T$8)*SIN($B1473*$U$8)</f>
        <v>0.33213106404869608</v>
      </c>
      <c r="U1476" s="59">
        <f t="shared" ref="U1476" si="6052">COS($U$8*$B1473)</f>
        <v>-8.4856388356612328E-2</v>
      </c>
      <c r="V1476" s="73">
        <v>0</v>
      </c>
      <c r="X1476" s="55">
        <f t="shared" ref="X1476" si="6053">N1476*S1473+P1476*S1476-O1476*T1473-Q1476*T1476</f>
        <v>0</v>
      </c>
      <c r="Y1476" s="58">
        <f t="shared" ref="Y1476" si="6054">(N1476*T1473+O1476*S1473+P1476*T1476+Q1476*S1476)</f>
        <v>-5.8676267038302546E-2</v>
      </c>
      <c r="Z1476" s="56">
        <f t="shared" ref="Z1476" si="6055">N1476*U1473+P1476*U1476-O1476*V1473-Q1476*V1476</f>
        <v>-1.0669498484360656</v>
      </c>
      <c r="AA1476" s="57">
        <f t="shared" ref="AA1476" si="6056">(N1476*V1473+O1476*U1473+P1476*V1476+Q1476*U1476)</f>
        <v>0</v>
      </c>
      <c r="AB1476" s="9"/>
      <c r="AC1476" s="74">
        <f t="shared" ref="AC1476" si="6057">(180/PI())*ATAN(-1*(($X$8*Y1473+AA1473+$X$8*Y1476+AA1476)/($X$8*X1473+Z1473+$X$8*X1476+Z1476)))</f>
        <v>47.14192068000397</v>
      </c>
      <c r="AE1476" s="102">
        <f t="shared" ref="AE1476" si="6058">20*LOG(((($X$8*X1473+Z1473-$X$8*X1476-Z1476)^2+($X$8*Y1473+AA1473-$X$8*Y1476-AA1476)^2)/(($X$8*X1473+Z1473+$X$8*X1476+Z1476)^2+($X$8*Y1473+AA1473+$X$8*Y1476+AA1476)^2))^0.5)</f>
        <v>-2.265143442734685</v>
      </c>
      <c r="AF1476" s="17"/>
      <c r="AG1476" s="62"/>
      <c r="AH1476" s="62"/>
      <c r="AI1476" s="62"/>
      <c r="AJ1476" s="62"/>
    </row>
    <row r="1477" spans="2:36" ht="18.649999999999999" customHeight="1">
      <c r="AE1477" s="66"/>
    </row>
    <row r="1478" spans="2:36" ht="18.649999999999999" customHeight="1" thickBot="1">
      <c r="E1478" s="50" t="s">
        <v>8</v>
      </c>
      <c r="J1478" s="50" t="s">
        <v>9</v>
      </c>
      <c r="O1478" s="50" t="s">
        <v>10</v>
      </c>
      <c r="T1478" s="50" t="s">
        <v>11</v>
      </c>
      <c r="Y1478" s="50" t="s">
        <v>12</v>
      </c>
    </row>
    <row r="1479" spans="2:36" ht="18.649999999999999" customHeight="1" thickBot="1">
      <c r="B1479" s="49"/>
      <c r="D1479" s="233" t="s">
        <v>37</v>
      </c>
      <c r="E1479" s="234"/>
      <c r="F1479" s="235" t="s">
        <v>38</v>
      </c>
      <c r="G1479" s="236"/>
      <c r="I1479" s="228" t="s">
        <v>14</v>
      </c>
      <c r="J1479" s="229"/>
      <c r="K1479" s="230" t="s">
        <v>15</v>
      </c>
      <c r="L1479" s="231"/>
      <c r="N1479" s="228" t="s">
        <v>16</v>
      </c>
      <c r="O1479" s="229"/>
      <c r="P1479" s="230" t="s">
        <v>17</v>
      </c>
      <c r="Q1479" s="231"/>
      <c r="S1479" s="228" t="s">
        <v>45</v>
      </c>
      <c r="T1479" s="229"/>
      <c r="U1479" s="230" t="s">
        <v>46</v>
      </c>
      <c r="V1479" s="231"/>
      <c r="X1479" s="228" t="s">
        <v>49</v>
      </c>
      <c r="Y1479" s="229"/>
      <c r="Z1479" s="230" t="s">
        <v>50</v>
      </c>
      <c r="AA1479" s="231"/>
      <c r="AB1479" s="4"/>
      <c r="AC1479" s="53" t="s">
        <v>87</v>
      </c>
      <c r="AE1479" s="98" t="s">
        <v>88</v>
      </c>
      <c r="AF1479" s="17"/>
      <c r="AG1479" s="62"/>
      <c r="AH1479" s="62"/>
      <c r="AI1479" s="62"/>
      <c r="AJ1479" s="62"/>
    </row>
    <row r="1480" spans="2:36" ht="18.649999999999999" customHeight="1" thickTop="1" thickBot="1">
      <c r="B1480" s="75">
        <v>4.16</v>
      </c>
      <c r="D1480" s="132">
        <f t="shared" ref="D1480" si="6059">COS($F$8*$B1480)</f>
        <v>-9.2823554449978654E-2</v>
      </c>
      <c r="E1480" s="133">
        <v>0</v>
      </c>
      <c r="F1480" s="134">
        <v>0</v>
      </c>
      <c r="G1480" s="135">
        <f t="shared" ref="G1480" si="6060">$E$8*SIN($B1480*$F$8)</f>
        <v>2.9870477213552258</v>
      </c>
      <c r="I1480" s="55">
        <v>1</v>
      </c>
      <c r="J1480" s="58">
        <v>0</v>
      </c>
      <c r="K1480" s="56">
        <v>0</v>
      </c>
      <c r="L1480" s="57">
        <v>0</v>
      </c>
      <c r="N1480" s="55">
        <f t="shared" ref="N1480" si="6061">D1480*I1480+F1480*I1483-E1480*J1480-G1480*J1483</f>
        <v>0.80927048781276556</v>
      </c>
      <c r="O1480" s="58">
        <f t="shared" ref="O1480" si="6062">(D1480*J1480+E1480*I1480+F1480*J1483+G1480*I1483)</f>
        <v>0</v>
      </c>
      <c r="P1480" s="56">
        <f t="shared" ref="P1480" si="6063">D1480*K1480+F1480*K1483-E1480*L1480-G1480*L1483</f>
        <v>0</v>
      </c>
      <c r="Q1480" s="57">
        <f t="shared" ref="Q1480" si="6064">(D1480*L1480+E1480*K1480+F1480*L1483+G1480*K1483)</f>
        <v>2.9870477213552258</v>
      </c>
      <c r="S1480" s="59">
        <f t="shared" ref="S1480" si="6065">COS($U$8*$B1480)</f>
        <v>-9.2823554449978654E-2</v>
      </c>
      <c r="T1480" s="60">
        <v>0</v>
      </c>
      <c r="U1480" s="22">
        <v>0</v>
      </c>
      <c r="V1480" s="116">
        <f t="shared" ref="V1480" si="6066">$T$8*SIN($B1480*$U$8)</f>
        <v>2.9870477213552258</v>
      </c>
      <c r="X1480" s="55">
        <f t="shared" ref="X1480" si="6067">N1480*S1480+P1480*S1483-O1480*T1480-Q1480*T1483</f>
        <v>-1.0665031509295209</v>
      </c>
      <c r="Y1480" s="58">
        <f t="shared" ref="Y1480" si="6068">(N1480*T1480+O1480*S1480+P1480*T1483+Q1480*S1483)</f>
        <v>0</v>
      </c>
      <c r="Z1480" s="56">
        <f t="shared" ref="Z1480" si="6069">N1480*U1480+P1480*U1483-O1480*V1480-Q1480*V1483</f>
        <v>0</v>
      </c>
      <c r="AA1480" s="57">
        <f t="shared" ref="AA1480" si="6070">(N1480*V1480+O1480*U1480+P1480*V1483+Q1480*U1483)</f>
        <v>2.1400611797732516</v>
      </c>
      <c r="AB1480" s="9"/>
      <c r="AC1480" s="61">
        <f t="shared" ref="AC1480" si="6071">20*LOG((2*$X$8)/(($X$8*X1480+Z1480+$X$8*X1483+Z1483)^2+($X$8*Y1480+AA1480+$X$8*Y1483+AA1483)^2)^0.5)</f>
        <v>-3.4531704593453956</v>
      </c>
      <c r="AE1480" s="99">
        <f t="shared" ref="AE1480" si="6072">((Y1480^2+X1480^2)/(Y1483^2+X1483^2))^0.5</f>
        <v>16.607720888512397</v>
      </c>
      <c r="AF1480" s="17"/>
      <c r="AG1480" s="62"/>
      <c r="AH1480" s="62"/>
      <c r="AI1480" s="62"/>
      <c r="AJ1480" s="62"/>
    </row>
    <row r="1481" spans="2:36" ht="18.649999999999999" customHeight="1" thickBot="1">
      <c r="D1481" s="59"/>
      <c r="E1481" s="22"/>
      <c r="F1481" s="22"/>
      <c r="G1481" s="65"/>
      <c r="I1481" s="63"/>
      <c r="L1481" s="64"/>
      <c r="N1481" s="63"/>
      <c r="Q1481" s="64"/>
      <c r="S1481" s="63"/>
      <c r="V1481" s="64"/>
      <c r="X1481" s="63"/>
      <c r="AA1481" s="64"/>
      <c r="AE1481" s="100"/>
      <c r="AF1481" s="17"/>
      <c r="AG1481" s="62"/>
      <c r="AH1481" s="62"/>
      <c r="AI1481" s="62"/>
      <c r="AJ1481" s="62"/>
    </row>
    <row r="1482" spans="2:36" ht="18.649999999999999" customHeight="1" thickBot="1">
      <c r="D1482" s="237" t="s">
        <v>39</v>
      </c>
      <c r="E1482" s="238"/>
      <c r="F1482" s="239" t="s">
        <v>40</v>
      </c>
      <c r="G1482" s="240"/>
      <c r="I1482" s="228" t="s">
        <v>18</v>
      </c>
      <c r="J1482" s="229"/>
      <c r="K1482" s="230" t="s">
        <v>19</v>
      </c>
      <c r="L1482" s="231"/>
      <c r="N1482" s="228" t="s">
        <v>20</v>
      </c>
      <c r="O1482" s="229"/>
      <c r="P1482" s="230" t="s">
        <v>21</v>
      </c>
      <c r="Q1482" s="231"/>
      <c r="S1482" s="228" t="s">
        <v>47</v>
      </c>
      <c r="T1482" s="229"/>
      <c r="U1482" s="230" t="s">
        <v>48</v>
      </c>
      <c r="V1482" s="231"/>
      <c r="X1482" s="228" t="s">
        <v>51</v>
      </c>
      <c r="Y1482" s="229"/>
      <c r="Z1482" s="230" t="s">
        <v>52</v>
      </c>
      <c r="AA1482" s="231"/>
      <c r="AB1482" s="4"/>
      <c r="AC1482" s="71" t="s">
        <v>89</v>
      </c>
      <c r="AE1482" s="101" t="s">
        <v>90</v>
      </c>
      <c r="AF1482" s="17"/>
      <c r="AG1482" s="62"/>
      <c r="AH1482" s="62"/>
      <c r="AI1482" s="62"/>
      <c r="AJ1482" s="62"/>
    </row>
    <row r="1483" spans="2:36" ht="18.649999999999999" customHeight="1" thickTop="1" thickBot="1">
      <c r="D1483" s="43">
        <v>0</v>
      </c>
      <c r="E1483" s="116">
        <f t="shared" ref="E1483" si="6073">(1/$E$8)*SIN($B1480*$F$8)</f>
        <v>0.33189419126169173</v>
      </c>
      <c r="F1483" s="59">
        <f t="shared" ref="F1483" si="6074">COS($F$8*$B1480)</f>
        <v>-9.2823554449978654E-2</v>
      </c>
      <c r="G1483" s="73">
        <v>0</v>
      </c>
      <c r="I1483" s="55">
        <v>0</v>
      </c>
      <c r="J1483" s="58">
        <f t="shared" ref="J1483" si="6075">(TAN($K$8*B1480))/$J$8</f>
        <v>-0.30200188494258923</v>
      </c>
      <c r="K1483" s="56">
        <v>1</v>
      </c>
      <c r="L1483" s="57">
        <v>0</v>
      </c>
      <c r="N1483" s="55">
        <f t="shared" ref="N1483" si="6076">D1483*I1480+F1483*I1483-E1483*J1480-G1483*J1483</f>
        <v>0</v>
      </c>
      <c r="O1483" s="58">
        <f t="shared" ref="O1483" si="6077">(D1483*J1480+E1483*I1480+F1483*J1483+G1483*I1483)</f>
        <v>0.35992707967265636</v>
      </c>
      <c r="P1483" s="56">
        <f t="shared" ref="P1483" si="6078">D1483*K1480+F1483*K1483-E1483*L1480-G1483*L1483</f>
        <v>-9.2823554449978654E-2</v>
      </c>
      <c r="Q1483" s="57">
        <f t="shared" ref="Q1483" si="6079">(D1483*L1480+E1483*K1480+F1483*L1483+G1483*K1483)</f>
        <v>0</v>
      </c>
      <c r="S1483" s="43">
        <v>0</v>
      </c>
      <c r="T1483" s="116">
        <f t="shared" ref="T1483" si="6080">(1/$T$8)*SIN($B1480*$U$8)</f>
        <v>0.33189419126169173</v>
      </c>
      <c r="U1483" s="59">
        <f t="shared" ref="U1483" si="6081">COS($U$8*$B1480)</f>
        <v>-9.2823554449978654E-2</v>
      </c>
      <c r="V1483" s="73">
        <v>0</v>
      </c>
      <c r="X1483" s="55">
        <f t="shared" ref="X1483" si="6082">N1483*S1480+P1483*S1483-O1483*T1480-Q1483*T1483</f>
        <v>0</v>
      </c>
      <c r="Y1483" s="58">
        <f t="shared" ref="Y1483" si="6083">(N1483*T1480+O1483*S1480+P1483*T1483+Q1483*S1483)</f>
        <v>-6.4217309412227891E-2</v>
      </c>
      <c r="Z1483" s="56">
        <f t="shared" ref="Z1483" si="6084">N1483*U1480+P1483*U1483-O1483*V1480-Q1483*V1483</f>
        <v>-1.0665031509295209</v>
      </c>
      <c r="AA1483" s="57">
        <f t="shared" ref="AA1483" si="6085">(N1483*V1480+O1483*U1480+P1483*V1483+Q1483*U1483)</f>
        <v>0</v>
      </c>
      <c r="AB1483" s="9"/>
      <c r="AC1483" s="74">
        <f t="shared" ref="AC1483" si="6086">(180/PI())*ATAN(-1*(($X$8*Y1480+AA1480+$X$8*Y1483+AA1483)/($X$8*X1480+Z1480+$X$8*X1483+Z1483)))</f>
        <v>44.22188612462606</v>
      </c>
      <c r="AE1483" s="102">
        <f t="shared" ref="AE1483" si="6087">20*LOG(((($X$8*X1480+Z1480-$X$8*X1483-Z1483)^2+($X$8*Y1480+AA1480-$X$8*Y1483-AA1483)^2)/(($X$8*X1480+Z1480+$X$8*X1483+Z1483)^2+($X$8*Y1480+AA1480+$X$8*Y1483+AA1483)^2))^0.5)</f>
        <v>-2.6084411218793861</v>
      </c>
      <c r="AF1483" s="17"/>
      <c r="AG1483" s="62"/>
      <c r="AH1483" s="62"/>
      <c r="AI1483" s="62"/>
      <c r="AJ1483" s="62"/>
    </row>
    <row r="1484" spans="2:36" ht="18.649999999999999" customHeight="1">
      <c r="AE1484" s="66"/>
    </row>
    <row r="1485" spans="2:36" ht="18.649999999999999" customHeight="1" thickBot="1">
      <c r="E1485" s="50" t="s">
        <v>8</v>
      </c>
      <c r="J1485" s="50" t="s">
        <v>9</v>
      </c>
      <c r="O1485" s="50" t="s">
        <v>10</v>
      </c>
      <c r="T1485" s="50" t="s">
        <v>11</v>
      </c>
      <c r="Y1485" s="50" t="s">
        <v>12</v>
      </c>
    </row>
    <row r="1486" spans="2:36" ht="18.649999999999999" customHeight="1" thickBot="1">
      <c r="B1486" s="49"/>
      <c r="D1486" s="233" t="s">
        <v>37</v>
      </c>
      <c r="E1486" s="234"/>
      <c r="F1486" s="235" t="s">
        <v>38</v>
      </c>
      <c r="G1486" s="236"/>
      <c r="I1486" s="228" t="s">
        <v>14</v>
      </c>
      <c r="J1486" s="229"/>
      <c r="K1486" s="230" t="s">
        <v>15</v>
      </c>
      <c r="L1486" s="231"/>
      <c r="N1486" s="228" t="s">
        <v>16</v>
      </c>
      <c r="O1486" s="229"/>
      <c r="P1486" s="230" t="s">
        <v>17</v>
      </c>
      <c r="Q1486" s="231"/>
      <c r="S1486" s="228" t="s">
        <v>45</v>
      </c>
      <c r="T1486" s="229"/>
      <c r="U1486" s="230" t="s">
        <v>46</v>
      </c>
      <c r="V1486" s="231"/>
      <c r="X1486" s="228" t="s">
        <v>49</v>
      </c>
      <c r="Y1486" s="229"/>
      <c r="Z1486" s="230" t="s">
        <v>50</v>
      </c>
      <c r="AA1486" s="231"/>
      <c r="AB1486" s="4"/>
      <c r="AC1486" s="53" t="s">
        <v>87</v>
      </c>
      <c r="AE1486" s="98" t="s">
        <v>88</v>
      </c>
      <c r="AF1486" s="17"/>
      <c r="AG1486" s="62"/>
      <c r="AH1486" s="62"/>
      <c r="AI1486" s="62"/>
      <c r="AJ1486" s="62"/>
    </row>
    <row r="1487" spans="2:36" ht="18.649999999999999" customHeight="1" thickTop="1" thickBot="1">
      <c r="B1487" s="75">
        <v>4.18</v>
      </c>
      <c r="D1487" s="132">
        <f t="shared" ref="D1487" si="6088">COS($F$8*$B1487)</f>
        <v>-0.10078478162605368</v>
      </c>
      <c r="E1487" s="133">
        <v>0</v>
      </c>
      <c r="F1487" s="134">
        <v>0</v>
      </c>
      <c r="G1487" s="135">
        <f t="shared" ref="G1487" si="6089">$E$8*SIN($B1487*$F$8)</f>
        <v>2.9847247528261796</v>
      </c>
      <c r="I1487" s="55">
        <v>1</v>
      </c>
      <c r="J1487" s="58">
        <v>0</v>
      </c>
      <c r="K1487" s="56">
        <v>0</v>
      </c>
      <c r="L1487" s="57">
        <v>0</v>
      </c>
      <c r="N1487" s="55">
        <f t="shared" ref="N1487" si="6090">D1487*I1487+F1487*I1490-E1487*J1487-G1487*J1490</f>
        <v>0.74511018949113328</v>
      </c>
      <c r="O1487" s="58">
        <f t="shared" ref="O1487" si="6091">(D1487*J1487+E1487*I1487+F1487*J1490+G1487*I1490)</f>
        <v>0</v>
      </c>
      <c r="P1487" s="56">
        <f t="shared" ref="P1487" si="6092">D1487*K1487+F1487*K1490-E1487*L1487-G1487*L1490</f>
        <v>0</v>
      </c>
      <c r="Q1487" s="57">
        <f t="shared" ref="Q1487" si="6093">(D1487*L1487+E1487*K1487+F1487*L1490+G1487*K1490)</f>
        <v>2.9847247528261796</v>
      </c>
      <c r="S1487" s="59">
        <f t="shared" ref="S1487" si="6094">COS($U$8*$B1487)</f>
        <v>-0.10078478162605368</v>
      </c>
      <c r="T1487" s="60">
        <v>0</v>
      </c>
      <c r="U1487" s="22">
        <v>0</v>
      </c>
      <c r="V1487" s="116">
        <f t="shared" ref="V1487" si="6095">$T$8*SIN($B1487*$U$8)</f>
        <v>2.9847247528261796</v>
      </c>
      <c r="X1487" s="55">
        <f t="shared" ref="X1487" si="6096">N1487*S1487+P1487*S1490-O1487*T1487-Q1487*T1490</f>
        <v>-1.0649381955278001</v>
      </c>
      <c r="Y1487" s="58">
        <f t="shared" ref="Y1487" si="6097">(N1487*T1487+O1487*S1487+P1487*T1490+Q1487*S1490)</f>
        <v>0</v>
      </c>
      <c r="Z1487" s="56">
        <f t="shared" ref="Z1487" si="6098">N1487*U1487+P1487*U1490-O1487*V1487-Q1487*V1490</f>
        <v>0</v>
      </c>
      <c r="AA1487" s="57">
        <f t="shared" ref="AA1487" si="6099">(N1487*V1487+O1487*U1487+P1487*V1490+Q1487*U1490)</f>
        <v>1.9231339937297272</v>
      </c>
      <c r="AB1487" s="9"/>
      <c r="AC1487" s="61">
        <f t="shared" ref="AC1487" si="6100">20*LOG((2*$X$8)/(($X$8*X1487+Z1487+$X$8*X1490+Z1490)^2+($X$8*Y1487+AA1487+$X$8*Y1490+AA1490)^2)^0.5)</f>
        <v>-2.9947967012127781</v>
      </c>
      <c r="AE1487" s="99">
        <f t="shared" ref="AE1487" si="6101">((Y1487^2+X1487^2)/(Y1490^2+X1490^2))^0.5</f>
        <v>15.273081683912739</v>
      </c>
      <c r="AF1487" s="17"/>
      <c r="AG1487" s="62"/>
      <c r="AH1487" s="62"/>
      <c r="AI1487" s="62"/>
      <c r="AJ1487" s="62"/>
    </row>
    <row r="1488" spans="2:36" ht="18.649999999999999" customHeight="1" thickBot="1">
      <c r="D1488" s="59"/>
      <c r="E1488" s="22"/>
      <c r="F1488" s="22"/>
      <c r="G1488" s="65"/>
      <c r="I1488" s="63"/>
      <c r="L1488" s="64"/>
      <c r="N1488" s="63"/>
      <c r="Q1488" s="64"/>
      <c r="S1488" s="63"/>
      <c r="V1488" s="64"/>
      <c r="X1488" s="63"/>
      <c r="AA1488" s="64"/>
      <c r="AE1488" s="100"/>
      <c r="AF1488" s="17"/>
      <c r="AG1488" s="62"/>
      <c r="AH1488" s="62"/>
      <c r="AI1488" s="62"/>
      <c r="AJ1488" s="62"/>
    </row>
    <row r="1489" spans="2:36" ht="18.649999999999999" customHeight="1" thickBot="1">
      <c r="D1489" s="237" t="s">
        <v>39</v>
      </c>
      <c r="E1489" s="238"/>
      <c r="F1489" s="239" t="s">
        <v>40</v>
      </c>
      <c r="G1489" s="240"/>
      <c r="I1489" s="228" t="s">
        <v>18</v>
      </c>
      <c r="J1489" s="229"/>
      <c r="K1489" s="230" t="s">
        <v>19</v>
      </c>
      <c r="L1489" s="231"/>
      <c r="N1489" s="228" t="s">
        <v>20</v>
      </c>
      <c r="O1489" s="229"/>
      <c r="P1489" s="230" t="s">
        <v>21</v>
      </c>
      <c r="Q1489" s="231"/>
      <c r="S1489" s="228" t="s">
        <v>47</v>
      </c>
      <c r="T1489" s="229"/>
      <c r="U1489" s="230" t="s">
        <v>48</v>
      </c>
      <c r="V1489" s="231"/>
      <c r="X1489" s="228" t="s">
        <v>51</v>
      </c>
      <c r="Y1489" s="229"/>
      <c r="Z1489" s="230" t="s">
        <v>52</v>
      </c>
      <c r="AA1489" s="231"/>
      <c r="AB1489" s="4"/>
      <c r="AC1489" s="71" t="s">
        <v>89</v>
      </c>
      <c r="AE1489" s="101" t="s">
        <v>90</v>
      </c>
      <c r="AF1489" s="17"/>
      <c r="AG1489" s="62"/>
      <c r="AH1489" s="62"/>
      <c r="AI1489" s="62"/>
      <c r="AJ1489" s="62"/>
    </row>
    <row r="1490" spans="2:36" ht="18.649999999999999" customHeight="1" thickTop="1" thickBot="1">
      <c r="D1490" s="43">
        <v>0</v>
      </c>
      <c r="E1490" s="116">
        <f t="shared" ref="E1490" si="6102">(1/$E$8)*SIN($B1487*$F$8)</f>
        <v>0.33163608364735325</v>
      </c>
      <c r="F1490" s="59">
        <f t="shared" ref="F1490" si="6103">COS($F$8*$B1487)</f>
        <v>-0.10078478162605368</v>
      </c>
      <c r="G1490" s="73">
        <v>0</v>
      </c>
      <c r="I1490" s="55">
        <v>0</v>
      </c>
      <c r="J1490" s="58">
        <f t="shared" ref="J1490" si="6104">(TAN($K$8*B1487))/$J$8</f>
        <v>-0.28340803295721823</v>
      </c>
      <c r="K1490" s="56">
        <v>1</v>
      </c>
      <c r="L1490" s="57">
        <v>0</v>
      </c>
      <c r="N1490" s="55">
        <f t="shared" ref="N1490" si="6105">D1490*I1487+F1490*I1490-E1490*J1487-G1490*J1490</f>
        <v>0</v>
      </c>
      <c r="O1490" s="58">
        <f t="shared" ref="O1490" si="6106">(D1490*J1487+E1490*I1487+F1490*J1490+G1490*I1490)</f>
        <v>0.36019930036001591</v>
      </c>
      <c r="P1490" s="56">
        <f t="shared" ref="P1490" si="6107">D1490*K1487+F1490*K1490-E1490*L1487-G1490*L1490</f>
        <v>-0.10078478162605368</v>
      </c>
      <c r="Q1490" s="57">
        <f t="shared" ref="Q1490" si="6108">(D1490*L1487+E1490*K1487+F1490*L1490+G1490*K1490)</f>
        <v>0</v>
      </c>
      <c r="S1490" s="43">
        <v>0</v>
      </c>
      <c r="T1490" s="116">
        <f t="shared" ref="T1490" si="6109">(1/$T$8)*SIN($B1487*$U$8)</f>
        <v>0.33163608364735325</v>
      </c>
      <c r="U1490" s="59">
        <f t="shared" ref="U1490" si="6110">COS($U$8*$B1487)</f>
        <v>-0.10078478162605368</v>
      </c>
      <c r="V1490" s="73">
        <v>0</v>
      </c>
      <c r="X1490" s="55">
        <f t="shared" ref="X1490" si="6111">N1490*S1487+P1490*S1490-O1490*T1487-Q1490*T1490</f>
        <v>0</v>
      </c>
      <c r="Y1490" s="58">
        <f t="shared" ref="Y1490" si="6112">(N1490*T1487+O1490*S1487+P1490*T1490+Q1490*S1490)</f>
        <v>-6.972647809835969E-2</v>
      </c>
      <c r="Z1490" s="56">
        <f t="shared" ref="Z1490" si="6113">N1490*U1487+P1490*U1490-O1490*V1487-Q1490*V1490</f>
        <v>-1.0649381955277999</v>
      </c>
      <c r="AA1490" s="57">
        <f t="shared" ref="AA1490" si="6114">(N1490*V1487+O1490*U1487+P1490*V1490+Q1490*U1490)</f>
        <v>0</v>
      </c>
      <c r="AB1490" s="9"/>
      <c r="AC1490" s="74">
        <f t="shared" ref="AC1490" si="6115">(180/PI())*ATAN(-1*(($X$8*Y1487+AA1487+$X$8*Y1490+AA1490)/($X$8*X1487+Z1487+$X$8*X1490+Z1490)))</f>
        <v>41.029623583146339</v>
      </c>
      <c r="AE1490" s="102">
        <f t="shared" ref="AE1490" si="6116">20*LOG(((($X$8*X1487+Z1487-$X$8*X1490-Z1490)^2+($X$8*Y1487+AA1487-$X$8*Y1490-AA1490)^2)/(($X$8*X1487+Z1487+$X$8*X1490+Z1490)^2+($X$8*Y1487+AA1487+$X$8*Y1490+AA1490)^2))^0.5)</f>
        <v>-3.0258587532410863</v>
      </c>
      <c r="AF1490" s="17"/>
      <c r="AG1490" s="62"/>
      <c r="AH1490" s="62"/>
      <c r="AI1490" s="62"/>
      <c r="AJ1490" s="62"/>
    </row>
    <row r="1491" spans="2:36" ht="18.649999999999999" customHeight="1">
      <c r="AE1491" s="66"/>
    </row>
    <row r="1492" spans="2:36" ht="18.649999999999999" customHeight="1" thickBot="1">
      <c r="E1492" s="50" t="s">
        <v>8</v>
      </c>
      <c r="J1492" s="50" t="s">
        <v>9</v>
      </c>
      <c r="O1492" s="50" t="s">
        <v>10</v>
      </c>
      <c r="T1492" s="50" t="s">
        <v>11</v>
      </c>
      <c r="Y1492" s="50" t="s">
        <v>12</v>
      </c>
    </row>
    <row r="1493" spans="2:36" ht="18.649999999999999" customHeight="1" thickBot="1">
      <c r="B1493" s="49"/>
      <c r="D1493" s="233" t="s">
        <v>37</v>
      </c>
      <c r="E1493" s="234"/>
      <c r="F1493" s="235" t="s">
        <v>38</v>
      </c>
      <c r="G1493" s="236"/>
      <c r="I1493" s="228" t="s">
        <v>14</v>
      </c>
      <c r="J1493" s="229"/>
      <c r="K1493" s="230" t="s">
        <v>15</v>
      </c>
      <c r="L1493" s="231"/>
      <c r="N1493" s="228" t="s">
        <v>16</v>
      </c>
      <c r="O1493" s="229"/>
      <c r="P1493" s="230" t="s">
        <v>17</v>
      </c>
      <c r="Q1493" s="231"/>
      <c r="S1493" s="228" t="s">
        <v>45</v>
      </c>
      <c r="T1493" s="229"/>
      <c r="U1493" s="230" t="s">
        <v>46</v>
      </c>
      <c r="V1493" s="231"/>
      <c r="X1493" s="228" t="s">
        <v>49</v>
      </c>
      <c r="Y1493" s="229"/>
      <c r="Z1493" s="230" t="s">
        <v>50</v>
      </c>
      <c r="AA1493" s="231"/>
      <c r="AB1493" s="4"/>
      <c r="AC1493" s="53" t="s">
        <v>87</v>
      </c>
      <c r="AE1493" s="98" t="s">
        <v>88</v>
      </c>
      <c r="AF1493" s="17"/>
      <c r="AG1493" s="62"/>
      <c r="AH1493" s="62"/>
      <c r="AI1493" s="62"/>
      <c r="AJ1493" s="62"/>
    </row>
    <row r="1494" spans="2:36" ht="18.649999999999999" customHeight="1" thickTop="1" thickBot="1">
      <c r="B1494" s="75">
        <v>4.2</v>
      </c>
      <c r="D1494" s="132">
        <f t="shared" ref="D1494" si="6117">COS($F$8*$B1494)</f>
        <v>-0.10873956051983874</v>
      </c>
      <c r="E1494" s="133">
        <v>0</v>
      </c>
      <c r="F1494" s="134">
        <v>0</v>
      </c>
      <c r="G1494" s="135">
        <f t="shared" ref="G1494" si="6118">$E$8*SIN($B1494*$F$8)</f>
        <v>2.9822108194763111</v>
      </c>
      <c r="I1494" s="55">
        <v>1</v>
      </c>
      <c r="J1494" s="58">
        <v>0</v>
      </c>
      <c r="K1494" s="56">
        <v>0</v>
      </c>
      <c r="L1494" s="57">
        <v>0</v>
      </c>
      <c r="N1494" s="55">
        <f t="shared" ref="N1494" si="6119">D1494*I1494+F1494*I1497-E1494*J1494-G1494*J1497</f>
        <v>0.6813389698687109</v>
      </c>
      <c r="O1494" s="58">
        <f t="shared" ref="O1494" si="6120">(D1494*J1494+E1494*I1494+F1494*J1497+G1494*I1497)</f>
        <v>0</v>
      </c>
      <c r="P1494" s="56">
        <f t="shared" ref="P1494" si="6121">D1494*K1494+F1494*K1497-E1494*L1494-G1494*L1497</f>
        <v>0</v>
      </c>
      <c r="Q1494" s="57">
        <f t="shared" ref="Q1494" si="6122">(D1494*L1494+E1494*K1494+F1494*L1497+G1494*K1497)</f>
        <v>2.9822108194763111</v>
      </c>
      <c r="S1494" s="59">
        <f t="shared" ref="S1494" si="6123">COS($U$8*$B1494)</f>
        <v>-0.10873956051983874</v>
      </c>
      <c r="T1494" s="60">
        <v>0</v>
      </c>
      <c r="U1494" s="22">
        <v>0</v>
      </c>
      <c r="V1494" s="116">
        <f t="shared" ref="V1494" si="6124">$T$8*SIN($B1494*$U$8)</f>
        <v>2.9822108194763111</v>
      </c>
      <c r="X1494" s="55">
        <f t="shared" ref="X1494" si="6125">N1494*S1494+P1494*S1497-O1494*T1494-Q1494*T1497</f>
        <v>-1.0622642081265155</v>
      </c>
      <c r="Y1494" s="58">
        <f t="shared" ref="Y1494" si="6126">(N1494*T1494+O1494*S1494+P1494*T1497+Q1494*S1497)</f>
        <v>0</v>
      </c>
      <c r="Z1494" s="56">
        <f t="shared" ref="Z1494" si="6127">N1494*U1494+P1494*U1497-O1494*V1494-Q1494*V1497</f>
        <v>0</v>
      </c>
      <c r="AA1494" s="57">
        <f t="shared" ref="AA1494" si="6128">(N1494*V1494+O1494*U1494+P1494*V1497+Q1494*U1497)</f>
        <v>1.7076121537859519</v>
      </c>
      <c r="AB1494" s="9"/>
      <c r="AC1494" s="61">
        <f t="shared" ref="AC1494" si="6129">20*LOG((2*$X$8)/(($X$8*X1494+Z1494+$X$8*X1497+Z1497)^2+($X$8*Y1494+AA1494+$X$8*Y1497+AA1497)^2)^0.5)</f>
        <v>-2.5396791573598088</v>
      </c>
      <c r="AE1494" s="99">
        <f t="shared" ref="AE1494" si="6130">((Y1494^2+X1494^2)/(Y1497^2+X1497^2))^0.5</f>
        <v>14.126644373697166</v>
      </c>
      <c r="AF1494" s="17"/>
      <c r="AG1494" s="62"/>
      <c r="AH1494" s="62"/>
      <c r="AI1494" s="62"/>
      <c r="AJ1494" s="62"/>
    </row>
    <row r="1495" spans="2:36" ht="18.649999999999999" customHeight="1" thickBot="1">
      <c r="D1495" s="59"/>
      <c r="E1495" s="22"/>
      <c r="F1495" s="22"/>
      <c r="G1495" s="65"/>
      <c r="I1495" s="63"/>
      <c r="L1495" s="64"/>
      <c r="N1495" s="63"/>
      <c r="Q1495" s="64"/>
      <c r="S1495" s="63"/>
      <c r="V1495" s="64"/>
      <c r="X1495" s="63"/>
      <c r="AA1495" s="64"/>
      <c r="AE1495" s="100"/>
      <c r="AF1495" s="17"/>
      <c r="AG1495" s="62"/>
      <c r="AH1495" s="62"/>
      <c r="AI1495" s="62"/>
      <c r="AJ1495" s="62"/>
    </row>
    <row r="1496" spans="2:36" ht="18.649999999999999" customHeight="1" thickBot="1">
      <c r="D1496" s="237" t="s">
        <v>39</v>
      </c>
      <c r="E1496" s="238"/>
      <c r="F1496" s="239" t="s">
        <v>40</v>
      </c>
      <c r="G1496" s="240"/>
      <c r="I1496" s="228" t="s">
        <v>18</v>
      </c>
      <c r="J1496" s="229"/>
      <c r="K1496" s="230" t="s">
        <v>19</v>
      </c>
      <c r="L1496" s="231"/>
      <c r="N1496" s="228" t="s">
        <v>20</v>
      </c>
      <c r="O1496" s="229"/>
      <c r="P1496" s="230" t="s">
        <v>21</v>
      </c>
      <c r="Q1496" s="231"/>
      <c r="S1496" s="228" t="s">
        <v>47</v>
      </c>
      <c r="T1496" s="229"/>
      <c r="U1496" s="230" t="s">
        <v>48</v>
      </c>
      <c r="V1496" s="231"/>
      <c r="X1496" s="228" t="s">
        <v>51</v>
      </c>
      <c r="Y1496" s="229"/>
      <c r="Z1496" s="230" t="s">
        <v>52</v>
      </c>
      <c r="AA1496" s="231"/>
      <c r="AB1496" s="4"/>
      <c r="AC1496" s="71" t="s">
        <v>89</v>
      </c>
      <c r="AE1496" s="101" t="s">
        <v>90</v>
      </c>
      <c r="AF1496" s="17"/>
      <c r="AG1496" s="62"/>
      <c r="AH1496" s="62"/>
      <c r="AI1496" s="62"/>
      <c r="AJ1496" s="62"/>
    </row>
    <row r="1497" spans="2:36" ht="18.649999999999999" customHeight="1" thickTop="1" thickBot="1">
      <c r="D1497" s="43">
        <v>0</v>
      </c>
      <c r="E1497" s="116">
        <f t="shared" ref="E1497" si="6131">(1/$E$8)*SIN($B1494*$F$8)</f>
        <v>0.33135675771959011</v>
      </c>
      <c r="F1497" s="59">
        <f t="shared" ref="F1497" si="6132">COS($F$8*$B1494)</f>
        <v>-0.10873956051983874</v>
      </c>
      <c r="G1497" s="73">
        <v>0</v>
      </c>
      <c r="I1497" s="55">
        <v>0</v>
      </c>
      <c r="J1497" s="58">
        <f t="shared" ref="J1497" si="6133">(TAN($K$8*B1494))/$J$8</f>
        <v>-0.26493047548103621</v>
      </c>
      <c r="K1497" s="56">
        <v>1</v>
      </c>
      <c r="L1497" s="57">
        <v>0</v>
      </c>
      <c r="N1497" s="55">
        <f t="shared" ref="N1497" si="6134">D1497*I1494+F1497*I1497-E1497*J1494-G1497*J1497</f>
        <v>0</v>
      </c>
      <c r="O1497" s="58">
        <f t="shared" ref="O1497" si="6135">(D1497*J1494+E1497*I1494+F1497*J1497+G1497*I1497)</f>
        <v>0.36016518119170993</v>
      </c>
      <c r="P1497" s="56">
        <f t="shared" ref="P1497" si="6136">D1497*K1494+F1497*K1497-E1497*L1494-G1497*L1497</f>
        <v>-0.10873956051983874</v>
      </c>
      <c r="Q1497" s="57">
        <f t="shared" ref="Q1497" si="6137">(D1497*L1494+E1497*K1494+F1497*L1497+G1497*K1497)</f>
        <v>0</v>
      </c>
      <c r="S1497" s="43">
        <v>0</v>
      </c>
      <c r="T1497" s="116">
        <f t="shared" ref="T1497" si="6138">(1/$T$8)*SIN($B1494*$U$8)</f>
        <v>0.33135675771959011</v>
      </c>
      <c r="U1497" s="59">
        <f t="shared" ref="U1497" si="6139">COS($U$8*$B1494)</f>
        <v>-0.10873956051983874</v>
      </c>
      <c r="V1497" s="73">
        <v>0</v>
      </c>
      <c r="X1497" s="55">
        <f t="shared" ref="X1497" si="6140">N1497*S1494+P1497*S1497-O1497*T1494-Q1497*T1497</f>
        <v>0</v>
      </c>
      <c r="Y1497" s="58">
        <f t="shared" ref="Y1497" si="6141">(N1497*T1494+O1497*S1494+P1497*T1497+Q1497*S1497)</f>
        <v>-7.519579172704155E-2</v>
      </c>
      <c r="Z1497" s="56">
        <f t="shared" ref="Z1497" si="6142">N1497*U1494+P1497*U1497-O1497*V1494-Q1497*V1497</f>
        <v>-1.0622642081265157</v>
      </c>
      <c r="AA1497" s="57">
        <f t="shared" ref="AA1497" si="6143">(N1497*V1494+O1497*U1494+P1497*V1497+Q1497*U1497)</f>
        <v>0</v>
      </c>
      <c r="AB1497" s="9"/>
      <c r="AC1497" s="74">
        <f t="shared" ref="AC1497" si="6144">(180/PI())*ATAN(-1*(($X$8*Y1494+AA1494+$X$8*Y1497+AA1497)/($X$8*X1494+Z1494+$X$8*X1497+Z1497)))</f>
        <v>37.537466877984961</v>
      </c>
      <c r="AE1497" s="102">
        <f t="shared" ref="AE1497" si="6145">20*LOG(((($X$8*X1494+Z1494-$X$8*X1497-Z1497)^2+($X$8*Y1494+AA1494-$X$8*Y1497-AA1497)^2)/(($X$8*X1494+Z1494+$X$8*X1497+Z1497)^2+($X$8*Y1494+AA1494+$X$8*Y1497+AA1497)^2))^0.5)</f>
        <v>-3.5381878515112515</v>
      </c>
      <c r="AF1497" s="17"/>
      <c r="AG1497" s="62"/>
      <c r="AH1497" s="62"/>
      <c r="AI1497" s="62"/>
      <c r="AJ1497" s="62"/>
    </row>
    <row r="1498" spans="2:36" ht="18.649999999999999" customHeight="1">
      <c r="AE1498" s="66"/>
    </row>
    <row r="1499" spans="2:36" ht="18.649999999999999" customHeight="1" thickBot="1">
      <c r="E1499" s="50" t="s">
        <v>8</v>
      </c>
      <c r="J1499" s="50" t="s">
        <v>9</v>
      </c>
      <c r="O1499" s="50" t="s">
        <v>10</v>
      </c>
      <c r="T1499" s="50" t="s">
        <v>11</v>
      </c>
      <c r="Y1499" s="50" t="s">
        <v>12</v>
      </c>
    </row>
    <row r="1500" spans="2:36" ht="18.649999999999999" customHeight="1" thickBot="1">
      <c r="B1500" s="49"/>
      <c r="D1500" s="233" t="s">
        <v>37</v>
      </c>
      <c r="E1500" s="234"/>
      <c r="F1500" s="235" t="s">
        <v>38</v>
      </c>
      <c r="G1500" s="236"/>
      <c r="I1500" s="228" t="s">
        <v>14</v>
      </c>
      <c r="J1500" s="229"/>
      <c r="K1500" s="230" t="s">
        <v>15</v>
      </c>
      <c r="L1500" s="231"/>
      <c r="N1500" s="228" t="s">
        <v>16</v>
      </c>
      <c r="O1500" s="229"/>
      <c r="P1500" s="230" t="s">
        <v>17</v>
      </c>
      <c r="Q1500" s="231"/>
      <c r="S1500" s="228" t="s">
        <v>45</v>
      </c>
      <c r="T1500" s="229"/>
      <c r="U1500" s="230" t="s">
        <v>46</v>
      </c>
      <c r="V1500" s="231"/>
      <c r="X1500" s="228" t="s">
        <v>49</v>
      </c>
      <c r="Y1500" s="229"/>
      <c r="Z1500" s="230" t="s">
        <v>50</v>
      </c>
      <c r="AA1500" s="231"/>
      <c r="AB1500" s="4"/>
      <c r="AC1500" s="53" t="s">
        <v>87</v>
      </c>
      <c r="AE1500" s="98" t="s">
        <v>88</v>
      </c>
      <c r="AF1500" s="17"/>
      <c r="AG1500" s="62"/>
      <c r="AH1500" s="62"/>
      <c r="AI1500" s="62"/>
      <c r="AJ1500" s="62"/>
    </row>
    <row r="1501" spans="2:36" ht="18.649999999999999" customHeight="1" thickTop="1" thickBot="1">
      <c r="B1501" s="75">
        <v>4.22</v>
      </c>
      <c r="D1501" s="132">
        <f t="shared" ref="D1501" si="6146">COS($F$8*$B1501)</f>
        <v>-0.11668738217889991</v>
      </c>
      <c r="E1501" s="133">
        <v>0</v>
      </c>
      <c r="F1501" s="134">
        <v>0</v>
      </c>
      <c r="G1501" s="135">
        <f t="shared" ref="G1501" si="6147">$E$8*SIN($B1501*$F$8)</f>
        <v>2.9795060821488715</v>
      </c>
      <c r="I1501" s="55">
        <v>1</v>
      </c>
      <c r="J1501" s="58">
        <v>0</v>
      </c>
      <c r="K1501" s="56">
        <v>0</v>
      </c>
      <c r="L1501" s="57">
        <v>0</v>
      </c>
      <c r="N1501" s="55">
        <f t="shared" ref="N1501" si="6148">D1501*I1501+F1501*I1504-E1501*J1501-G1501*J1504</f>
        <v>0.61794253491916196</v>
      </c>
      <c r="O1501" s="58">
        <f t="shared" ref="O1501" si="6149">(D1501*J1501+E1501*I1501+F1501*J1504+G1501*I1504)</f>
        <v>0</v>
      </c>
      <c r="P1501" s="56">
        <f t="shared" ref="P1501" si="6150">D1501*K1501+F1501*K1504-E1501*L1501-G1501*L1504</f>
        <v>0</v>
      </c>
      <c r="Q1501" s="57">
        <f t="shared" ref="Q1501" si="6151">(D1501*L1501+E1501*K1501+F1501*L1504+G1501*K1504)</f>
        <v>2.9795060821488715</v>
      </c>
      <c r="S1501" s="59">
        <f t="shared" ref="S1501" si="6152">COS($U$8*$B1501)</f>
        <v>-0.11668738217889991</v>
      </c>
      <c r="T1501" s="60">
        <v>0</v>
      </c>
      <c r="U1501" s="22">
        <v>0</v>
      </c>
      <c r="V1501" s="116">
        <f t="shared" ref="V1501" si="6153">$T$8*SIN($B1501*$U$8)</f>
        <v>2.9795060821488715</v>
      </c>
      <c r="X1501" s="55">
        <f t="shared" ref="X1501" si="6154">N1501*S1501+P1501*S1504-O1501*T1501-Q1501*T1504</f>
        <v>-1.0584901515769458</v>
      </c>
      <c r="Y1501" s="58">
        <f t="shared" ref="Y1501" si="6155">(N1501*T1501+O1501*S1501+P1501*T1504+Q1501*S1504)</f>
        <v>0</v>
      </c>
      <c r="Z1501" s="56">
        <f t="shared" ref="Z1501" si="6156">N1501*U1501+P1501*U1504-O1501*V1501-Q1501*V1504</f>
        <v>0</v>
      </c>
      <c r="AA1501" s="57">
        <f t="shared" ref="AA1501" si="6157">(N1501*V1501+O1501*U1501+P1501*V1504+Q1501*U1504)</f>
        <v>1.4934927762980723</v>
      </c>
      <c r="AB1501" s="9"/>
      <c r="AC1501" s="61">
        <f t="shared" ref="AC1501" si="6158">20*LOG((2*$X$8)/(($X$8*X1501+Z1501+$X$8*X1504+Z1504)^2+($X$8*Y1501+AA1501+$X$8*Y1504+AA1504)^2)^0.5)</f>
        <v>-2.0936906096369805</v>
      </c>
      <c r="AE1501" s="99">
        <f t="shared" ref="AE1501" si="6159">((Y1501^2+X1501^2)/(Y1504^2+X1504^2))^0.5</f>
        <v>13.129808974188789</v>
      </c>
      <c r="AF1501" s="17"/>
      <c r="AG1501" s="62"/>
      <c r="AH1501" s="62"/>
      <c r="AI1501" s="62"/>
      <c r="AJ1501" s="62"/>
    </row>
    <row r="1502" spans="2:36" ht="18.649999999999999" customHeight="1" thickBot="1">
      <c r="D1502" s="59"/>
      <c r="E1502" s="22"/>
      <c r="F1502" s="22"/>
      <c r="G1502" s="65"/>
      <c r="I1502" s="63"/>
      <c r="L1502" s="64"/>
      <c r="N1502" s="63"/>
      <c r="Q1502" s="64"/>
      <c r="S1502" s="63"/>
      <c r="V1502" s="64"/>
      <c r="X1502" s="63"/>
      <c r="AA1502" s="64"/>
      <c r="AE1502" s="100"/>
      <c r="AF1502" s="17"/>
      <c r="AG1502" s="62"/>
      <c r="AH1502" s="62"/>
      <c r="AI1502" s="62"/>
      <c r="AJ1502" s="62"/>
    </row>
    <row r="1503" spans="2:36" ht="18.649999999999999" customHeight="1" thickBot="1">
      <c r="D1503" s="237" t="s">
        <v>39</v>
      </c>
      <c r="E1503" s="238"/>
      <c r="F1503" s="239" t="s">
        <v>40</v>
      </c>
      <c r="G1503" s="240"/>
      <c r="I1503" s="228" t="s">
        <v>18</v>
      </c>
      <c r="J1503" s="229"/>
      <c r="K1503" s="230" t="s">
        <v>19</v>
      </c>
      <c r="L1503" s="231"/>
      <c r="N1503" s="228" t="s">
        <v>20</v>
      </c>
      <c r="O1503" s="229"/>
      <c r="P1503" s="230" t="s">
        <v>21</v>
      </c>
      <c r="Q1503" s="231"/>
      <c r="S1503" s="228" t="s">
        <v>47</v>
      </c>
      <c r="T1503" s="229"/>
      <c r="U1503" s="230" t="s">
        <v>48</v>
      </c>
      <c r="V1503" s="231"/>
      <c r="X1503" s="228" t="s">
        <v>51</v>
      </c>
      <c r="Y1503" s="229"/>
      <c r="Z1503" s="230" t="s">
        <v>52</v>
      </c>
      <c r="AA1503" s="231"/>
      <c r="AB1503" s="4"/>
      <c r="AC1503" s="71" t="s">
        <v>89</v>
      </c>
      <c r="AE1503" s="101" t="s">
        <v>90</v>
      </c>
      <c r="AF1503" s="17"/>
      <c r="AG1503" s="62"/>
      <c r="AH1503" s="62"/>
      <c r="AI1503" s="62"/>
      <c r="AJ1503" s="62"/>
    </row>
    <row r="1504" spans="2:36" ht="18.649999999999999" customHeight="1" thickTop="1" thickBot="1">
      <c r="D1504" s="43">
        <v>0</v>
      </c>
      <c r="E1504" s="116">
        <f t="shared" ref="E1504" si="6160">(1/$E$8)*SIN($B1501*$F$8)</f>
        <v>0.33105623134987461</v>
      </c>
      <c r="F1504" s="59">
        <f t="shared" ref="F1504" si="6161">COS($F$8*$B1501)</f>
        <v>-0.11668738217889991</v>
      </c>
      <c r="G1504" s="73">
        <v>0</v>
      </c>
      <c r="I1504" s="55">
        <v>0</v>
      </c>
      <c r="J1504" s="58">
        <f t="shared" ref="J1504" si="6162">(TAN($K$8*B1501))/$J$8</f>
        <v>-0.24656097247105938</v>
      </c>
      <c r="K1504" s="56">
        <v>1</v>
      </c>
      <c r="L1504" s="57">
        <v>0</v>
      </c>
      <c r="N1504" s="55">
        <f t="shared" ref="N1504" si="6163">D1504*I1501+F1504*I1504-E1504*J1501-G1504*J1504</f>
        <v>0</v>
      </c>
      <c r="O1504" s="58">
        <f t="shared" ref="O1504" si="6164">(D1504*J1501+E1504*I1501+F1504*J1504+G1504*I1504)</f>
        <v>0.35982678577500632</v>
      </c>
      <c r="P1504" s="56">
        <f t="shared" ref="P1504" si="6165">D1504*K1501+F1504*K1504-E1504*L1501-G1504*L1504</f>
        <v>-0.11668738217889991</v>
      </c>
      <c r="Q1504" s="57">
        <f t="shared" ref="Q1504" si="6166">(D1504*L1501+E1504*K1501+F1504*L1504+G1504*K1504)</f>
        <v>0</v>
      </c>
      <c r="S1504" s="43">
        <v>0</v>
      </c>
      <c r="T1504" s="116">
        <f t="shared" ref="T1504" si="6167">(1/$T$8)*SIN($B1501*$U$8)</f>
        <v>0.33105623134987461</v>
      </c>
      <c r="U1504" s="59">
        <f t="shared" ref="U1504" si="6168">COS($U$8*$B1501)</f>
        <v>-0.11668738217889991</v>
      </c>
      <c r="V1504" s="73">
        <v>0</v>
      </c>
      <c r="X1504" s="55">
        <f t="shared" ref="X1504" si="6169">N1504*S1501+P1504*S1504-O1504*T1501-Q1504*T1504</f>
        <v>0</v>
      </c>
      <c r="Y1504" s="58">
        <f t="shared" ref="Y1504" si="6170">(N1504*T1501+O1504*S1501+P1504*T1504+Q1504*S1504)</f>
        <v>-8.061733066016244E-2</v>
      </c>
      <c r="Z1504" s="56">
        <f t="shared" ref="Z1504" si="6171">N1504*U1501+P1504*U1504-O1504*V1501-Q1504*V1504</f>
        <v>-1.0584901515769458</v>
      </c>
      <c r="AA1504" s="57">
        <f t="shared" ref="AA1504" si="6172">(N1504*V1501+O1504*U1501+P1504*V1504+Q1504*U1504)</f>
        <v>0</v>
      </c>
      <c r="AB1504" s="9"/>
      <c r="AC1504" s="74">
        <f t="shared" ref="AC1504" si="6173">(180/PI())*ATAN(-1*(($X$8*Y1501+AA1501+$X$8*Y1504+AA1504)/($X$8*X1501+Z1501+$X$8*X1504+Z1504)))</f>
        <v>33.719198573947345</v>
      </c>
      <c r="AE1504" s="102">
        <f t="shared" ref="AE1504" si="6174">20*LOG(((($X$8*X1501+Z1501-$X$8*X1504-Z1504)^2+($X$8*Y1501+AA1501-$X$8*Y1504-AA1504)^2)/(($X$8*X1501+Z1501+$X$8*X1504+Z1504)^2+($X$8*Y1501+AA1501+$X$8*Y1504+AA1504)^2))^0.5)</f>
        <v>-4.1735883745025966</v>
      </c>
      <c r="AF1504" s="17"/>
      <c r="AG1504" s="62"/>
      <c r="AH1504" s="62"/>
      <c r="AI1504" s="62"/>
      <c r="AJ1504" s="62"/>
    </row>
    <row r="1505" spans="2:36" ht="18.649999999999999" customHeight="1">
      <c r="AE1505" s="66"/>
    </row>
    <row r="1506" spans="2:36" ht="18.649999999999999" customHeight="1" thickBot="1">
      <c r="E1506" s="50" t="s">
        <v>8</v>
      </c>
      <c r="J1506" s="50" t="s">
        <v>9</v>
      </c>
      <c r="O1506" s="50" t="s">
        <v>10</v>
      </c>
      <c r="T1506" s="50" t="s">
        <v>11</v>
      </c>
      <c r="Y1506" s="50" t="s">
        <v>12</v>
      </c>
    </row>
    <row r="1507" spans="2:36" ht="18.649999999999999" customHeight="1" thickBot="1">
      <c r="B1507" s="49"/>
      <c r="D1507" s="233" t="s">
        <v>37</v>
      </c>
      <c r="E1507" s="234"/>
      <c r="F1507" s="235" t="s">
        <v>38</v>
      </c>
      <c r="G1507" s="236"/>
      <c r="I1507" s="228" t="s">
        <v>14</v>
      </c>
      <c r="J1507" s="229"/>
      <c r="K1507" s="230" t="s">
        <v>15</v>
      </c>
      <c r="L1507" s="231"/>
      <c r="N1507" s="228" t="s">
        <v>16</v>
      </c>
      <c r="O1507" s="229"/>
      <c r="P1507" s="230" t="s">
        <v>17</v>
      </c>
      <c r="Q1507" s="231"/>
      <c r="S1507" s="228" t="s">
        <v>45</v>
      </c>
      <c r="T1507" s="229"/>
      <c r="U1507" s="230" t="s">
        <v>46</v>
      </c>
      <c r="V1507" s="231"/>
      <c r="X1507" s="228" t="s">
        <v>49</v>
      </c>
      <c r="Y1507" s="229"/>
      <c r="Z1507" s="230" t="s">
        <v>50</v>
      </c>
      <c r="AA1507" s="231"/>
      <c r="AB1507" s="4"/>
      <c r="AC1507" s="53" t="s">
        <v>87</v>
      </c>
      <c r="AE1507" s="98" t="s">
        <v>88</v>
      </c>
      <c r="AF1507" s="17"/>
      <c r="AG1507" s="62"/>
      <c r="AH1507" s="62"/>
      <c r="AI1507" s="62"/>
      <c r="AJ1507" s="62"/>
    </row>
    <row r="1508" spans="2:36" ht="18.649999999999999" customHeight="1" thickTop="1" thickBot="1">
      <c r="B1508" s="75">
        <v>4.24</v>
      </c>
      <c r="D1508" s="132">
        <f t="shared" ref="D1508" si="6175">COS($F$8*$B1508)</f>
        <v>-0.12462773809593304</v>
      </c>
      <c r="E1508" s="133">
        <v>0</v>
      </c>
      <c r="F1508" s="134">
        <v>0</v>
      </c>
      <c r="G1508" s="135">
        <f t="shared" ref="G1508" si="6176">$E$8*SIN($B1508*$F$8)</f>
        <v>2.9766107138948863</v>
      </c>
      <c r="I1508" s="55">
        <v>1</v>
      </c>
      <c r="J1508" s="58">
        <v>0</v>
      </c>
      <c r="K1508" s="56">
        <v>0</v>
      </c>
      <c r="L1508" s="57">
        <v>0</v>
      </c>
      <c r="N1508" s="55">
        <f t="shared" ref="N1508" si="6177">D1508*I1508+F1508*I1511-E1508*J1508-G1508*J1511</f>
        <v>0.55490707937049299</v>
      </c>
      <c r="O1508" s="58">
        <f t="shared" ref="O1508" si="6178">(D1508*J1508+E1508*I1508+F1508*J1511+G1508*I1511)</f>
        <v>0</v>
      </c>
      <c r="P1508" s="56">
        <f t="shared" ref="P1508" si="6179">D1508*K1508+F1508*K1511-E1508*L1508-G1508*L1511</f>
        <v>0</v>
      </c>
      <c r="Q1508" s="57">
        <f t="shared" ref="Q1508" si="6180">(D1508*L1508+E1508*K1508+F1508*L1511+G1508*K1511)</f>
        <v>2.9766107138948863</v>
      </c>
      <c r="S1508" s="59">
        <f t="shared" ref="S1508" si="6181">COS($U$8*$B1508)</f>
        <v>-0.12462773809593304</v>
      </c>
      <c r="T1508" s="60">
        <v>0</v>
      </c>
      <c r="U1508" s="22">
        <v>0</v>
      </c>
      <c r="V1508" s="116">
        <f t="shared" ref="V1508" si="6182">$T$8*SIN($B1508*$U$8)</f>
        <v>2.9766107138948863</v>
      </c>
      <c r="X1508" s="55">
        <f t="shared" ref="X1508" si="6183">N1508*S1508+P1508*S1511-O1508*T1508-Q1508*T1511</f>
        <v>-1.0536247410524566</v>
      </c>
      <c r="Y1508" s="58">
        <f t="shared" ref="Y1508" si="6184">(N1508*T1508+O1508*S1508+P1508*T1511+Q1508*S1511)</f>
        <v>0</v>
      </c>
      <c r="Z1508" s="56">
        <f t="shared" ref="Z1508" si="6185">N1508*U1508+P1508*U1511-O1508*V1508-Q1508*V1511</f>
        <v>0</v>
      </c>
      <c r="AA1508" s="57">
        <f t="shared" ref="AA1508" si="6186">(N1508*V1508+O1508*U1508+P1508*V1511+Q1508*U1511)</f>
        <v>1.2807740972054893</v>
      </c>
      <c r="AB1508" s="9"/>
      <c r="AC1508" s="61">
        <f t="shared" ref="AC1508" si="6187">20*LOG((2*$X$8)/(($X$8*X1508+Z1508+$X$8*X1511+Z1511)^2+($X$8*Y1508+AA1508+$X$8*Y1511+AA1511)^2)^0.5)</f>
        <v>-1.6643200806677787</v>
      </c>
      <c r="AE1508" s="99">
        <f t="shared" ref="AE1508" si="6188">((Y1508^2+X1508^2)/(Y1511^2+X1511^2))^0.5</f>
        <v>12.253839844871459</v>
      </c>
      <c r="AF1508" s="17"/>
      <c r="AG1508" s="62"/>
      <c r="AH1508" s="62"/>
      <c r="AI1508" s="62"/>
      <c r="AJ1508" s="62"/>
    </row>
    <row r="1509" spans="2:36" ht="18.649999999999999" customHeight="1" thickBot="1">
      <c r="D1509" s="59"/>
      <c r="E1509" s="22"/>
      <c r="F1509" s="22"/>
      <c r="G1509" s="65"/>
      <c r="I1509" s="63"/>
      <c r="L1509" s="64"/>
      <c r="N1509" s="63"/>
      <c r="Q1509" s="64"/>
      <c r="S1509" s="63"/>
      <c r="V1509" s="64"/>
      <c r="X1509" s="63"/>
      <c r="AA1509" s="64"/>
      <c r="AE1509" s="100"/>
      <c r="AF1509" s="17"/>
      <c r="AG1509" s="62"/>
      <c r="AH1509" s="62"/>
      <c r="AI1509" s="62"/>
      <c r="AJ1509" s="62"/>
    </row>
    <row r="1510" spans="2:36" ht="18.649999999999999" customHeight="1" thickBot="1">
      <c r="D1510" s="237" t="s">
        <v>39</v>
      </c>
      <c r="E1510" s="238"/>
      <c r="F1510" s="239" t="s">
        <v>40</v>
      </c>
      <c r="G1510" s="240"/>
      <c r="I1510" s="228" t="s">
        <v>18</v>
      </c>
      <c r="J1510" s="229"/>
      <c r="K1510" s="230" t="s">
        <v>19</v>
      </c>
      <c r="L1510" s="231"/>
      <c r="N1510" s="228" t="s">
        <v>20</v>
      </c>
      <c r="O1510" s="229"/>
      <c r="P1510" s="230" t="s">
        <v>21</v>
      </c>
      <c r="Q1510" s="231"/>
      <c r="S1510" s="228" t="s">
        <v>47</v>
      </c>
      <c r="T1510" s="229"/>
      <c r="U1510" s="230" t="s">
        <v>48</v>
      </c>
      <c r="V1510" s="231"/>
      <c r="X1510" s="228" t="s">
        <v>51</v>
      </c>
      <c r="Y1510" s="229"/>
      <c r="Z1510" s="230" t="s">
        <v>52</v>
      </c>
      <c r="AA1510" s="231"/>
      <c r="AB1510" s="4"/>
      <c r="AC1510" s="71" t="s">
        <v>89</v>
      </c>
      <c r="AE1510" s="101" t="s">
        <v>90</v>
      </c>
      <c r="AF1510" s="17"/>
      <c r="AG1510" s="62"/>
      <c r="AH1510" s="62"/>
      <c r="AI1510" s="62"/>
      <c r="AJ1510" s="62"/>
    </row>
    <row r="1511" spans="2:36" ht="18.649999999999999" customHeight="1" thickTop="1" thickBot="1">
      <c r="D1511" s="43">
        <v>0</v>
      </c>
      <c r="E1511" s="116">
        <f t="shared" ref="E1511" si="6189">(1/$E$8)*SIN($B1508*$F$8)</f>
        <v>0.33073452376609846</v>
      </c>
      <c r="F1511" s="59">
        <f t="shared" ref="F1511" si="6190">COS($F$8*$B1508)</f>
        <v>-0.12462773809593304</v>
      </c>
      <c r="G1511" s="73">
        <v>0</v>
      </c>
      <c r="I1511" s="55">
        <v>0</v>
      </c>
      <c r="J1511" s="58">
        <f t="shared" ref="J1511" si="6191">(TAN($K$8*B1508))/$J$8</f>
        <v>-0.22829146394398911</v>
      </c>
      <c r="K1511" s="56">
        <v>1</v>
      </c>
      <c r="L1511" s="57">
        <v>0</v>
      </c>
      <c r="N1511" s="55">
        <f t="shared" ref="N1511" si="6192">D1511*I1508+F1511*I1511-E1511*J1508-G1511*J1511</f>
        <v>0</v>
      </c>
      <c r="O1511" s="58">
        <f t="shared" ref="O1511" si="6193">(D1511*J1508+E1511*I1508+F1511*J1511+G1511*I1511)</f>
        <v>0.35918597254404711</v>
      </c>
      <c r="P1511" s="56">
        <f t="shared" ref="P1511" si="6194">D1511*K1508+F1511*K1511-E1511*L1508-G1511*L1511</f>
        <v>-0.12462773809593304</v>
      </c>
      <c r="Q1511" s="57">
        <f t="shared" ref="Q1511" si="6195">(D1511*L1508+E1511*K1508+F1511*L1511+G1511*K1511)</f>
        <v>0</v>
      </c>
      <c r="S1511" s="43">
        <v>0</v>
      </c>
      <c r="T1511" s="116">
        <f t="shared" ref="T1511" si="6196">(1/$T$8)*SIN($B1508*$U$8)</f>
        <v>0.33073452376609846</v>
      </c>
      <c r="U1511" s="59">
        <f t="shared" ref="U1511" si="6197">COS($U$8*$B1508)</f>
        <v>-0.12462773809593304</v>
      </c>
      <c r="V1511" s="73">
        <v>0</v>
      </c>
      <c r="X1511" s="55">
        <f t="shared" ref="X1511" si="6198">N1511*S1508+P1511*S1511-O1511*T1508-Q1511*T1511</f>
        <v>0</v>
      </c>
      <c r="Y1511" s="58">
        <f t="shared" ref="Y1511" si="6199">(N1511*T1508+O1511*S1508+P1511*T1511+Q1511*S1511)</f>
        <v>-8.598323092115695E-2</v>
      </c>
      <c r="Z1511" s="56">
        <f t="shared" ref="Z1511" si="6200">N1511*U1508+P1511*U1511-O1511*V1508-Q1511*V1511</f>
        <v>-1.0536247410524566</v>
      </c>
      <c r="AA1511" s="57">
        <f t="shared" ref="AA1511" si="6201">(N1511*V1508+O1511*U1508+P1511*V1511+Q1511*U1511)</f>
        <v>0</v>
      </c>
      <c r="AB1511" s="9"/>
      <c r="AC1511" s="74">
        <f t="shared" ref="AC1511" si="6202">(180/PI())*ATAN(-1*(($X$8*Y1508+AA1508+$X$8*Y1511+AA1511)/($X$8*X1508+Z1508+$X$8*X1511+Z1511)))</f>
        <v>29.552833584726798</v>
      </c>
      <c r="AE1511" s="102">
        <f t="shared" ref="AE1511" si="6203">20*LOG(((($X$8*X1508+Z1508-$X$8*X1511-Z1511)^2+($X$8*Y1508+AA1508-$X$8*Y1511-AA1511)^2)/(($X$8*X1508+Z1508+$X$8*X1511+Z1511)^2+($X$8*Y1508+AA1508+$X$8*Y1511+AA1511)^2))^0.5)</f>
        <v>-4.9710917715186298</v>
      </c>
      <c r="AF1511" s="17"/>
      <c r="AG1511" s="62"/>
      <c r="AH1511" s="62"/>
      <c r="AI1511" s="62"/>
      <c r="AJ1511" s="62"/>
    </row>
    <row r="1512" spans="2:36" ht="18.649999999999999" customHeight="1">
      <c r="AE1512" s="66"/>
    </row>
    <row r="1513" spans="2:36" ht="18.649999999999999" customHeight="1" thickBot="1">
      <c r="E1513" s="50" t="s">
        <v>8</v>
      </c>
      <c r="J1513" s="50" t="s">
        <v>9</v>
      </c>
      <c r="O1513" s="50" t="s">
        <v>10</v>
      </c>
      <c r="T1513" s="50" t="s">
        <v>11</v>
      </c>
      <c r="Y1513" s="50" t="s">
        <v>12</v>
      </c>
    </row>
    <row r="1514" spans="2:36" ht="18.649999999999999" customHeight="1" thickBot="1">
      <c r="B1514" s="49"/>
      <c r="D1514" s="233" t="s">
        <v>37</v>
      </c>
      <c r="E1514" s="234"/>
      <c r="F1514" s="235" t="s">
        <v>38</v>
      </c>
      <c r="G1514" s="236"/>
      <c r="I1514" s="228" t="s">
        <v>14</v>
      </c>
      <c r="J1514" s="229"/>
      <c r="K1514" s="230" t="s">
        <v>15</v>
      </c>
      <c r="L1514" s="231"/>
      <c r="N1514" s="228" t="s">
        <v>16</v>
      </c>
      <c r="O1514" s="229"/>
      <c r="P1514" s="230" t="s">
        <v>17</v>
      </c>
      <c r="Q1514" s="231"/>
      <c r="S1514" s="228" t="s">
        <v>45</v>
      </c>
      <c r="T1514" s="229"/>
      <c r="U1514" s="230" t="s">
        <v>46</v>
      </c>
      <c r="V1514" s="231"/>
      <c r="X1514" s="228" t="s">
        <v>49</v>
      </c>
      <c r="Y1514" s="229"/>
      <c r="Z1514" s="230" t="s">
        <v>50</v>
      </c>
      <c r="AA1514" s="231"/>
      <c r="AB1514" s="4"/>
      <c r="AC1514" s="53" t="s">
        <v>87</v>
      </c>
      <c r="AE1514" s="98" t="s">
        <v>88</v>
      </c>
      <c r="AF1514" s="17"/>
      <c r="AG1514" s="62"/>
      <c r="AH1514" s="62"/>
      <c r="AI1514" s="62"/>
      <c r="AJ1514" s="62"/>
    </row>
    <row r="1515" spans="2:36" ht="18.649999999999999" customHeight="1" thickTop="1" thickBot="1">
      <c r="B1515" s="75">
        <v>4.26</v>
      </c>
      <c r="D1515" s="132">
        <f t="shared" ref="D1515" si="6204">COS($F$8*$B1515)</f>
        <v>-0.13256012024129638</v>
      </c>
      <c r="E1515" s="133">
        <v>0</v>
      </c>
      <c r="F1515" s="134">
        <v>0</v>
      </c>
      <c r="G1515" s="135">
        <f t="shared" ref="G1515" si="6205">$E$8*SIN($B1515*$F$8)</f>
        <v>2.9735248999620829</v>
      </c>
      <c r="I1515" s="55">
        <v>1</v>
      </c>
      <c r="J1515" s="58">
        <v>0</v>
      </c>
      <c r="K1515" s="56">
        <v>0</v>
      </c>
      <c r="L1515" s="57">
        <v>0</v>
      </c>
      <c r="N1515" s="55">
        <f t="shared" ref="N1515" si="6206">D1515*I1515+F1515*I1518-E1515*J1515-G1515*J1518</f>
        <v>0.49221925461644811</v>
      </c>
      <c r="O1515" s="58">
        <f t="shared" ref="O1515" si="6207">(D1515*J1515+E1515*I1515+F1515*J1518+G1515*I1518)</f>
        <v>0</v>
      </c>
      <c r="P1515" s="56">
        <f t="shared" ref="P1515" si="6208">D1515*K1515+F1515*K1518-E1515*L1515-G1515*L1518</f>
        <v>0</v>
      </c>
      <c r="Q1515" s="57">
        <f t="shared" ref="Q1515" si="6209">(D1515*L1515+E1515*K1515+F1515*L1518+G1515*K1518)</f>
        <v>2.9735248999620829</v>
      </c>
      <c r="S1515" s="59">
        <f t="shared" ref="S1515" si="6210">COS($U$8*$B1515)</f>
        <v>-0.13256012024129638</v>
      </c>
      <c r="T1515" s="60">
        <v>0</v>
      </c>
      <c r="U1515" s="22">
        <v>0</v>
      </c>
      <c r="V1515" s="116">
        <f t="shared" ref="V1515" si="6211">$T$8*SIN($B1515*$U$8)</f>
        <v>2.9735248999620829</v>
      </c>
      <c r="X1515" s="55">
        <f t="shared" ref="X1515" si="6212">N1515*S1515+P1515*S1518-O1515*T1515-Q1515*T1518</f>
        <v>-1.0476764580986504</v>
      </c>
      <c r="Y1515" s="58">
        <f t="shared" ref="Y1515" si="6213">(N1515*T1515+O1515*S1515+P1515*T1518+Q1515*S1518)</f>
        <v>0</v>
      </c>
      <c r="Z1515" s="56">
        <f t="shared" ref="Z1515" si="6214">N1515*U1515+P1515*U1518-O1515*V1515-Q1515*V1518</f>
        <v>0</v>
      </c>
      <c r="AA1515" s="57">
        <f t="shared" ref="AA1515" si="6215">(N1515*V1515+O1515*U1515+P1515*V1518+Q1515*U1518)</f>
        <v>1.0694553915633223</v>
      </c>
      <c r="AB1515" s="9"/>
      <c r="AC1515" s="61">
        <f t="shared" ref="AC1515" si="6216">20*LOG((2*$X$8)/(($X$8*X1515+Z1515+$X$8*X1518+Z1518)^2+($X$8*Y1515+AA1515+$X$8*Y1518+AA1518)^2)^0.5)</f>
        <v>-1.2607616936166164</v>
      </c>
      <c r="AE1515" s="99">
        <f t="shared" ref="AE1515" si="6217">((Y1515^2+X1515^2)/(Y1518^2+X1518^2))^0.5</f>
        <v>11.476898428704423</v>
      </c>
      <c r="AF1515" s="17"/>
      <c r="AG1515" s="62"/>
      <c r="AH1515" s="62"/>
      <c r="AI1515" s="62"/>
      <c r="AJ1515" s="62"/>
    </row>
    <row r="1516" spans="2:36" ht="18.649999999999999" customHeight="1" thickBot="1">
      <c r="D1516" s="59"/>
      <c r="E1516" s="22"/>
      <c r="F1516" s="22"/>
      <c r="G1516" s="65"/>
      <c r="I1516" s="63"/>
      <c r="L1516" s="64"/>
      <c r="N1516" s="63"/>
      <c r="Q1516" s="64"/>
      <c r="S1516" s="63"/>
      <c r="V1516" s="64"/>
      <c r="X1516" s="63"/>
      <c r="AA1516" s="64"/>
      <c r="AE1516" s="100"/>
      <c r="AF1516" s="17"/>
      <c r="AG1516" s="62"/>
      <c r="AH1516" s="62"/>
      <c r="AI1516" s="62"/>
      <c r="AJ1516" s="62"/>
    </row>
    <row r="1517" spans="2:36" ht="18.649999999999999" customHeight="1" thickBot="1">
      <c r="D1517" s="237" t="s">
        <v>39</v>
      </c>
      <c r="E1517" s="238"/>
      <c r="F1517" s="239" t="s">
        <v>40</v>
      </c>
      <c r="G1517" s="240"/>
      <c r="I1517" s="228" t="s">
        <v>18</v>
      </c>
      <c r="J1517" s="229"/>
      <c r="K1517" s="230" t="s">
        <v>19</v>
      </c>
      <c r="L1517" s="231"/>
      <c r="N1517" s="228" t="s">
        <v>20</v>
      </c>
      <c r="O1517" s="229"/>
      <c r="P1517" s="230" t="s">
        <v>21</v>
      </c>
      <c r="Q1517" s="231"/>
      <c r="S1517" s="228" t="s">
        <v>47</v>
      </c>
      <c r="T1517" s="229"/>
      <c r="U1517" s="230" t="s">
        <v>48</v>
      </c>
      <c r="V1517" s="231"/>
      <c r="X1517" s="228" t="s">
        <v>51</v>
      </c>
      <c r="Y1517" s="229"/>
      <c r="Z1517" s="230" t="s">
        <v>52</v>
      </c>
      <c r="AA1517" s="231"/>
      <c r="AB1517" s="4"/>
      <c r="AC1517" s="71" t="s">
        <v>89</v>
      </c>
      <c r="AE1517" s="101" t="s">
        <v>90</v>
      </c>
      <c r="AF1517" s="17"/>
      <c r="AG1517" s="62"/>
      <c r="AH1517" s="62"/>
      <c r="AI1517" s="62"/>
      <c r="AJ1517" s="62"/>
    </row>
    <row r="1518" spans="2:36" ht="18.649999999999999" customHeight="1" thickTop="1" thickBot="1">
      <c r="D1518" s="43">
        <v>0</v>
      </c>
      <c r="E1518" s="116">
        <f t="shared" ref="E1518" si="6218">(1/$E$8)*SIN($B1515*$F$8)</f>
        <v>0.33039165555134253</v>
      </c>
      <c r="F1518" s="59">
        <f t="shared" ref="F1518" si="6219">COS($F$8*$B1515)</f>
        <v>-0.13256012024129638</v>
      </c>
      <c r="G1518" s="73">
        <v>0</v>
      </c>
      <c r="I1518" s="55">
        <v>0</v>
      </c>
      <c r="J1518" s="58">
        <f t="shared" ref="J1518" si="6220">(TAN($K$8*B1515))/$J$8</f>
        <v>-0.21011405516251483</v>
      </c>
      <c r="K1518" s="56">
        <v>1</v>
      </c>
      <c r="L1518" s="57">
        <v>0</v>
      </c>
      <c r="N1518" s="55">
        <f t="shared" ref="N1518" si="6221">D1518*I1515+F1518*I1518-E1518*J1515-G1518*J1518</f>
        <v>0</v>
      </c>
      <c r="O1518" s="58">
        <f t="shared" ref="O1518" si="6222">(D1518*J1515+E1518*I1515+F1518*J1518+G1518*I1518)</f>
        <v>0.35824439996807189</v>
      </c>
      <c r="P1518" s="56">
        <f t="shared" ref="P1518" si="6223">D1518*K1515+F1518*K1518-E1518*L1515-G1518*L1518</f>
        <v>-0.13256012024129638</v>
      </c>
      <c r="Q1518" s="57">
        <f t="shared" ref="Q1518" si="6224">(D1518*L1515+E1518*K1515+F1518*L1518+G1518*K1518)</f>
        <v>0</v>
      </c>
      <c r="S1518" s="43">
        <v>0</v>
      </c>
      <c r="T1518" s="116">
        <f t="shared" ref="T1518" si="6225">(1/$T$8)*SIN($B1515*$U$8)</f>
        <v>0.33039165555134253</v>
      </c>
      <c r="U1518" s="59">
        <f t="shared" ref="U1518" si="6226">COS($U$8*$B1515)</f>
        <v>-0.13256012024129638</v>
      </c>
      <c r="V1518" s="73">
        <v>0</v>
      </c>
      <c r="X1518" s="55">
        <f t="shared" ref="X1518" si="6227">N1518*S1515+P1518*S1518-O1518*T1515-Q1518*T1518</f>
        <v>0</v>
      </c>
      <c r="Y1518" s="58">
        <f t="shared" ref="Y1518" si="6228">(N1518*T1515+O1518*S1515+P1518*T1518+Q1518*S1518)</f>
        <v>-9.1285678322145625E-2</v>
      </c>
      <c r="Z1518" s="56">
        <f t="shared" ref="Z1518" si="6229">N1518*U1515+P1518*U1518-O1518*V1515-Q1518*V1518</f>
        <v>-1.0476764580986504</v>
      </c>
      <c r="AA1518" s="57">
        <f t="shared" ref="AA1518" si="6230">(N1518*V1515+O1518*U1515+P1518*V1518+Q1518*U1518)</f>
        <v>0</v>
      </c>
      <c r="AB1518" s="9"/>
      <c r="AC1518" s="74">
        <f t="shared" ref="AC1518" si="6231">(180/PI())*ATAN(-1*(($X$8*Y1515+AA1515+$X$8*Y1518+AA1518)/($X$8*X1515+Z1515+$X$8*X1518+Z1518)))</f>
        <v>25.024490436128328</v>
      </c>
      <c r="AE1518" s="102">
        <f t="shared" ref="AE1518" si="6232">20*LOG(((($X$8*X1515+Z1515-$X$8*X1518-Z1518)^2+($X$8*Y1515+AA1515-$X$8*Y1518-AA1518)^2)/(($X$8*X1515+Z1515+$X$8*X1518+Z1518)^2+($X$8*Y1515+AA1515+$X$8*Y1518+AA1518)^2))^0.5)</f>
        <v>-5.9866545844160077</v>
      </c>
      <c r="AF1518" s="17"/>
      <c r="AG1518" s="62"/>
      <c r="AH1518" s="62"/>
      <c r="AI1518" s="62"/>
      <c r="AJ1518" s="62"/>
    </row>
    <row r="1519" spans="2:36" ht="18.649999999999999" customHeight="1">
      <c r="AE1519" s="66"/>
    </row>
    <row r="1520" spans="2:36" ht="18.649999999999999" customHeight="1" thickBot="1">
      <c r="E1520" s="50" t="s">
        <v>8</v>
      </c>
      <c r="J1520" s="50" t="s">
        <v>9</v>
      </c>
      <c r="O1520" s="50" t="s">
        <v>10</v>
      </c>
      <c r="T1520" s="50" t="s">
        <v>11</v>
      </c>
      <c r="Y1520" s="50" t="s">
        <v>12</v>
      </c>
    </row>
    <row r="1521" spans="2:36" ht="18.649999999999999" customHeight="1" thickBot="1">
      <c r="B1521" s="49"/>
      <c r="D1521" s="233" t="s">
        <v>37</v>
      </c>
      <c r="E1521" s="234"/>
      <c r="F1521" s="235" t="s">
        <v>38</v>
      </c>
      <c r="G1521" s="236"/>
      <c r="I1521" s="228" t="s">
        <v>14</v>
      </c>
      <c r="J1521" s="229"/>
      <c r="K1521" s="230" t="s">
        <v>15</v>
      </c>
      <c r="L1521" s="231"/>
      <c r="N1521" s="228" t="s">
        <v>16</v>
      </c>
      <c r="O1521" s="229"/>
      <c r="P1521" s="230" t="s">
        <v>17</v>
      </c>
      <c r="Q1521" s="231"/>
      <c r="S1521" s="228" t="s">
        <v>45</v>
      </c>
      <c r="T1521" s="229"/>
      <c r="U1521" s="230" t="s">
        <v>46</v>
      </c>
      <c r="V1521" s="231"/>
      <c r="X1521" s="228" t="s">
        <v>49</v>
      </c>
      <c r="Y1521" s="229"/>
      <c r="Z1521" s="230" t="s">
        <v>50</v>
      </c>
      <c r="AA1521" s="231"/>
      <c r="AB1521" s="4"/>
      <c r="AC1521" s="53" t="s">
        <v>87</v>
      </c>
      <c r="AE1521" s="98" t="s">
        <v>88</v>
      </c>
      <c r="AF1521" s="17"/>
      <c r="AG1521" s="62"/>
      <c r="AH1521" s="62"/>
      <c r="AI1521" s="62"/>
      <c r="AJ1521" s="62"/>
    </row>
    <row r="1522" spans="2:36" ht="18.649999999999999" customHeight="1" thickTop="1" thickBot="1">
      <c r="B1522" s="75">
        <v>4.28</v>
      </c>
      <c r="D1522" s="132">
        <f t="shared" ref="D1522" si="6233">COS($F$8*$B1522)</f>
        <v>-0.1404840210955175</v>
      </c>
      <c r="E1522" s="133">
        <v>0</v>
      </c>
      <c r="F1522" s="134">
        <v>0</v>
      </c>
      <c r="G1522" s="135">
        <f t="shared" ref="G1522" si="6234">$E$8*SIN($B1522*$F$8)</f>
        <v>2.9702488377830414</v>
      </c>
      <c r="I1522" s="55">
        <v>1</v>
      </c>
      <c r="J1522" s="58">
        <v>0</v>
      </c>
      <c r="K1522" s="56">
        <v>0</v>
      </c>
      <c r="L1522" s="57">
        <v>0</v>
      </c>
      <c r="N1522" s="55">
        <f t="shared" ref="N1522" si="6235">D1522*I1522+F1522*I1525-E1522*J1522-G1522*J1525</f>
        <v>0.42986613815156571</v>
      </c>
      <c r="O1522" s="58">
        <f t="shared" ref="O1522" si="6236">(D1522*J1522+E1522*I1522+F1522*J1525+G1522*I1525)</f>
        <v>0</v>
      </c>
      <c r="P1522" s="56">
        <f t="shared" ref="P1522" si="6237">D1522*K1522+F1522*K1525-E1522*L1522-G1522*L1525</f>
        <v>0</v>
      </c>
      <c r="Q1522" s="57">
        <f t="shared" ref="Q1522" si="6238">(D1522*L1522+E1522*K1522+F1522*L1525+G1522*K1525)</f>
        <v>2.9702488377830414</v>
      </c>
      <c r="S1522" s="59">
        <f t="shared" ref="S1522" si="6239">COS($U$8*$B1522)</f>
        <v>-0.1404840210955175</v>
      </c>
      <c r="T1522" s="60">
        <v>0</v>
      </c>
      <c r="U1522" s="22">
        <v>0</v>
      </c>
      <c r="V1522" s="116">
        <f t="shared" ref="V1522" si="6240">$T$8*SIN($B1522*$U$8)</f>
        <v>2.9702488377830414</v>
      </c>
      <c r="X1522" s="55">
        <f t="shared" ref="X1522" si="6241">N1522*S1522+P1522*S1525-O1522*T1522-Q1522*T1525</f>
        <v>-1.0406535634371674</v>
      </c>
      <c r="Y1522" s="58">
        <f t="shared" ref="Y1522" si="6242">(N1522*T1522+O1522*S1522+P1522*T1525+Q1522*S1525)</f>
        <v>0</v>
      </c>
      <c r="Z1522" s="56">
        <f t="shared" ref="Z1522" si="6243">N1522*U1522+P1522*U1525-O1522*V1522-Q1522*V1525</f>
        <v>0</v>
      </c>
      <c r="AA1522" s="57">
        <f t="shared" ref="AA1522" si="6244">(N1522*V1522+O1522*U1522+P1522*V1525+Q1522*U1525)</f>
        <v>0.85953689686092316</v>
      </c>
      <c r="AB1522" s="9"/>
      <c r="AC1522" s="61">
        <f t="shared" ref="AC1522" si="6245">20*LOG((2*$X$8)/(($X$8*X1522+Z1522+$X$8*X1525+Z1525)^2+($X$8*Y1522+AA1522+$X$8*Y1525+AA1525)^2)^0.5)</f>
        <v>-0.8937859589802315</v>
      </c>
      <c r="AE1522" s="99">
        <f t="shared" ref="AE1522" si="6246">((Y1522^2+X1522^2)/(Y1525^2+X1525^2))^0.5</f>
        <v>10.782086180343381</v>
      </c>
      <c r="AF1522" s="17"/>
      <c r="AG1522" s="62"/>
      <c r="AH1522" s="62"/>
      <c r="AI1522" s="62"/>
      <c r="AJ1522" s="62"/>
    </row>
    <row r="1523" spans="2:36" ht="18.649999999999999" customHeight="1" thickBot="1">
      <c r="D1523" s="59"/>
      <c r="E1523" s="22"/>
      <c r="F1523" s="22"/>
      <c r="G1523" s="65"/>
      <c r="I1523" s="63"/>
      <c r="L1523" s="64"/>
      <c r="N1523" s="63"/>
      <c r="Q1523" s="64"/>
      <c r="S1523" s="63"/>
      <c r="V1523" s="64"/>
      <c r="X1523" s="63"/>
      <c r="AA1523" s="64"/>
      <c r="AE1523" s="100"/>
      <c r="AF1523" s="17"/>
      <c r="AG1523" s="62"/>
      <c r="AH1523" s="62"/>
      <c r="AI1523" s="62"/>
      <c r="AJ1523" s="62"/>
    </row>
    <row r="1524" spans="2:36" ht="18.649999999999999" customHeight="1" thickBot="1">
      <c r="D1524" s="237" t="s">
        <v>39</v>
      </c>
      <c r="E1524" s="238"/>
      <c r="F1524" s="239" t="s">
        <v>40</v>
      </c>
      <c r="G1524" s="240"/>
      <c r="I1524" s="228" t="s">
        <v>18</v>
      </c>
      <c r="J1524" s="229"/>
      <c r="K1524" s="230" t="s">
        <v>19</v>
      </c>
      <c r="L1524" s="231"/>
      <c r="N1524" s="228" t="s">
        <v>20</v>
      </c>
      <c r="O1524" s="229"/>
      <c r="P1524" s="230" t="s">
        <v>21</v>
      </c>
      <c r="Q1524" s="231"/>
      <c r="S1524" s="228" t="s">
        <v>47</v>
      </c>
      <c r="T1524" s="229"/>
      <c r="U1524" s="230" t="s">
        <v>48</v>
      </c>
      <c r="V1524" s="231"/>
      <c r="X1524" s="228" t="s">
        <v>51</v>
      </c>
      <c r="Y1524" s="229"/>
      <c r="Z1524" s="230" t="s">
        <v>52</v>
      </c>
      <c r="AA1524" s="231"/>
      <c r="AB1524" s="4"/>
      <c r="AC1524" s="71" t="s">
        <v>89</v>
      </c>
      <c r="AE1524" s="101" t="s">
        <v>90</v>
      </c>
      <c r="AF1524" s="17"/>
      <c r="AG1524" s="62"/>
      <c r="AH1524" s="62"/>
      <c r="AI1524" s="62"/>
      <c r="AJ1524" s="62"/>
    </row>
    <row r="1525" spans="2:36" ht="18.649999999999999" customHeight="1" thickTop="1" thickBot="1">
      <c r="D1525" s="43">
        <v>0</v>
      </c>
      <c r="E1525" s="116">
        <f t="shared" ref="E1525" si="6247">(1/$E$8)*SIN($B1522*$F$8)</f>
        <v>0.33002764864256012</v>
      </c>
      <c r="F1525" s="59">
        <f t="shared" ref="F1525" si="6248">COS($F$8*$B1522)</f>
        <v>-0.1404840210955175</v>
      </c>
      <c r="G1525" s="73">
        <v>0</v>
      </c>
      <c r="I1525" s="55">
        <v>0</v>
      </c>
      <c r="J1525" s="58">
        <f t="shared" ref="J1525" si="6249">(TAN($K$8*B1522))/$J$8</f>
        <v>-0.19202100241297823</v>
      </c>
      <c r="K1525" s="56">
        <v>1</v>
      </c>
      <c r="L1525" s="57">
        <v>0</v>
      </c>
      <c r="N1525" s="55">
        <f t="shared" ref="N1525" si="6250">D1525*I1522+F1525*I1525-E1525*J1522-G1525*J1525</f>
        <v>0</v>
      </c>
      <c r="O1525" s="58">
        <f t="shared" ref="O1525" si="6251">(D1525*J1522+E1525*I1522+F1525*J1525+G1525*I1525)</f>
        <v>0.35700353119632738</v>
      </c>
      <c r="P1525" s="56">
        <f t="shared" ref="P1525" si="6252">D1525*K1522+F1525*K1525-E1525*L1522-G1525*L1525</f>
        <v>-0.1404840210955175</v>
      </c>
      <c r="Q1525" s="57">
        <f t="shared" ref="Q1525" si="6253">(D1525*L1522+E1525*K1522+F1525*L1525+G1525*K1525)</f>
        <v>0</v>
      </c>
      <c r="S1525" s="43">
        <v>0</v>
      </c>
      <c r="T1525" s="116">
        <f t="shared" ref="T1525" si="6254">(1/$T$8)*SIN($B1522*$U$8)</f>
        <v>0.33002764864256012</v>
      </c>
      <c r="U1525" s="59">
        <f t="shared" ref="U1525" si="6255">COS($U$8*$B1522)</f>
        <v>-0.1404840210955175</v>
      </c>
      <c r="V1525" s="73">
        <v>0</v>
      </c>
      <c r="X1525" s="55">
        <f t="shared" ref="X1525" si="6256">N1525*S1522+P1525*S1525-O1525*T1522-Q1525*T1525</f>
        <v>0</v>
      </c>
      <c r="Y1525" s="58">
        <f t="shared" ref="Y1525" si="6257">(N1525*T1522+O1525*S1522+P1525*T1525+Q1525*S1525)</f>
        <v>-9.6516902761764556E-2</v>
      </c>
      <c r="Z1525" s="56">
        <f t="shared" ref="Z1525" si="6258">N1525*U1522+P1525*U1525-O1525*V1522-Q1525*V1525</f>
        <v>-1.0406535634371674</v>
      </c>
      <c r="AA1525" s="57">
        <f t="shared" ref="AA1525" si="6259">(N1525*V1522+O1525*U1522+P1525*V1525+Q1525*U1525)</f>
        <v>0</v>
      </c>
      <c r="AB1525" s="9"/>
      <c r="AC1525" s="74">
        <f t="shared" ref="AC1525" si="6260">(180/PI())*ATAN(-1*(($X$8*Y1522+AA1522+$X$8*Y1525+AA1525)/($X$8*X1522+Z1522+$X$8*X1525+Z1525)))</f>
        <v>20.133246971574511</v>
      </c>
      <c r="AE1525" s="102">
        <f t="shared" ref="AE1525" si="6261">20*LOG(((($X$8*X1522+Z1522-$X$8*X1525-Z1525)^2+($X$8*Y1522+AA1522-$X$8*Y1525-AA1525)^2)/(($X$8*X1522+Z1522+$X$8*X1525+Z1525)^2+($X$8*Y1522+AA1522+$X$8*Y1525+AA1525)^2))^0.5)</f>
        <v>-7.3047392354857985</v>
      </c>
      <c r="AF1525" s="17"/>
      <c r="AG1525" s="62"/>
      <c r="AH1525" s="62"/>
      <c r="AI1525" s="62"/>
      <c r="AJ1525" s="62"/>
    </row>
    <row r="1526" spans="2:36" ht="18.649999999999999" customHeight="1">
      <c r="AE1526" s="66"/>
    </row>
    <row r="1527" spans="2:36" ht="18.649999999999999" customHeight="1" thickBot="1">
      <c r="E1527" s="50" t="s">
        <v>8</v>
      </c>
      <c r="J1527" s="50" t="s">
        <v>9</v>
      </c>
      <c r="O1527" s="50" t="s">
        <v>10</v>
      </c>
      <c r="T1527" s="50" t="s">
        <v>11</v>
      </c>
      <c r="Y1527" s="50" t="s">
        <v>12</v>
      </c>
    </row>
    <row r="1528" spans="2:36" ht="18.649999999999999" customHeight="1" thickBot="1">
      <c r="B1528" s="49"/>
      <c r="D1528" s="233" t="s">
        <v>37</v>
      </c>
      <c r="E1528" s="234"/>
      <c r="F1528" s="235" t="s">
        <v>38</v>
      </c>
      <c r="G1528" s="236"/>
      <c r="I1528" s="228" t="s">
        <v>14</v>
      </c>
      <c r="J1528" s="229"/>
      <c r="K1528" s="230" t="s">
        <v>15</v>
      </c>
      <c r="L1528" s="231"/>
      <c r="N1528" s="228" t="s">
        <v>16</v>
      </c>
      <c r="O1528" s="229"/>
      <c r="P1528" s="230" t="s">
        <v>17</v>
      </c>
      <c r="Q1528" s="231"/>
      <c r="S1528" s="228" t="s">
        <v>45</v>
      </c>
      <c r="T1528" s="229"/>
      <c r="U1528" s="230" t="s">
        <v>46</v>
      </c>
      <c r="V1528" s="231"/>
      <c r="X1528" s="228" t="s">
        <v>49</v>
      </c>
      <c r="Y1528" s="229"/>
      <c r="Z1528" s="230" t="s">
        <v>50</v>
      </c>
      <c r="AA1528" s="231"/>
      <c r="AB1528" s="4"/>
      <c r="AC1528" s="53" t="s">
        <v>87</v>
      </c>
      <c r="AE1528" s="98" t="s">
        <v>88</v>
      </c>
      <c r="AF1528" s="17"/>
      <c r="AG1528" s="62"/>
      <c r="AH1528" s="62"/>
      <c r="AI1528" s="62"/>
      <c r="AJ1528" s="62"/>
    </row>
    <row r="1529" spans="2:36" ht="18.649999999999999" customHeight="1" thickTop="1" thickBot="1">
      <c r="B1529" s="75">
        <v>4.3</v>
      </c>
      <c r="D1529" s="132">
        <f t="shared" ref="D1529" si="6262">COS($F$8*$B1529)</f>
        <v>-0.14839893368176066</v>
      </c>
      <c r="E1529" s="133">
        <v>0</v>
      </c>
      <c r="F1529" s="134">
        <v>0</v>
      </c>
      <c r="G1529" s="135">
        <f t="shared" ref="G1529" si="6263">$E$8*SIN($B1529*$F$8)</f>
        <v>2.9667827369625579</v>
      </c>
      <c r="I1529" s="55">
        <v>1</v>
      </c>
      <c r="J1529" s="58">
        <v>0</v>
      </c>
      <c r="K1529" s="56">
        <v>0</v>
      </c>
      <c r="L1529" s="57">
        <v>0</v>
      </c>
      <c r="N1529" s="55">
        <f t="shared" ref="N1529" si="6264">D1529*I1529+F1529*I1532-E1529*J1529-G1529*J1532</f>
        <v>0.36783520440536616</v>
      </c>
      <c r="O1529" s="58">
        <f t="shared" ref="O1529" si="6265">(D1529*J1529+E1529*I1529+F1529*J1532+G1529*I1532)</f>
        <v>0</v>
      </c>
      <c r="P1529" s="56">
        <f t="shared" ref="P1529" si="6266">D1529*K1529+F1529*K1532-E1529*L1529-G1529*L1532</f>
        <v>0</v>
      </c>
      <c r="Q1529" s="57">
        <f t="shared" ref="Q1529" si="6267">(D1529*L1529+E1529*K1529+F1529*L1532+G1529*K1532)</f>
        <v>2.9667827369625579</v>
      </c>
      <c r="S1529" s="59">
        <f t="shared" ref="S1529" si="6268">COS($U$8*$B1529)</f>
        <v>-0.14839893368176066</v>
      </c>
      <c r="T1529" s="60">
        <v>0</v>
      </c>
      <c r="U1529" s="22">
        <v>0</v>
      </c>
      <c r="V1529" s="116">
        <f t="shared" ref="V1529" si="6269">$T$8*SIN($B1529*$U$8)</f>
        <v>2.9667827369625579</v>
      </c>
      <c r="X1529" s="55">
        <f t="shared" ref="X1529" si="6270">N1529*S1529+P1529*S1532-O1529*T1529-Q1529*T1532</f>
        <v>-1.0325641085864852</v>
      </c>
      <c r="Y1529" s="58">
        <f t="shared" ref="Y1529" si="6271">(N1529*T1529+O1529*S1529+P1529*T1532+Q1529*S1532)</f>
        <v>0</v>
      </c>
      <c r="Z1529" s="56">
        <f t="shared" ref="Z1529" si="6272">N1529*U1529+P1529*U1532-O1529*V1529-Q1529*V1532</f>
        <v>0</v>
      </c>
      <c r="AA1529" s="57">
        <f t="shared" ref="AA1529" si="6273">(N1529*V1529+O1529*U1529+P1529*V1532+Q1529*U1532)</f>
        <v>0.65101973984623518</v>
      </c>
      <c r="AB1529" s="9"/>
      <c r="AC1529" s="61">
        <f t="shared" ref="AC1529" si="6274">20*LOG((2*$X$8)/(($X$8*X1529+Z1529+$X$8*X1532+Z1532)^2+($X$8*Y1529+AA1529+$X$8*Y1532+AA1532)^2)^0.5)</f>
        <v>-0.57527331786609526</v>
      </c>
      <c r="AE1529" s="99">
        <f t="shared" ref="AE1529" si="6275">((Y1529^2+X1529^2)/(Y1532^2+X1532^2))^0.5</f>
        <v>10.156117941016831</v>
      </c>
      <c r="AF1529" s="17"/>
      <c r="AG1529" s="62"/>
      <c r="AH1529" s="62"/>
      <c r="AI1529" s="62"/>
      <c r="AJ1529" s="62"/>
    </row>
    <row r="1530" spans="2:36" ht="18.649999999999999" customHeight="1" thickBot="1">
      <c r="D1530" s="59"/>
      <c r="E1530" s="22"/>
      <c r="F1530" s="22"/>
      <c r="G1530" s="65"/>
      <c r="I1530" s="63"/>
      <c r="L1530" s="64"/>
      <c r="N1530" s="63"/>
      <c r="Q1530" s="64"/>
      <c r="S1530" s="63"/>
      <c r="V1530" s="64"/>
      <c r="X1530" s="63"/>
      <c r="AA1530" s="64"/>
      <c r="AE1530" s="100"/>
      <c r="AF1530" s="17"/>
      <c r="AG1530" s="62"/>
      <c r="AH1530" s="62"/>
      <c r="AI1530" s="62"/>
      <c r="AJ1530" s="62"/>
    </row>
    <row r="1531" spans="2:36" ht="18.649999999999999" customHeight="1" thickBot="1">
      <c r="D1531" s="237" t="s">
        <v>39</v>
      </c>
      <c r="E1531" s="238"/>
      <c r="F1531" s="239" t="s">
        <v>40</v>
      </c>
      <c r="G1531" s="240"/>
      <c r="I1531" s="228" t="s">
        <v>18</v>
      </c>
      <c r="J1531" s="229"/>
      <c r="K1531" s="230" t="s">
        <v>19</v>
      </c>
      <c r="L1531" s="231"/>
      <c r="N1531" s="228" t="s">
        <v>20</v>
      </c>
      <c r="O1531" s="229"/>
      <c r="P1531" s="230" t="s">
        <v>21</v>
      </c>
      <c r="Q1531" s="231"/>
      <c r="S1531" s="228" t="s">
        <v>47</v>
      </c>
      <c r="T1531" s="229"/>
      <c r="U1531" s="230" t="s">
        <v>48</v>
      </c>
      <c r="V1531" s="231"/>
      <c r="X1531" s="228" t="s">
        <v>51</v>
      </c>
      <c r="Y1531" s="229"/>
      <c r="Z1531" s="230" t="s">
        <v>52</v>
      </c>
      <c r="AA1531" s="231"/>
      <c r="AB1531" s="4"/>
      <c r="AC1531" s="71" t="s">
        <v>89</v>
      </c>
      <c r="AE1531" s="101" t="s">
        <v>90</v>
      </c>
      <c r="AF1531" s="17"/>
      <c r="AG1531" s="62"/>
      <c r="AH1531" s="62"/>
      <c r="AI1531" s="62"/>
      <c r="AJ1531" s="62"/>
    </row>
    <row r="1532" spans="2:36" ht="18.649999999999999" customHeight="1" thickTop="1" thickBot="1">
      <c r="D1532" s="43">
        <v>0</v>
      </c>
      <c r="E1532" s="116">
        <f t="shared" ref="E1532" si="6276">(1/$E$8)*SIN($B1529*$F$8)</f>
        <v>0.32964252632917312</v>
      </c>
      <c r="F1532" s="59">
        <f t="shared" ref="F1532" si="6277">COS($F$8*$B1529)</f>
        <v>-0.14839893368176066</v>
      </c>
      <c r="G1532" s="73">
        <v>0</v>
      </c>
      <c r="I1532" s="55">
        <v>0</v>
      </c>
      <c r="J1532" s="58">
        <f t="shared" ref="J1532" si="6278">(TAN($K$8*B1529))/$J$8</f>
        <v>-0.17400469931804174</v>
      </c>
      <c r="K1532" s="56">
        <v>1</v>
      </c>
      <c r="L1532" s="57">
        <v>0</v>
      </c>
      <c r="N1532" s="55">
        <f t="shared" ref="N1532" si="6279">D1532*I1529+F1532*I1532-E1532*J1529-G1532*J1532</f>
        <v>0</v>
      </c>
      <c r="O1532" s="58">
        <f t="shared" ref="O1532" si="6280">(D1532*J1529+E1532*I1529+F1532*J1532+G1532*I1532)</f>
        <v>0.35546463816358592</v>
      </c>
      <c r="P1532" s="56">
        <f t="shared" ref="P1532" si="6281">D1532*K1529+F1532*K1532-E1532*L1529-G1532*L1532</f>
        <v>-0.14839893368176066</v>
      </c>
      <c r="Q1532" s="57">
        <f t="shared" ref="Q1532" si="6282">(D1532*L1529+E1532*K1529+F1532*L1532+G1532*K1532)</f>
        <v>0</v>
      </c>
      <c r="S1532" s="43">
        <v>0</v>
      </c>
      <c r="T1532" s="116">
        <f t="shared" ref="T1532" si="6283">(1/$T$8)*SIN($B1529*$U$8)</f>
        <v>0.32964252632917312</v>
      </c>
      <c r="U1532" s="59">
        <f t="shared" ref="U1532" si="6284">COS($U$8*$B1529)</f>
        <v>-0.14839893368176066</v>
      </c>
      <c r="V1532" s="73">
        <v>0</v>
      </c>
      <c r="X1532" s="55">
        <f t="shared" ref="X1532" si="6285">N1532*S1529+P1532*S1532-O1532*T1529-Q1532*T1532</f>
        <v>0</v>
      </c>
      <c r="Y1532" s="58">
        <f t="shared" ref="Y1532" si="6286">(N1532*T1529+O1532*S1529+P1532*T1532+Q1532*S1532)</f>
        <v>-0.10166917266846004</v>
      </c>
      <c r="Z1532" s="56">
        <f t="shared" ref="Z1532" si="6287">N1532*U1529+P1532*U1532-O1532*V1529-Q1532*V1532</f>
        <v>-1.0325641085864852</v>
      </c>
      <c r="AA1532" s="57">
        <f t="shared" ref="AA1532" si="6288">(N1532*V1529+O1532*U1529+P1532*V1532+Q1532*U1532)</f>
        <v>0</v>
      </c>
      <c r="AB1532" s="9"/>
      <c r="AC1532" s="74">
        <f t="shared" ref="AC1532" si="6289">(180/PI())*ATAN(-1*(($X$8*Y1529+AA1529+$X$8*Y1532+AA1532)/($X$8*X1529+Z1529+$X$8*X1532+Z1532)))</f>
        <v>14.896435630182188</v>
      </c>
      <c r="AE1532" s="102">
        <f t="shared" ref="AE1532" si="6290">20*LOG(((($X$8*X1529+Z1529-$X$8*X1532-Z1532)^2+($X$8*Y1529+AA1529-$X$8*Y1532-AA1532)^2)/(($X$8*X1529+Z1529+$X$8*X1532+Z1532)^2+($X$8*Y1529+AA1529+$X$8*Y1532+AA1532)^2))^0.5)</f>
        <v>-9.0635628570299769</v>
      </c>
      <c r="AF1532" s="17"/>
      <c r="AG1532" s="62"/>
      <c r="AH1532" s="62"/>
      <c r="AI1532" s="62"/>
      <c r="AJ1532" s="62"/>
    </row>
    <row r="1533" spans="2:36" ht="18.649999999999999" customHeight="1">
      <c r="AE1533" s="66"/>
    </row>
    <row r="1534" spans="2:36" ht="18.649999999999999" customHeight="1" thickBot="1">
      <c r="E1534" s="50" t="s">
        <v>8</v>
      </c>
      <c r="J1534" s="50" t="s">
        <v>9</v>
      </c>
      <c r="O1534" s="50" t="s">
        <v>10</v>
      </c>
      <c r="T1534" s="50" t="s">
        <v>11</v>
      </c>
      <c r="Y1534" s="50" t="s">
        <v>12</v>
      </c>
    </row>
    <row r="1535" spans="2:36" ht="18.649999999999999" customHeight="1" thickBot="1">
      <c r="B1535" s="49"/>
      <c r="D1535" s="233" t="s">
        <v>37</v>
      </c>
      <c r="E1535" s="234"/>
      <c r="F1535" s="235" t="s">
        <v>38</v>
      </c>
      <c r="G1535" s="236"/>
      <c r="I1535" s="228" t="s">
        <v>14</v>
      </c>
      <c r="J1535" s="229"/>
      <c r="K1535" s="230" t="s">
        <v>15</v>
      </c>
      <c r="L1535" s="231"/>
      <c r="N1535" s="228" t="s">
        <v>16</v>
      </c>
      <c r="O1535" s="229"/>
      <c r="P1535" s="230" t="s">
        <v>17</v>
      </c>
      <c r="Q1535" s="231"/>
      <c r="S1535" s="228" t="s">
        <v>45</v>
      </c>
      <c r="T1535" s="229"/>
      <c r="U1535" s="230" t="s">
        <v>46</v>
      </c>
      <c r="V1535" s="231"/>
      <c r="X1535" s="228" t="s">
        <v>49</v>
      </c>
      <c r="Y1535" s="229"/>
      <c r="Z1535" s="230" t="s">
        <v>50</v>
      </c>
      <c r="AA1535" s="231"/>
      <c r="AB1535" s="4"/>
      <c r="AC1535" s="53" t="s">
        <v>87</v>
      </c>
      <c r="AE1535" s="98" t="s">
        <v>88</v>
      </c>
      <c r="AF1535" s="17"/>
      <c r="AG1535" s="62"/>
      <c r="AH1535" s="62"/>
      <c r="AI1535" s="62"/>
      <c r="AJ1535" s="62"/>
    </row>
    <row r="1536" spans="2:36" ht="18.649999999999999" customHeight="1" thickTop="1" thickBot="1">
      <c r="B1536" s="75">
        <v>4.32</v>
      </c>
      <c r="D1536" s="132">
        <f t="shared" ref="D1536" si="6291">COS($F$8*$B1536)</f>
        <v>-0.15630435159826858</v>
      </c>
      <c r="E1536" s="133">
        <v>0</v>
      </c>
      <c r="F1536" s="134">
        <v>0</v>
      </c>
      <c r="G1536" s="135">
        <f t="shared" ref="G1536" si="6292">$E$8*SIN($B1536*$F$8)</f>
        <v>2.9631268192642386</v>
      </c>
      <c r="I1536" s="55">
        <v>1</v>
      </c>
      <c r="J1536" s="58">
        <v>0</v>
      </c>
      <c r="K1536" s="56">
        <v>0</v>
      </c>
      <c r="L1536" s="57">
        <v>0</v>
      </c>
      <c r="N1536" s="55">
        <f t="shared" ref="N1536" si="6293">D1536*I1536+F1536*I1539-E1536*J1536-G1536*J1539</f>
        <v>0.3061142968592554</v>
      </c>
      <c r="O1536" s="58">
        <f t="shared" ref="O1536" si="6294">(D1536*J1536+E1536*I1536+F1536*J1539+G1536*I1539)</f>
        <v>0</v>
      </c>
      <c r="P1536" s="56">
        <f t="shared" ref="P1536" si="6295">D1536*K1536+F1536*K1539-E1536*L1536-G1536*L1539</f>
        <v>0</v>
      </c>
      <c r="Q1536" s="57">
        <f t="shared" ref="Q1536" si="6296">(D1536*L1536+E1536*K1536+F1536*L1539+G1536*K1539)</f>
        <v>2.9631268192642386</v>
      </c>
      <c r="S1536" s="59">
        <f t="shared" ref="S1536" si="6297">COS($U$8*$B1536)</f>
        <v>-0.15630435159826858</v>
      </c>
      <c r="T1536" s="60">
        <v>0</v>
      </c>
      <c r="U1536" s="22">
        <v>0</v>
      </c>
      <c r="V1536" s="116">
        <f t="shared" ref="V1536" si="6298">$T$8*SIN($B1536*$U$8)</f>
        <v>2.9631268192642386</v>
      </c>
      <c r="X1536" s="55">
        <f t="shared" ref="X1536" si="6299">N1536*S1536+P1536*S1539-O1536*T1536-Q1536*T1539</f>
        <v>-1.0234159463569905</v>
      </c>
      <c r="Y1536" s="58">
        <f t="shared" ref="Y1536" si="6300">(N1536*T1536+O1536*S1536+P1536*T1539+Q1536*S1539)</f>
        <v>0</v>
      </c>
      <c r="Z1536" s="56">
        <f t="shared" ref="Z1536" si="6301">N1536*U1536+P1536*U1539-O1536*V1536-Q1536*V1539</f>
        <v>0</v>
      </c>
      <c r="AA1536" s="57">
        <f t="shared" ref="AA1536" si="6302">(N1536*V1536+O1536*U1536+P1536*V1539+Q1536*U1539)</f>
        <v>0.44390586659533759</v>
      </c>
      <c r="AB1536" s="9"/>
      <c r="AC1536" s="61">
        <f t="shared" ref="AC1536" si="6303">20*LOG((2*$X$8)/(($X$8*X1536+Z1536+$X$8*X1539+Z1539)^2+($X$8*Y1536+AA1536+$X$8*Y1539+AA1539)^2)^0.5)</f>
        <v>-0.31732057907370131</v>
      </c>
      <c r="AE1536" s="99">
        <f t="shared" ref="AE1536" si="6304">((Y1536^2+X1536^2)/(Y1539^2+X1539^2))^0.5</f>
        <v>9.5884008440622974</v>
      </c>
      <c r="AF1536" s="17"/>
      <c r="AG1536" s="62"/>
      <c r="AH1536" s="62"/>
      <c r="AI1536" s="62"/>
      <c r="AJ1536" s="62"/>
    </row>
    <row r="1537" spans="2:36" ht="18.649999999999999" customHeight="1" thickBot="1">
      <c r="D1537" s="59"/>
      <c r="E1537" s="22"/>
      <c r="F1537" s="22"/>
      <c r="G1537" s="65"/>
      <c r="I1537" s="63"/>
      <c r="L1537" s="64"/>
      <c r="N1537" s="63"/>
      <c r="Q1537" s="64"/>
      <c r="S1537" s="63"/>
      <c r="V1537" s="64"/>
      <c r="X1537" s="63"/>
      <c r="AA1537" s="64"/>
      <c r="AE1537" s="100"/>
      <c r="AF1537" s="17"/>
      <c r="AG1537" s="62"/>
      <c r="AH1537" s="62"/>
      <c r="AI1537" s="62"/>
      <c r="AJ1537" s="62"/>
    </row>
    <row r="1538" spans="2:36" ht="18.649999999999999" customHeight="1" thickBot="1">
      <c r="D1538" s="237" t="s">
        <v>39</v>
      </c>
      <c r="E1538" s="238"/>
      <c r="F1538" s="239" t="s">
        <v>40</v>
      </c>
      <c r="G1538" s="240"/>
      <c r="I1538" s="228" t="s">
        <v>18</v>
      </c>
      <c r="J1538" s="229"/>
      <c r="K1538" s="230" t="s">
        <v>19</v>
      </c>
      <c r="L1538" s="231"/>
      <c r="N1538" s="228" t="s">
        <v>20</v>
      </c>
      <c r="O1538" s="229"/>
      <c r="P1538" s="230" t="s">
        <v>21</v>
      </c>
      <c r="Q1538" s="231"/>
      <c r="S1538" s="228" t="s">
        <v>47</v>
      </c>
      <c r="T1538" s="229"/>
      <c r="U1538" s="230" t="s">
        <v>48</v>
      </c>
      <c r="V1538" s="231"/>
      <c r="X1538" s="228" t="s">
        <v>51</v>
      </c>
      <c r="Y1538" s="229"/>
      <c r="Z1538" s="230" t="s">
        <v>52</v>
      </c>
      <c r="AA1538" s="231"/>
      <c r="AB1538" s="4"/>
      <c r="AC1538" s="71" t="s">
        <v>89</v>
      </c>
      <c r="AE1538" s="101" t="s">
        <v>90</v>
      </c>
      <c r="AF1538" s="17"/>
      <c r="AG1538" s="62"/>
      <c r="AH1538" s="62"/>
      <c r="AI1538" s="62"/>
      <c r="AJ1538" s="62"/>
    </row>
    <row r="1539" spans="2:36" ht="18.649999999999999" customHeight="1" thickTop="1" thickBot="1">
      <c r="D1539" s="43">
        <v>0</v>
      </c>
      <c r="E1539" s="116">
        <f t="shared" ref="E1539" si="6305">(1/$E$8)*SIN($B1536*$F$8)</f>
        <v>0.32923631325158204</v>
      </c>
      <c r="F1539" s="59">
        <f t="shared" ref="F1539" si="6306">COS($F$8*$B1536)</f>
        <v>-0.15630435159826858</v>
      </c>
      <c r="G1539" s="73">
        <v>0</v>
      </c>
      <c r="I1539" s="55">
        <v>0</v>
      </c>
      <c r="J1539" s="58">
        <f t="shared" ref="J1539" si="6307">(TAN($K$8*B1536))/$J$8</f>
        <v>-0.15605766363126677</v>
      </c>
      <c r="K1539" s="56">
        <v>1</v>
      </c>
      <c r="L1539" s="57">
        <v>0</v>
      </c>
      <c r="N1539" s="55">
        <f t="shared" ref="N1539" si="6308">D1539*I1536+F1539*I1539-E1539*J1536-G1539*J1539</f>
        <v>0</v>
      </c>
      <c r="O1539" s="58">
        <f t="shared" ref="O1539" si="6309">(D1539*J1536+E1539*I1536+F1539*J1539+G1539*I1539)</f>
        <v>0.35362880517740791</v>
      </c>
      <c r="P1539" s="56">
        <f t="shared" ref="P1539" si="6310">D1539*K1536+F1539*K1539-E1539*L1536-G1539*L1539</f>
        <v>-0.15630435159826858</v>
      </c>
      <c r="Q1539" s="57">
        <f t="shared" ref="Q1539" si="6311">(D1539*L1536+E1539*K1536+F1539*L1539+G1539*K1539)</f>
        <v>0</v>
      </c>
      <c r="S1539" s="43">
        <v>0</v>
      </c>
      <c r="T1539" s="116">
        <f t="shared" ref="T1539" si="6312">(1/$T$8)*SIN($B1536*$U$8)</f>
        <v>0.32923631325158204</v>
      </c>
      <c r="U1539" s="59">
        <f t="shared" ref="U1539" si="6313">COS($U$8*$B1536)</f>
        <v>-0.15630435159826858</v>
      </c>
      <c r="V1539" s="73">
        <v>0</v>
      </c>
      <c r="X1539" s="55">
        <f t="shared" ref="X1539" si="6314">N1539*S1536+P1539*S1539-O1539*T1536-Q1539*T1539</f>
        <v>0</v>
      </c>
      <c r="Y1539" s="58">
        <f t="shared" ref="Y1539" si="6315">(N1539*T1536+O1539*S1536+P1539*T1539+Q1539*S1539)</f>
        <v>-0.10673478956511816</v>
      </c>
      <c r="Z1539" s="56">
        <f t="shared" ref="Z1539" si="6316">N1539*U1536+P1539*U1539-O1539*V1536-Q1539*V1539</f>
        <v>-1.0234159463569907</v>
      </c>
      <c r="AA1539" s="57">
        <f t="shared" ref="AA1539" si="6317">(N1539*V1536+O1539*U1536+P1539*V1539+Q1539*U1539)</f>
        <v>0</v>
      </c>
      <c r="AB1539" s="9"/>
      <c r="AC1539" s="74">
        <f t="shared" ref="AC1539" si="6318">(180/PI())*ATAN(-1*(($X$8*Y1536+AA1536+$X$8*Y1539+AA1539)/($X$8*X1536+Z1536+$X$8*X1539+Z1539)))</f>
        <v>9.3542280946389464</v>
      </c>
      <c r="AE1539" s="102">
        <f t="shared" ref="AE1539" si="6319">20*LOG(((($X$8*X1536+Z1536-$X$8*X1539-Z1539)^2+($X$8*Y1536+AA1536-$X$8*Y1539-AA1539)^2)/(($X$8*X1536+Z1536+$X$8*X1539+Z1539)^2+($X$8*Y1536+AA1536+$X$8*Y1539+AA1539)^2))^0.5)</f>
        <v>-11.52055501105858</v>
      </c>
      <c r="AF1539" s="17"/>
      <c r="AG1539" s="62"/>
      <c r="AH1539" s="62"/>
      <c r="AI1539" s="62"/>
      <c r="AJ1539" s="62"/>
    </row>
    <row r="1540" spans="2:36" ht="18.649999999999999" customHeight="1">
      <c r="AE1540" s="66"/>
    </row>
    <row r="1541" spans="2:36" ht="18.649999999999999" customHeight="1" thickBot="1">
      <c r="E1541" s="50" t="s">
        <v>8</v>
      </c>
      <c r="J1541" s="50" t="s">
        <v>9</v>
      </c>
      <c r="O1541" s="50" t="s">
        <v>10</v>
      </c>
      <c r="T1541" s="50" t="s">
        <v>11</v>
      </c>
      <c r="Y1541" s="50" t="s">
        <v>12</v>
      </c>
    </row>
    <row r="1542" spans="2:36" ht="18.649999999999999" customHeight="1" thickBot="1">
      <c r="B1542" s="49"/>
      <c r="D1542" s="233" t="s">
        <v>37</v>
      </c>
      <c r="E1542" s="234"/>
      <c r="F1542" s="235" t="s">
        <v>38</v>
      </c>
      <c r="G1542" s="236"/>
      <c r="I1542" s="228" t="s">
        <v>14</v>
      </c>
      <c r="J1542" s="229"/>
      <c r="K1542" s="230" t="s">
        <v>15</v>
      </c>
      <c r="L1542" s="231"/>
      <c r="N1542" s="228" t="s">
        <v>16</v>
      </c>
      <c r="O1542" s="229"/>
      <c r="P1542" s="230" t="s">
        <v>17</v>
      </c>
      <c r="Q1542" s="231"/>
      <c r="S1542" s="228" t="s">
        <v>45</v>
      </c>
      <c r="T1542" s="229"/>
      <c r="U1542" s="230" t="s">
        <v>46</v>
      </c>
      <c r="V1542" s="231"/>
      <c r="X1542" s="228" t="s">
        <v>49</v>
      </c>
      <c r="Y1542" s="229"/>
      <c r="Z1542" s="230" t="s">
        <v>50</v>
      </c>
      <c r="AA1542" s="231"/>
      <c r="AB1542" s="4"/>
      <c r="AC1542" s="53" t="s">
        <v>87</v>
      </c>
      <c r="AE1542" s="98" t="s">
        <v>88</v>
      </c>
      <c r="AF1542" s="17"/>
      <c r="AG1542" s="62"/>
      <c r="AH1542" s="62"/>
      <c r="AI1542" s="62"/>
      <c r="AJ1542" s="62"/>
    </row>
    <row r="1543" spans="2:36" ht="18.649999999999999" customHeight="1" thickTop="1" thickBot="1">
      <c r="B1543" s="75">
        <v>4.34</v>
      </c>
      <c r="D1543" s="132">
        <f t="shared" ref="D1543" si="6320">COS($F$8*$B1543)</f>
        <v>-0.16419976905075703</v>
      </c>
      <c r="E1543" s="133">
        <v>0</v>
      </c>
      <c r="F1543" s="134">
        <v>0</v>
      </c>
      <c r="G1543" s="135">
        <f t="shared" ref="G1543" si="6321">$E$8*SIN($B1543*$F$8)</f>
        <v>2.9592813185963078</v>
      </c>
      <c r="I1543" s="55">
        <v>1</v>
      </c>
      <c r="J1543" s="58">
        <v>0</v>
      </c>
      <c r="K1543" s="56">
        <v>0</v>
      </c>
      <c r="L1543" s="57">
        <v>0</v>
      </c>
      <c r="N1543" s="55">
        <f t="shared" ref="N1543" si="6322">D1543*I1543+F1543*I1546-E1543*J1543-G1543*J1546</f>
        <v>0.24469160133738352</v>
      </c>
      <c r="O1543" s="58">
        <f t="shared" ref="O1543" si="6323">(D1543*J1543+E1543*I1543+F1543*J1546+G1543*I1546)</f>
        <v>0</v>
      </c>
      <c r="P1543" s="56">
        <f t="shared" ref="P1543" si="6324">D1543*K1543+F1543*K1546-E1543*L1543-G1543*L1546</f>
        <v>0</v>
      </c>
      <c r="Q1543" s="57">
        <f t="shared" ref="Q1543" si="6325">(D1543*L1543+E1543*K1543+F1543*L1546+G1543*K1546)</f>
        <v>2.9592813185963078</v>
      </c>
      <c r="S1543" s="59">
        <f t="shared" ref="S1543" si="6326">COS($U$8*$B1543)</f>
        <v>-0.16419976905075703</v>
      </c>
      <c r="T1543" s="60">
        <v>0</v>
      </c>
      <c r="U1543" s="22">
        <v>0</v>
      </c>
      <c r="V1543" s="116">
        <f t="shared" ref="V1543" si="6327">$T$8*SIN($B1543*$U$8)</f>
        <v>2.9592813185963078</v>
      </c>
      <c r="X1543" s="55">
        <f t="shared" ref="X1543" si="6328">N1543*S1543+P1543*S1546-O1543*T1543-Q1543*T1546</f>
        <v>-1.0132167402719361</v>
      </c>
      <c r="Y1543" s="58">
        <f t="shared" ref="Y1543" si="6329">(N1543*T1543+O1543*S1543+P1543*T1546+Q1543*S1546)</f>
        <v>0</v>
      </c>
      <c r="Z1543" s="56">
        <f t="shared" ref="Z1543" si="6330">N1543*U1543+P1543*U1546-O1543*V1543-Q1543*V1546</f>
        <v>0</v>
      </c>
      <c r="AA1543" s="57">
        <f t="shared" ref="AA1543" si="6331">(N1543*V1543+O1543*U1543+P1543*V1546+Q1543*U1546)</f>
        <v>0.2381979755854009</v>
      </c>
      <c r="AB1543" s="9"/>
      <c r="AC1543" s="61">
        <f t="shared" ref="AC1543" si="6332">20*LOG((2*$X$8)/(($X$8*X1543+Z1543+$X$8*X1546+Z1546)^2+($X$8*Y1543+AA1543+$X$8*Y1546+AA1546)^2)^0.5)</f>
        <v>-0.13093598858741398</v>
      </c>
      <c r="AE1543" s="99">
        <f t="shared" ref="AE1543" si="6333">((Y1543^2+X1543^2)/(Y1546^2+X1546^2))^0.5</f>
        <v>9.0703810884199765</v>
      </c>
      <c r="AF1543" s="17"/>
      <c r="AG1543" s="62"/>
      <c r="AH1543" s="62"/>
      <c r="AI1543" s="62"/>
      <c r="AJ1543" s="62"/>
    </row>
    <row r="1544" spans="2:36" ht="18.649999999999999" customHeight="1" thickBot="1">
      <c r="D1544" s="59"/>
      <c r="E1544" s="22"/>
      <c r="F1544" s="22"/>
      <c r="G1544" s="65"/>
      <c r="I1544" s="63"/>
      <c r="L1544" s="64"/>
      <c r="N1544" s="63"/>
      <c r="Q1544" s="64"/>
      <c r="S1544" s="63"/>
      <c r="V1544" s="64"/>
      <c r="X1544" s="63"/>
      <c r="AA1544" s="64"/>
      <c r="AE1544" s="100"/>
      <c r="AF1544" s="17"/>
      <c r="AG1544" s="62"/>
      <c r="AH1544" s="62"/>
      <c r="AI1544" s="62"/>
      <c r="AJ1544" s="62"/>
    </row>
    <row r="1545" spans="2:36" ht="18.649999999999999" customHeight="1" thickBot="1">
      <c r="D1545" s="237" t="s">
        <v>39</v>
      </c>
      <c r="E1545" s="238"/>
      <c r="F1545" s="239" t="s">
        <v>40</v>
      </c>
      <c r="G1545" s="240"/>
      <c r="I1545" s="228" t="s">
        <v>18</v>
      </c>
      <c r="J1545" s="229"/>
      <c r="K1545" s="230" t="s">
        <v>19</v>
      </c>
      <c r="L1545" s="231"/>
      <c r="N1545" s="228" t="s">
        <v>20</v>
      </c>
      <c r="O1545" s="229"/>
      <c r="P1545" s="230" t="s">
        <v>21</v>
      </c>
      <c r="Q1545" s="231"/>
      <c r="S1545" s="228" t="s">
        <v>47</v>
      </c>
      <c r="T1545" s="229"/>
      <c r="U1545" s="230" t="s">
        <v>48</v>
      </c>
      <c r="V1545" s="231"/>
      <c r="X1545" s="228" t="s">
        <v>51</v>
      </c>
      <c r="Y1545" s="229"/>
      <c r="Z1545" s="230" t="s">
        <v>52</v>
      </c>
      <c r="AA1545" s="231"/>
      <c r="AB1545" s="4"/>
      <c r="AC1545" s="71" t="s">
        <v>89</v>
      </c>
      <c r="AE1545" s="101" t="s">
        <v>90</v>
      </c>
      <c r="AF1545" s="17"/>
      <c r="AG1545" s="62"/>
      <c r="AH1545" s="62"/>
      <c r="AI1545" s="62"/>
      <c r="AJ1545" s="62"/>
    </row>
    <row r="1546" spans="2:36" ht="18.649999999999999" customHeight="1" thickTop="1" thickBot="1">
      <c r="D1546" s="43">
        <v>0</v>
      </c>
      <c r="E1546" s="116">
        <f t="shared" ref="E1546" si="6334">(1/$E$8)*SIN($B1543*$F$8)</f>
        <v>0.32880903539958972</v>
      </c>
      <c r="F1546" s="59">
        <f t="shared" ref="F1546" si="6335">COS($F$8*$B1543)</f>
        <v>-0.16419976905075703</v>
      </c>
      <c r="G1546" s="73">
        <v>0</v>
      </c>
      <c r="I1546" s="55">
        <v>0</v>
      </c>
      <c r="J1546" s="58">
        <f t="shared" ref="J1546" si="6336">(TAN($K$8*B1543))/$J$8</f>
        <v>-0.13817252446350461</v>
      </c>
      <c r="K1546" s="56">
        <v>1</v>
      </c>
      <c r="L1546" s="57">
        <v>0</v>
      </c>
      <c r="N1546" s="55">
        <f t="shared" ref="N1546" si="6337">D1546*I1543+F1546*I1546-E1546*J1543-G1546*J1546</f>
        <v>0</v>
      </c>
      <c r="O1546" s="58">
        <f t="shared" ref="O1546" si="6338">(D1546*J1543+E1546*I1543+F1546*J1546+G1546*I1546)</f>
        <v>0.35149693200565724</v>
      </c>
      <c r="P1546" s="56">
        <f t="shared" ref="P1546" si="6339">D1546*K1543+F1546*K1546-E1546*L1543-G1546*L1546</f>
        <v>-0.16419976905075703</v>
      </c>
      <c r="Q1546" s="57">
        <f t="shared" ref="Q1546" si="6340">(D1546*L1543+E1546*K1543+F1546*L1546+G1546*K1546)</f>
        <v>0</v>
      </c>
      <c r="S1546" s="43">
        <v>0</v>
      </c>
      <c r="T1546" s="116">
        <f t="shared" ref="T1546" si="6341">(1/$T$8)*SIN($B1543*$U$8)</f>
        <v>0.32880903539958972</v>
      </c>
      <c r="U1546" s="59">
        <f t="shared" ref="U1546" si="6342">COS($U$8*$B1543)</f>
        <v>-0.16419976905075703</v>
      </c>
      <c r="V1546" s="73">
        <v>0</v>
      </c>
      <c r="X1546" s="55">
        <f t="shared" ref="X1546" si="6343">N1546*S1543+P1546*S1546-O1546*T1543-Q1546*T1546</f>
        <v>0</v>
      </c>
      <c r="Y1546" s="58">
        <f t="shared" ref="Y1546" si="6344">(N1546*T1543+O1546*S1543+P1546*T1546+Q1546*S1546)</f>
        <v>-0.11170608273179339</v>
      </c>
      <c r="Z1546" s="56">
        <f t="shared" ref="Z1546" si="6345">N1546*U1543+P1546*U1546-O1546*V1543-Q1546*V1546</f>
        <v>-1.0132167402719363</v>
      </c>
      <c r="AA1546" s="57">
        <f t="shared" ref="AA1546" si="6346">(N1546*V1543+O1546*U1543+P1546*V1546+Q1546*U1546)</f>
        <v>0</v>
      </c>
      <c r="AB1546" s="9"/>
      <c r="AC1546" s="74">
        <f t="shared" ref="AC1546" si="6347">(180/PI())*ATAN(-1*(($X$8*Y1543+AA1543+$X$8*Y1546+AA1546)/($X$8*X1543+Z1543+$X$8*X1546+Z1546)))</f>
        <v>3.5718224600527804</v>
      </c>
      <c r="AE1546" s="102">
        <f t="shared" ref="AE1546" si="6348">20*LOG(((($X$8*X1543+Z1543-$X$8*X1546-Z1546)^2+($X$8*Y1543+AA1543-$X$8*Y1546-AA1546)^2)/(($X$8*X1543+Z1543+$X$8*X1546+Z1546)^2+($X$8*Y1543+AA1543+$X$8*Y1546+AA1546)^2))^0.5)</f>
        <v>-15.272556309451426</v>
      </c>
      <c r="AF1546" s="17"/>
      <c r="AG1546" s="62"/>
      <c r="AH1546" s="62"/>
      <c r="AI1546" s="62"/>
      <c r="AJ1546" s="62"/>
    </row>
    <row r="1547" spans="2:36" ht="18.649999999999999" customHeight="1">
      <c r="AE1547" s="66"/>
    </row>
    <row r="1548" spans="2:36" ht="18.649999999999999" customHeight="1" thickBot="1">
      <c r="E1548" s="50" t="s">
        <v>8</v>
      </c>
      <c r="J1548" s="50" t="s">
        <v>9</v>
      </c>
      <c r="O1548" s="50" t="s">
        <v>10</v>
      </c>
      <c r="T1548" s="50" t="s">
        <v>11</v>
      </c>
      <c r="Y1548" s="50" t="s">
        <v>12</v>
      </c>
    </row>
    <row r="1549" spans="2:36" ht="18.649999999999999" customHeight="1" thickBot="1">
      <c r="B1549" s="49"/>
      <c r="D1549" s="233" t="s">
        <v>37</v>
      </c>
      <c r="E1549" s="234"/>
      <c r="F1549" s="235" t="s">
        <v>38</v>
      </c>
      <c r="G1549" s="236"/>
      <c r="I1549" s="228" t="s">
        <v>14</v>
      </c>
      <c r="J1549" s="229"/>
      <c r="K1549" s="230" t="s">
        <v>15</v>
      </c>
      <c r="L1549" s="231"/>
      <c r="N1549" s="228" t="s">
        <v>16</v>
      </c>
      <c r="O1549" s="229"/>
      <c r="P1549" s="230" t="s">
        <v>17</v>
      </c>
      <c r="Q1549" s="231"/>
      <c r="S1549" s="228" t="s">
        <v>45</v>
      </c>
      <c r="T1549" s="229"/>
      <c r="U1549" s="230" t="s">
        <v>46</v>
      </c>
      <c r="V1549" s="231"/>
      <c r="X1549" s="228" t="s">
        <v>49</v>
      </c>
      <c r="Y1549" s="229"/>
      <c r="Z1549" s="230" t="s">
        <v>50</v>
      </c>
      <c r="AA1549" s="231"/>
      <c r="AB1549" s="4"/>
      <c r="AC1549" s="53" t="s">
        <v>87</v>
      </c>
      <c r="AE1549" s="98" t="s">
        <v>88</v>
      </c>
      <c r="AF1549" s="17"/>
      <c r="AG1549" s="62"/>
      <c r="AH1549" s="62"/>
      <c r="AI1549" s="62"/>
      <c r="AJ1549" s="62"/>
    </row>
    <row r="1550" spans="2:36" ht="18.649999999999999" customHeight="1" thickTop="1" thickBot="1">
      <c r="B1550" s="75">
        <v>4.3600000000000003</v>
      </c>
      <c r="D1550" s="132">
        <f t="shared" ref="D1550" si="6349">COS($F$8*$B1550)</f>
        <v>-0.17208468088478129</v>
      </c>
      <c r="E1550" s="133">
        <v>0</v>
      </c>
      <c r="F1550" s="134">
        <v>0</v>
      </c>
      <c r="G1550" s="135">
        <f t="shared" ref="G1550" si="6350">$E$8*SIN($B1550*$F$8)</f>
        <v>2.9552464809966441</v>
      </c>
      <c r="I1550" s="55">
        <v>1</v>
      </c>
      <c r="J1550" s="58">
        <v>0</v>
      </c>
      <c r="K1550" s="56">
        <v>0</v>
      </c>
      <c r="L1550" s="57">
        <v>0</v>
      </c>
      <c r="N1550" s="55">
        <f t="shared" ref="N1550" si="6351">D1550*I1550+F1550*I1553-E1550*J1550-G1550*J1553</f>
        <v>0.18355562036916273</v>
      </c>
      <c r="O1550" s="58">
        <f t="shared" ref="O1550" si="6352">(D1550*J1550+E1550*I1550+F1550*J1553+G1550*I1553)</f>
        <v>0</v>
      </c>
      <c r="P1550" s="56">
        <f t="shared" ref="P1550" si="6353">D1550*K1550+F1550*K1553-E1550*L1550-G1550*L1553</f>
        <v>0</v>
      </c>
      <c r="Q1550" s="57">
        <f t="shared" ref="Q1550" si="6354">(D1550*L1550+E1550*K1550+F1550*L1553+G1550*K1553)</f>
        <v>2.9552464809966441</v>
      </c>
      <c r="S1550" s="59">
        <f t="shared" ref="S1550" si="6355">COS($U$8*$B1550)</f>
        <v>-0.17208468088478129</v>
      </c>
      <c r="T1550" s="60">
        <v>0</v>
      </c>
      <c r="U1550" s="22">
        <v>0</v>
      </c>
      <c r="V1550" s="116">
        <f t="shared" ref="V1550" si="6356">$T$8*SIN($B1550*$U$8)</f>
        <v>2.9552464809966441</v>
      </c>
      <c r="X1550" s="55">
        <f t="shared" ref="X1550" si="6357">N1550*S1550+P1550*S1553-O1550*T1550-Q1550*T1553</f>
        <v>-1.0019739729606185</v>
      </c>
      <c r="Y1550" s="58">
        <f t="shared" ref="Y1550" si="6358">(N1550*T1550+O1550*S1550+P1550*T1553+Q1550*S1553)</f>
        <v>0</v>
      </c>
      <c r="Z1550" s="56">
        <f t="shared" ref="Z1550" si="6359">N1550*U1550+P1550*U1553-O1550*V1550-Q1550*V1553</f>
        <v>0</v>
      </c>
      <c r="AA1550" s="57">
        <f t="shared" ref="AA1550" si="6360">(N1550*V1550+O1550*U1550+P1550*V1553+Q1550*U1553)</f>
        <v>3.3899453544943614E-2</v>
      </c>
      <c r="AB1550" s="9"/>
      <c r="AC1550" s="61">
        <f t="shared" ref="AC1550" si="6361">20*LOG((2*$X$8)/(($X$8*X1550+Z1550+$X$8*X1553+Z1553)^2+($X$8*Y1550+AA1550+$X$8*Y1553+AA1553)^2)^0.5)</f>
        <v>-2.4514660984378059E-2</v>
      </c>
      <c r="AE1550" s="99">
        <f t="shared" ref="AE1550" si="6362">((Y1550^2+X1550^2)/(Y1553^2+X1553^2))^0.5</f>
        <v>8.5950718510147919</v>
      </c>
      <c r="AF1550" s="17"/>
      <c r="AG1550" s="62"/>
      <c r="AH1550" s="62"/>
      <c r="AI1550" s="62"/>
      <c r="AJ1550" s="62"/>
    </row>
    <row r="1551" spans="2:36" ht="18.649999999999999" customHeight="1" thickBot="1">
      <c r="D1551" s="59"/>
      <c r="E1551" s="22"/>
      <c r="F1551" s="22"/>
      <c r="G1551" s="65"/>
      <c r="I1551" s="63"/>
      <c r="L1551" s="64"/>
      <c r="N1551" s="63"/>
      <c r="Q1551" s="64"/>
      <c r="S1551" s="63"/>
      <c r="V1551" s="64"/>
      <c r="X1551" s="63"/>
      <c r="AA1551" s="64"/>
      <c r="AE1551" s="100"/>
      <c r="AF1551" s="17"/>
      <c r="AG1551" s="62"/>
      <c r="AH1551" s="62"/>
      <c r="AI1551" s="62"/>
      <c r="AJ1551" s="62"/>
    </row>
    <row r="1552" spans="2:36" ht="18.649999999999999" customHeight="1" thickBot="1">
      <c r="D1552" s="237" t="s">
        <v>39</v>
      </c>
      <c r="E1552" s="238"/>
      <c r="F1552" s="239" t="s">
        <v>40</v>
      </c>
      <c r="G1552" s="240"/>
      <c r="I1552" s="228" t="s">
        <v>18</v>
      </c>
      <c r="J1552" s="229"/>
      <c r="K1552" s="230" t="s">
        <v>19</v>
      </c>
      <c r="L1552" s="231"/>
      <c r="N1552" s="228" t="s">
        <v>20</v>
      </c>
      <c r="O1552" s="229"/>
      <c r="P1552" s="230" t="s">
        <v>21</v>
      </c>
      <c r="Q1552" s="231"/>
      <c r="S1552" s="228" t="s">
        <v>47</v>
      </c>
      <c r="T1552" s="229"/>
      <c r="U1552" s="230" t="s">
        <v>48</v>
      </c>
      <c r="V1552" s="231"/>
      <c r="X1552" s="228" t="s">
        <v>51</v>
      </c>
      <c r="Y1552" s="229"/>
      <c r="Z1552" s="230" t="s">
        <v>52</v>
      </c>
      <c r="AA1552" s="231"/>
      <c r="AB1552" s="4"/>
      <c r="AC1552" s="71" t="s">
        <v>89</v>
      </c>
      <c r="AE1552" s="101" t="s">
        <v>90</v>
      </c>
      <c r="AF1552" s="17"/>
      <c r="AG1552" s="62"/>
      <c r="AH1552" s="62"/>
      <c r="AI1552" s="62"/>
      <c r="AJ1552" s="62"/>
    </row>
    <row r="1553" spans="2:36" ht="18.649999999999999" customHeight="1" thickTop="1" thickBot="1">
      <c r="D1553" s="43">
        <v>0</v>
      </c>
      <c r="E1553" s="116">
        <f t="shared" ref="E1553" si="6363">(1/$E$8)*SIN($B1550*$F$8)</f>
        <v>0.32836072011073819</v>
      </c>
      <c r="F1553" s="59">
        <f t="shared" ref="F1553" si="6364">COS($F$8*$B1550)</f>
        <v>-0.17208468088478129</v>
      </c>
      <c r="G1553" s="73">
        <v>0</v>
      </c>
      <c r="I1553" s="55">
        <v>0</v>
      </c>
      <c r="J1553" s="58">
        <f t="shared" ref="J1553" si="6365">(TAN($K$8*B1550))/$J$8</f>
        <v>-0.12034200989353885</v>
      </c>
      <c r="K1553" s="56">
        <v>1</v>
      </c>
      <c r="L1553" s="57">
        <v>0</v>
      </c>
      <c r="N1553" s="55">
        <f t="shared" ref="N1553" si="6366">D1553*I1550+F1553*I1553-E1553*J1550-G1553*J1553</f>
        <v>0</v>
      </c>
      <c r="O1553" s="58">
        <f t="shared" ref="O1553" si="6367">(D1553*J1550+E1553*I1550+F1553*J1553+G1553*I1553)</f>
        <v>0.34906973648030104</v>
      </c>
      <c r="P1553" s="56">
        <f t="shared" ref="P1553" si="6368">D1553*K1550+F1553*K1553-E1553*L1550-G1553*L1553</f>
        <v>-0.17208468088478129</v>
      </c>
      <c r="Q1553" s="57">
        <f t="shared" ref="Q1553" si="6369">(D1553*L1550+E1553*K1550+F1553*L1553+G1553*K1553)</f>
        <v>0</v>
      </c>
      <c r="S1553" s="43">
        <v>0</v>
      </c>
      <c r="T1553" s="116">
        <f t="shared" ref="T1553" si="6370">(1/$T$8)*SIN($B1550*$U$8)</f>
        <v>0.32836072011073819</v>
      </c>
      <c r="U1553" s="59">
        <f t="shared" ref="U1553" si="6371">COS($U$8*$B1550)</f>
        <v>-0.17208468088478129</v>
      </c>
      <c r="V1553" s="73">
        <v>0</v>
      </c>
      <c r="X1553" s="55">
        <f t="shared" ref="X1553" si="6372">N1553*S1550+P1553*S1553-O1553*T1550-Q1553*T1553</f>
        <v>0</v>
      </c>
      <c r="Y1553" s="58">
        <f t="shared" ref="Y1553" si="6373">(N1553*T1550+O1553*S1550+P1553*T1553+Q1553*S1553)</f>
        <v>-0.11657540394410068</v>
      </c>
      <c r="Z1553" s="56">
        <f t="shared" ref="Z1553" si="6374">N1553*U1550+P1553*U1553-O1553*V1550-Q1553*V1553</f>
        <v>-1.0019739729606185</v>
      </c>
      <c r="AA1553" s="57">
        <f t="shared" ref="AA1553" si="6375">(N1553*V1550+O1553*U1550+P1553*V1553+Q1553*U1553)</f>
        <v>0</v>
      </c>
      <c r="AB1553" s="9"/>
      <c r="AC1553" s="74">
        <f t="shared" ref="AC1553" si="6376">(180/PI())*ATAN(-1*(($X$8*Y1550+AA1550+$X$8*Y1553+AA1553)/($X$8*X1550+Z1550+$X$8*X1553+Z1553)))</f>
        <v>-2.3624855960542503</v>
      </c>
      <c r="AE1553" s="102">
        <f t="shared" ref="AE1553" si="6377">20*LOG(((($X$8*X1550+Z1550-$X$8*X1553-Z1553)^2+($X$8*Y1550+AA1550-$X$8*Y1553-AA1553)^2)/(($X$8*X1550+Z1550+$X$8*X1553+Z1553)^2+($X$8*Y1550+AA1550+$X$8*Y1553+AA1553)^2))^0.5)</f>
        <v>-22.495835760511333</v>
      </c>
      <c r="AF1553" s="17"/>
      <c r="AG1553" s="62"/>
      <c r="AH1553" s="62"/>
      <c r="AI1553" s="62"/>
      <c r="AJ1553" s="62"/>
    </row>
    <row r="1554" spans="2:36" ht="18.649999999999999" customHeight="1">
      <c r="AE1554" s="66"/>
    </row>
    <row r="1555" spans="2:36" ht="18.649999999999999" customHeight="1" thickBot="1">
      <c r="E1555" s="50" t="s">
        <v>8</v>
      </c>
      <c r="J1555" s="50" t="s">
        <v>9</v>
      </c>
      <c r="O1555" s="50" t="s">
        <v>10</v>
      </c>
      <c r="T1555" s="50" t="s">
        <v>11</v>
      </c>
      <c r="Y1555" s="50" t="s">
        <v>12</v>
      </c>
    </row>
    <row r="1556" spans="2:36" ht="18.649999999999999" customHeight="1" thickBot="1">
      <c r="B1556" s="49"/>
      <c r="D1556" s="233" t="s">
        <v>37</v>
      </c>
      <c r="E1556" s="234"/>
      <c r="F1556" s="235" t="s">
        <v>38</v>
      </c>
      <c r="G1556" s="236"/>
      <c r="I1556" s="228" t="s">
        <v>14</v>
      </c>
      <c r="J1556" s="229"/>
      <c r="K1556" s="230" t="s">
        <v>15</v>
      </c>
      <c r="L1556" s="231"/>
      <c r="N1556" s="228" t="s">
        <v>16</v>
      </c>
      <c r="O1556" s="229"/>
      <c r="P1556" s="230" t="s">
        <v>17</v>
      </c>
      <c r="Q1556" s="231"/>
      <c r="S1556" s="228" t="s">
        <v>45</v>
      </c>
      <c r="T1556" s="229"/>
      <c r="U1556" s="230" t="s">
        <v>46</v>
      </c>
      <c r="V1556" s="231"/>
      <c r="X1556" s="228" t="s">
        <v>49</v>
      </c>
      <c r="Y1556" s="229"/>
      <c r="Z1556" s="230" t="s">
        <v>50</v>
      </c>
      <c r="AA1556" s="231"/>
      <c r="AB1556" s="4"/>
      <c r="AC1556" s="53" t="s">
        <v>87</v>
      </c>
      <c r="AE1556" s="98" t="s">
        <v>88</v>
      </c>
      <c r="AF1556" s="17"/>
      <c r="AG1556" s="62"/>
      <c r="AH1556" s="62"/>
      <c r="AI1556" s="62"/>
      <c r="AJ1556" s="62"/>
    </row>
    <row r="1557" spans="2:36" ht="18.649999999999999" customHeight="1" thickTop="1" thickBot="1">
      <c r="B1557" s="75">
        <v>4.38</v>
      </c>
      <c r="D1557" s="132">
        <f t="shared" ref="D1557" si="6378">COS($F$8*$B1557)</f>
        <v>-0.17995858261805098</v>
      </c>
      <c r="E1557" s="133">
        <v>0</v>
      </c>
      <c r="F1557" s="134">
        <v>0</v>
      </c>
      <c r="G1557" s="135">
        <f t="shared" ref="G1557" si="6379">$E$8*SIN($B1557*$F$8)</f>
        <v>2.951022564617038</v>
      </c>
      <c r="I1557" s="55">
        <v>1</v>
      </c>
      <c r="J1557" s="58">
        <v>0</v>
      </c>
      <c r="K1557" s="56">
        <v>0</v>
      </c>
      <c r="L1557" s="57">
        <v>0</v>
      </c>
      <c r="N1557" s="55">
        <f t="shared" ref="N1557" si="6380">D1557*I1557+F1557*I1560-E1557*J1557-G1557*J1560</f>
        <v>0.12269514852748181</v>
      </c>
      <c r="O1557" s="58">
        <f t="shared" ref="O1557" si="6381">(D1557*J1557+E1557*I1557+F1557*J1560+G1557*I1560)</f>
        <v>0</v>
      </c>
      <c r="P1557" s="56">
        <f t="shared" ref="P1557" si="6382">D1557*K1557+F1557*K1560-E1557*L1557-G1557*L1560</f>
        <v>0</v>
      </c>
      <c r="Q1557" s="57">
        <f t="shared" ref="Q1557" si="6383">(D1557*L1557+E1557*K1557+F1557*L1560+G1557*K1560)</f>
        <v>2.951022564617038</v>
      </c>
      <c r="S1557" s="59">
        <f t="shared" ref="S1557" si="6384">COS($U$8*$B1557)</f>
        <v>-0.17995858261805098</v>
      </c>
      <c r="T1557" s="60">
        <v>0</v>
      </c>
      <c r="U1557" s="22">
        <v>0</v>
      </c>
      <c r="V1557" s="116">
        <f t="shared" ref="V1557" si="6385">$T$8*SIN($B1557*$U$8)</f>
        <v>2.951022564617038</v>
      </c>
      <c r="X1557" s="55">
        <f t="shared" ref="X1557" si="6386">N1557*S1557+P1557*S1560-O1557*T1557-Q1557*T1560</f>
        <v>-0.98969495356521908</v>
      </c>
      <c r="Y1557" s="58">
        <f t="shared" ref="Y1557" si="6387">(N1557*T1557+O1557*S1557+P1557*T1560+Q1557*S1560)</f>
        <v>0</v>
      </c>
      <c r="Z1557" s="56">
        <f t="shared" ref="Z1557" si="6388">N1557*U1557+P1557*U1560-O1557*V1557-Q1557*V1560</f>
        <v>0</v>
      </c>
      <c r="AA1557" s="57">
        <f t="shared" ref="AA1557" si="6389">(N1557*V1557+O1557*U1557+P1557*V1560+Q1557*U1560)</f>
        <v>-0.16898568612873016</v>
      </c>
      <c r="AB1557" s="9"/>
      <c r="AC1557" s="61">
        <f t="shared" ref="AC1557" si="6390">20*LOG((2*$X$8)/(($X$8*X1557+Z1557+$X$8*X1560+Z1560)^2+($X$8*Y1557+AA1557+$X$8*Y1560+AA1560)^2)^0.5)</f>
        <v>-2.4645473989343271E-3</v>
      </c>
      <c r="AE1557" s="99">
        <f t="shared" ref="AE1557" si="6391">((Y1557^2+X1557^2)/(Y1560^2+X1560^2))^0.5</f>
        <v>8.1567062783362037</v>
      </c>
      <c r="AF1557" s="17"/>
      <c r="AG1557" s="62"/>
      <c r="AH1557" s="62"/>
      <c r="AI1557" s="62"/>
      <c r="AJ1557" s="62"/>
    </row>
    <row r="1558" spans="2:36" ht="18.649999999999999" customHeight="1" thickBot="1">
      <c r="D1558" s="59"/>
      <c r="E1558" s="22"/>
      <c r="F1558" s="22"/>
      <c r="G1558" s="65"/>
      <c r="I1558" s="63"/>
      <c r="L1558" s="64"/>
      <c r="N1558" s="63"/>
      <c r="Q1558" s="64"/>
      <c r="S1558" s="63"/>
      <c r="V1558" s="64"/>
      <c r="X1558" s="63"/>
      <c r="AA1558" s="64"/>
      <c r="AE1558" s="100"/>
      <c r="AF1558" s="17"/>
      <c r="AG1558" s="62"/>
      <c r="AH1558" s="62"/>
      <c r="AI1558" s="62"/>
      <c r="AJ1558" s="62"/>
    </row>
    <row r="1559" spans="2:36" ht="18.649999999999999" customHeight="1" thickBot="1">
      <c r="D1559" s="237" t="s">
        <v>39</v>
      </c>
      <c r="E1559" s="238"/>
      <c r="F1559" s="239" t="s">
        <v>40</v>
      </c>
      <c r="G1559" s="240"/>
      <c r="I1559" s="228" t="s">
        <v>18</v>
      </c>
      <c r="J1559" s="229"/>
      <c r="K1559" s="230" t="s">
        <v>19</v>
      </c>
      <c r="L1559" s="231"/>
      <c r="N1559" s="228" t="s">
        <v>20</v>
      </c>
      <c r="O1559" s="229"/>
      <c r="P1559" s="230" t="s">
        <v>21</v>
      </c>
      <c r="Q1559" s="231"/>
      <c r="S1559" s="228" t="s">
        <v>47</v>
      </c>
      <c r="T1559" s="229"/>
      <c r="U1559" s="230" t="s">
        <v>48</v>
      </c>
      <c r="V1559" s="231"/>
      <c r="X1559" s="228" t="s">
        <v>51</v>
      </c>
      <c r="Y1559" s="229"/>
      <c r="Z1559" s="230" t="s">
        <v>52</v>
      </c>
      <c r="AA1559" s="231"/>
      <c r="AB1559" s="4"/>
      <c r="AC1559" s="71" t="s">
        <v>89</v>
      </c>
      <c r="AE1559" s="101" t="s">
        <v>90</v>
      </c>
      <c r="AF1559" s="17"/>
      <c r="AG1559" s="62"/>
      <c r="AH1559" s="62"/>
      <c r="AI1559" s="62"/>
      <c r="AJ1559" s="62"/>
    </row>
    <row r="1560" spans="2:36" ht="18.649999999999999" customHeight="1" thickTop="1" thickBot="1">
      <c r="D1560" s="43">
        <v>0</v>
      </c>
      <c r="E1560" s="116">
        <f t="shared" ref="E1560" si="6392">(1/$E$8)*SIN($B1557*$F$8)</f>
        <v>0.32789139606855977</v>
      </c>
      <c r="F1560" s="59">
        <f t="shared" ref="F1560" si="6393">COS($F$8*$B1557)</f>
        <v>-0.17995858261805098</v>
      </c>
      <c r="G1560" s="73">
        <v>0</v>
      </c>
      <c r="I1560" s="55">
        <v>0</v>
      </c>
      <c r="J1560" s="58">
        <f t="shared" ref="J1560" si="6394">(TAN($K$8*B1557))/$J$8</f>
        <v>-0.10255893491780499</v>
      </c>
      <c r="K1560" s="56">
        <v>1</v>
      </c>
      <c r="L1560" s="57">
        <v>0</v>
      </c>
      <c r="N1560" s="55">
        <f t="shared" ref="N1560" si="6395">D1560*I1557+F1560*I1560-E1560*J1557-G1560*J1560</f>
        <v>0</v>
      </c>
      <c r="O1560" s="58">
        <f t="shared" ref="O1560" si="6396">(D1560*J1557+E1560*I1557+F1560*J1560+G1560*I1560)</f>
        <v>0.34634775663118489</v>
      </c>
      <c r="P1560" s="56">
        <f t="shared" ref="P1560" si="6397">D1560*K1557+F1560*K1560-E1560*L1557-G1560*L1560</f>
        <v>-0.17995858261805098</v>
      </c>
      <c r="Q1560" s="57">
        <f t="shared" ref="Q1560" si="6398">(D1560*L1557+E1560*K1557+F1560*L1560+G1560*K1560)</f>
        <v>0</v>
      </c>
      <c r="S1560" s="43">
        <v>0</v>
      </c>
      <c r="T1560" s="116">
        <f t="shared" ref="T1560" si="6399">(1/$T$8)*SIN($B1557*$U$8)</f>
        <v>0.32789139606855977</v>
      </c>
      <c r="U1560" s="59">
        <f t="shared" ref="U1560" si="6400">COS($U$8*$B1557)</f>
        <v>-0.17995858261805098</v>
      </c>
      <c r="V1560" s="73">
        <v>0</v>
      </c>
      <c r="X1560" s="55">
        <f t="shared" ref="X1560" si="6401">N1560*S1557+P1560*S1560-O1560*T1557-Q1560*T1560</f>
        <v>0</v>
      </c>
      <c r="Y1560" s="58">
        <f t="shared" ref="Y1560" si="6402">(N1560*T1557+O1560*S1557+P1560*T1560+Q1560*S1560)</f>
        <v>-0.12133512226544169</v>
      </c>
      <c r="Z1560" s="56">
        <f t="shared" ref="Z1560" si="6403">N1560*U1557+P1560*U1560-O1560*V1557-Q1560*V1560</f>
        <v>-0.98969495356521897</v>
      </c>
      <c r="AA1560" s="57">
        <f t="shared" ref="AA1560" si="6404">(N1560*V1557+O1560*U1557+P1560*V1560+Q1560*U1560)</f>
        <v>0</v>
      </c>
      <c r="AB1560" s="9"/>
      <c r="AC1560" s="74">
        <f t="shared" ref="AC1560" si="6405">(180/PI())*ATAN(-1*(($X$8*Y1557+AA1557+$X$8*Y1560+AA1560)/($X$8*X1557+Z1557+$X$8*X1560+Z1560)))</f>
        <v>-8.3441831303732261</v>
      </c>
      <c r="AE1560" s="102">
        <f t="shared" ref="AE1560" si="6406">20*LOG(((($X$8*X1557+Z1557-$X$8*X1560-Z1560)^2+($X$8*Y1557+AA1557-$X$8*Y1560-AA1560)^2)/(($X$8*X1557+Z1557+$X$8*X1560+Z1560)^2+($X$8*Y1557+AA1557+$X$8*Y1560+AA1560)^2))^0.5)</f>
        <v>-32.461703577869159</v>
      </c>
      <c r="AF1560" s="17"/>
      <c r="AG1560" s="62"/>
      <c r="AH1560" s="62"/>
      <c r="AI1560" s="62"/>
      <c r="AJ1560" s="62"/>
    </row>
    <row r="1561" spans="2:36" ht="18.649999999999999" customHeight="1">
      <c r="AE1561" s="66"/>
    </row>
    <row r="1562" spans="2:36" ht="18.649999999999999" customHeight="1" thickBot="1">
      <c r="E1562" s="50" t="s">
        <v>8</v>
      </c>
      <c r="J1562" s="50" t="s">
        <v>9</v>
      </c>
      <c r="O1562" s="50" t="s">
        <v>10</v>
      </c>
      <c r="T1562" s="50" t="s">
        <v>11</v>
      </c>
      <c r="Y1562" s="50" t="s">
        <v>12</v>
      </c>
    </row>
    <row r="1563" spans="2:36" ht="18.649999999999999" customHeight="1" thickBot="1">
      <c r="B1563" s="49"/>
      <c r="D1563" s="233" t="s">
        <v>37</v>
      </c>
      <c r="E1563" s="234"/>
      <c r="F1563" s="235" t="s">
        <v>38</v>
      </c>
      <c r="G1563" s="236"/>
      <c r="I1563" s="228" t="s">
        <v>14</v>
      </c>
      <c r="J1563" s="229"/>
      <c r="K1563" s="230" t="s">
        <v>15</v>
      </c>
      <c r="L1563" s="231"/>
      <c r="N1563" s="228" t="s">
        <v>16</v>
      </c>
      <c r="O1563" s="229"/>
      <c r="P1563" s="230" t="s">
        <v>17</v>
      </c>
      <c r="Q1563" s="231"/>
      <c r="S1563" s="228" t="s">
        <v>45</v>
      </c>
      <c r="T1563" s="229"/>
      <c r="U1563" s="230" t="s">
        <v>46</v>
      </c>
      <c r="V1563" s="231"/>
      <c r="X1563" s="228" t="s">
        <v>49</v>
      </c>
      <c r="Y1563" s="229"/>
      <c r="Z1563" s="230" t="s">
        <v>50</v>
      </c>
      <c r="AA1563" s="231"/>
      <c r="AB1563" s="4"/>
      <c r="AC1563" s="53" t="s">
        <v>87</v>
      </c>
      <c r="AE1563" s="98" t="s">
        <v>88</v>
      </c>
      <c r="AF1563" s="17"/>
      <c r="AG1563" s="62"/>
      <c r="AH1563" s="62"/>
      <c r="AI1563" s="62"/>
      <c r="AJ1563" s="62"/>
    </row>
    <row r="1564" spans="2:36" ht="18.649999999999999" customHeight="1" thickTop="1" thickBot="1">
      <c r="B1564" s="75">
        <v>4.4000000000000004</v>
      </c>
      <c r="D1564" s="132">
        <f t="shared" ref="D1564" si="6407">COS($F$8*$B1564)</f>
        <v>-0.18782097047271243</v>
      </c>
      <c r="E1564" s="133">
        <v>0</v>
      </c>
      <c r="F1564" s="134">
        <v>0</v>
      </c>
      <c r="G1564" s="135">
        <f t="shared" ref="G1564" si="6408">$E$8*SIN($B1564*$F$8)</f>
        <v>2.9466098397066749</v>
      </c>
      <c r="I1564" s="55">
        <v>1</v>
      </c>
      <c r="J1564" s="58">
        <v>0</v>
      </c>
      <c r="K1564" s="56">
        <v>0</v>
      </c>
      <c r="L1564" s="57">
        <v>0</v>
      </c>
      <c r="N1564" s="55">
        <f t="shared" ref="N1564" si="6409">D1564*I1564+F1564*I1567-E1564*J1564-G1564*J1567</f>
        <v>6.2099248651759392E-2</v>
      </c>
      <c r="O1564" s="58">
        <f t="shared" ref="O1564" si="6410">(D1564*J1564+E1564*I1564+F1564*J1567+G1564*I1567)</f>
        <v>0</v>
      </c>
      <c r="P1564" s="56">
        <f t="shared" ref="P1564" si="6411">D1564*K1564+F1564*K1567-E1564*L1564-G1564*L1567</f>
        <v>0</v>
      </c>
      <c r="Q1564" s="57">
        <f t="shared" ref="Q1564" si="6412">(D1564*L1564+E1564*K1564+F1564*L1567+G1564*K1567)</f>
        <v>2.9466098397066749</v>
      </c>
      <c r="S1564" s="59">
        <f t="shared" ref="S1564" si="6413">COS($U$8*$B1564)</f>
        <v>-0.18782097047271243</v>
      </c>
      <c r="T1564" s="60">
        <v>0</v>
      </c>
      <c r="U1564" s="22">
        <v>0</v>
      </c>
      <c r="V1564" s="116">
        <f t="shared" ref="V1564" si="6414">$T$8*SIN($B1564*$U$8)</f>
        <v>2.9466098397066749</v>
      </c>
      <c r="X1564" s="55">
        <f t="shared" ref="X1564" si="6415">N1564*S1564+P1564*S1567-O1564*T1564-Q1564*T1567</f>
        <v>-0.9763868241980882</v>
      </c>
      <c r="Y1564" s="58">
        <f t="shared" ref="Y1564" si="6416">(N1564*T1564+O1564*S1564+P1564*T1567+Q1564*S1567)</f>
        <v>0</v>
      </c>
      <c r="Z1564" s="56">
        <f t="shared" ref="Z1564" si="6417">N1564*U1564+P1564*U1567-O1564*V1564-Q1564*V1567</f>
        <v>0</v>
      </c>
      <c r="AA1564" s="57">
        <f t="shared" ref="AA1564" si="6418">(N1564*V1564+O1564*U1564+P1564*V1567+Q1564*U1567)</f>
        <v>-0.37045286258248561</v>
      </c>
      <c r="AB1564" s="9"/>
      <c r="AC1564" s="61">
        <f t="shared" ref="AC1564" si="6419">20*LOG((2*$X$8)/(($X$8*X1564+Z1564+$X$8*X1567+Z1567)^2+($X$8*Y1564+AA1564+$X$8*Y1567+AA1567)^2)^0.5)</f>
        <v>-6.4412402012769834E-2</v>
      </c>
      <c r="AE1564" s="99">
        <f t="shared" ref="AE1564" si="6420">((Y1564^2+X1564^2)/(Y1567^2+X1567^2))^0.5</f>
        <v>7.750478481355902</v>
      </c>
      <c r="AF1564" s="17"/>
      <c r="AG1564" s="62"/>
      <c r="AH1564" s="62"/>
      <c r="AI1564" s="62"/>
      <c r="AJ1564" s="62"/>
    </row>
    <row r="1565" spans="2:36" ht="18.649999999999999" customHeight="1" thickBot="1">
      <c r="D1565" s="59"/>
      <c r="E1565" s="22"/>
      <c r="F1565" s="22"/>
      <c r="G1565" s="65"/>
      <c r="I1565" s="63"/>
      <c r="L1565" s="64"/>
      <c r="N1565" s="63"/>
      <c r="Q1565" s="64"/>
      <c r="S1565" s="63"/>
      <c r="V1565" s="64"/>
      <c r="X1565" s="63"/>
      <c r="AA1565" s="64"/>
      <c r="AE1565" s="100"/>
      <c r="AF1565" s="17"/>
      <c r="AG1565" s="62"/>
      <c r="AH1565" s="62"/>
      <c r="AI1565" s="62"/>
      <c r="AJ1565" s="62"/>
    </row>
    <row r="1566" spans="2:36" ht="18.649999999999999" customHeight="1" thickBot="1">
      <c r="D1566" s="237" t="s">
        <v>39</v>
      </c>
      <c r="E1566" s="238"/>
      <c r="F1566" s="239" t="s">
        <v>40</v>
      </c>
      <c r="G1566" s="240"/>
      <c r="I1566" s="228" t="s">
        <v>18</v>
      </c>
      <c r="J1566" s="229"/>
      <c r="K1566" s="230" t="s">
        <v>19</v>
      </c>
      <c r="L1566" s="231"/>
      <c r="N1566" s="228" t="s">
        <v>20</v>
      </c>
      <c r="O1566" s="229"/>
      <c r="P1566" s="230" t="s">
        <v>21</v>
      </c>
      <c r="Q1566" s="231"/>
      <c r="S1566" s="228" t="s">
        <v>47</v>
      </c>
      <c r="T1566" s="229"/>
      <c r="U1566" s="230" t="s">
        <v>48</v>
      </c>
      <c r="V1566" s="231"/>
      <c r="X1566" s="228" t="s">
        <v>51</v>
      </c>
      <c r="Y1566" s="229"/>
      <c r="Z1566" s="230" t="s">
        <v>52</v>
      </c>
      <c r="AA1566" s="231"/>
      <c r="AB1566" s="4"/>
      <c r="AC1566" s="71" t="s">
        <v>89</v>
      </c>
      <c r="AE1566" s="101" t="s">
        <v>90</v>
      </c>
      <c r="AF1566" s="17"/>
      <c r="AG1566" s="62"/>
      <c r="AH1566" s="62"/>
      <c r="AI1566" s="62"/>
      <c r="AJ1566" s="62"/>
    </row>
    <row r="1567" spans="2:36" ht="18.649999999999999" customHeight="1" thickTop="1" thickBot="1">
      <c r="D1567" s="43">
        <v>0</v>
      </c>
      <c r="E1567" s="116">
        <f t="shared" ref="E1567" si="6421">(1/$E$8)*SIN($B1564*$F$8)</f>
        <v>0.32740109330074163</v>
      </c>
      <c r="F1567" s="59">
        <f t="shared" ref="F1567" si="6422">COS($F$8*$B1564)</f>
        <v>-0.18782097047271243</v>
      </c>
      <c r="G1567" s="73">
        <v>0</v>
      </c>
      <c r="I1567" s="55">
        <v>0</v>
      </c>
      <c r="J1567" s="58">
        <f t="shared" ref="J1567" si="6423">(TAN($K$8*B1564))/$J$8</f>
        <v>-8.4816189695935629E-2</v>
      </c>
      <c r="K1567" s="56">
        <v>1</v>
      </c>
      <c r="L1567" s="57">
        <v>0</v>
      </c>
      <c r="N1567" s="55">
        <f t="shared" ref="N1567" si="6424">D1567*I1564+F1567*I1567-E1567*J1564-G1567*J1567</f>
        <v>0</v>
      </c>
      <c r="O1567" s="58">
        <f t="shared" ref="O1567" si="6425">(D1567*J1564+E1567*I1564+F1567*J1567+G1567*I1567)</f>
        <v>0.34333135236122991</v>
      </c>
      <c r="P1567" s="56">
        <f t="shared" ref="P1567" si="6426">D1567*K1564+F1567*K1567-E1567*L1564-G1567*L1567</f>
        <v>-0.18782097047271243</v>
      </c>
      <c r="Q1567" s="57">
        <f t="shared" ref="Q1567" si="6427">(D1567*L1564+E1567*K1564+F1567*L1567+G1567*K1567)</f>
        <v>0</v>
      </c>
      <c r="S1567" s="43">
        <v>0</v>
      </c>
      <c r="T1567" s="116">
        <f t="shared" ref="T1567" si="6428">(1/$T$8)*SIN($B1564*$U$8)</f>
        <v>0.32740109330074163</v>
      </c>
      <c r="U1567" s="59">
        <f t="shared" ref="U1567" si="6429">COS($U$8*$B1564)</f>
        <v>-0.18782097047271243</v>
      </c>
      <c r="V1567" s="73">
        <v>0</v>
      </c>
      <c r="X1567" s="55">
        <f t="shared" ref="X1567" si="6430">N1567*S1564+P1567*S1567-O1567*T1564-Q1567*T1567</f>
        <v>0</v>
      </c>
      <c r="Y1567" s="58">
        <f t="shared" ref="Y1567" si="6431">(N1567*T1564+O1567*S1564+P1567*T1567+Q1567*S1567)</f>
        <v>-0.12597761887176737</v>
      </c>
      <c r="Z1567" s="56">
        <f t="shared" ref="Z1567" si="6432">N1567*U1564+P1567*U1567-O1567*V1564-Q1567*V1567</f>
        <v>-0.97638682419808798</v>
      </c>
      <c r="AA1567" s="57">
        <f t="shared" ref="AA1567" si="6433">(N1567*V1564+O1567*U1564+P1567*V1567+Q1567*U1567)</f>
        <v>0</v>
      </c>
      <c r="AB1567" s="9"/>
      <c r="AC1567" s="74">
        <f t="shared" ref="AC1567" si="6434">(180/PI())*ATAN(-1*(($X$8*Y1564+AA1564+$X$8*Y1567+AA1567)/($X$8*X1564+Z1564+$X$8*X1567+Z1567)))</f>
        <v>-14.263481703536046</v>
      </c>
      <c r="AE1567" s="102">
        <f t="shared" ref="AE1567" si="6435">20*LOG(((($X$8*X1564+Z1564-$X$8*X1567-Z1567)^2+($X$8*Y1564+AA1564-$X$8*Y1567-AA1567)^2)/(($X$8*X1564+Z1564+$X$8*X1567+Z1567)^2+($X$8*Y1564+AA1564+$X$8*Y1567+AA1567)^2))^0.5)</f>
        <v>-18.320314560551516</v>
      </c>
      <c r="AF1567" s="17"/>
      <c r="AG1567" s="62"/>
      <c r="AH1567" s="62"/>
      <c r="AI1567" s="62"/>
      <c r="AJ1567" s="62"/>
    </row>
    <row r="1568" spans="2:36" ht="18.649999999999999" customHeight="1">
      <c r="AE1568" s="66"/>
    </row>
    <row r="1569" spans="2:36" ht="18.649999999999999" customHeight="1" thickBot="1">
      <c r="E1569" s="50" t="s">
        <v>8</v>
      </c>
      <c r="J1569" s="50" t="s">
        <v>9</v>
      </c>
      <c r="O1569" s="50" t="s">
        <v>10</v>
      </c>
      <c r="T1569" s="50" t="s">
        <v>11</v>
      </c>
      <c r="Y1569" s="50" t="s">
        <v>12</v>
      </c>
    </row>
    <row r="1570" spans="2:36" ht="18.649999999999999" customHeight="1" thickBot="1">
      <c r="B1570" s="49"/>
      <c r="D1570" s="233" t="s">
        <v>37</v>
      </c>
      <c r="E1570" s="234"/>
      <c r="F1570" s="235" t="s">
        <v>38</v>
      </c>
      <c r="G1570" s="236"/>
      <c r="I1570" s="228" t="s">
        <v>14</v>
      </c>
      <c r="J1570" s="229"/>
      <c r="K1570" s="230" t="s">
        <v>15</v>
      </c>
      <c r="L1570" s="231"/>
      <c r="N1570" s="228" t="s">
        <v>16</v>
      </c>
      <c r="O1570" s="229"/>
      <c r="P1570" s="230" t="s">
        <v>17</v>
      </c>
      <c r="Q1570" s="231"/>
      <c r="S1570" s="228" t="s">
        <v>45</v>
      </c>
      <c r="T1570" s="229"/>
      <c r="U1570" s="230" t="s">
        <v>46</v>
      </c>
      <c r="V1570" s="231"/>
      <c r="X1570" s="228" t="s">
        <v>49</v>
      </c>
      <c r="Y1570" s="229"/>
      <c r="Z1570" s="230" t="s">
        <v>50</v>
      </c>
      <c r="AA1570" s="231"/>
      <c r="AB1570" s="4"/>
      <c r="AC1570" s="53" t="s">
        <v>87</v>
      </c>
      <c r="AE1570" s="98" t="s">
        <v>88</v>
      </c>
      <c r="AF1570" s="17"/>
      <c r="AG1570" s="62"/>
      <c r="AH1570" s="62"/>
      <c r="AI1570" s="62"/>
      <c r="AJ1570" s="62"/>
    </row>
    <row r="1571" spans="2:36" ht="18.649999999999999" customHeight="1" thickTop="1" thickBot="1">
      <c r="B1571" s="75">
        <v>4.42</v>
      </c>
      <c r="D1571" s="132">
        <f t="shared" ref="D1571" si="6436">COS($F$8*$B1571)</f>
        <v>-0.1956713414075755</v>
      </c>
      <c r="E1571" s="133">
        <v>0</v>
      </c>
      <c r="F1571" s="134">
        <v>0</v>
      </c>
      <c r="G1571" s="135">
        <f t="shared" ref="G1571" si="6437">$E$8*SIN($B1571*$F$8)</f>
        <v>2.9420085885948462</v>
      </c>
      <c r="I1571" s="55">
        <v>1</v>
      </c>
      <c r="J1571" s="58">
        <v>0</v>
      </c>
      <c r="K1571" s="56">
        <v>0</v>
      </c>
      <c r="L1571" s="57">
        <v>0</v>
      </c>
      <c r="N1571" s="55">
        <f t="shared" ref="N1571" si="6438">D1571*I1571+F1571*I1574-E1571*J1571-G1571*J1574</f>
        <v>1.7572288700573591E-3</v>
      </c>
      <c r="O1571" s="58">
        <f t="shared" ref="O1571" si="6439">(D1571*J1571+E1571*I1571+F1571*J1574+G1571*I1574)</f>
        <v>0</v>
      </c>
      <c r="P1571" s="56">
        <f t="shared" ref="P1571" si="6440">D1571*K1571+F1571*K1574-E1571*L1571-G1571*L1574</f>
        <v>0</v>
      </c>
      <c r="Q1571" s="57">
        <f t="shared" ref="Q1571" si="6441">(D1571*L1571+E1571*K1571+F1571*L1574+G1571*K1574)</f>
        <v>2.9420085885948462</v>
      </c>
      <c r="S1571" s="59">
        <f t="shared" ref="S1571" si="6442">COS($U$8*$B1571)</f>
        <v>-0.1956713414075755</v>
      </c>
      <c r="T1571" s="60">
        <v>0</v>
      </c>
      <c r="U1571" s="22">
        <v>0</v>
      </c>
      <c r="V1571" s="116">
        <f t="shared" ref="V1571" si="6443">$T$8*SIN($B1571*$U$8)</f>
        <v>2.9420085885948462</v>
      </c>
      <c r="X1571" s="55">
        <f t="shared" ref="X1571" si="6444">N1571*S1571+P1571*S1574-O1571*T1571-Q1571*T1574</f>
        <v>-0.9620565654819242</v>
      </c>
      <c r="Y1571" s="58">
        <f t="shared" ref="Y1571" si="6445">(N1571*T1571+O1571*S1571+P1571*T1574+Q1571*S1574)</f>
        <v>0</v>
      </c>
      <c r="Z1571" s="56">
        <f t="shared" ref="Z1571" si="6446">N1571*U1571+P1571*U1574-O1571*V1571-Q1571*V1574</f>
        <v>0</v>
      </c>
      <c r="AA1571" s="57">
        <f t="shared" ref="AA1571" si="6447">(N1571*V1571+O1571*U1571+P1571*V1574+Q1571*U1574)</f>
        <v>-0.57049698453512587</v>
      </c>
      <c r="AB1571" s="9"/>
      <c r="AC1571" s="61">
        <f t="shared" ref="AC1571" si="6448">20*LOG((2*$X$8)/(($X$8*X1571+Z1571+$X$8*X1574+Z1574)^2+($X$8*Y1571+AA1571+$X$8*Y1574+AA1574)^2)^0.5)</f>
        <v>-0.20527167443723351</v>
      </c>
      <c r="AE1571" s="99">
        <f t="shared" ref="AE1571" si="6449">((Y1571^2+X1571^2)/(Y1574^2+X1574^2))^0.5</f>
        <v>7.3723475022503928</v>
      </c>
      <c r="AF1571" s="17"/>
      <c r="AG1571" s="62"/>
      <c r="AH1571" s="62"/>
      <c r="AI1571" s="62"/>
      <c r="AJ1571" s="62"/>
    </row>
    <row r="1572" spans="2:36" ht="18.649999999999999" customHeight="1" thickBot="1">
      <c r="D1572" s="59"/>
      <c r="E1572" s="22"/>
      <c r="F1572" s="22"/>
      <c r="G1572" s="65"/>
      <c r="I1572" s="63"/>
      <c r="L1572" s="64"/>
      <c r="N1572" s="63"/>
      <c r="Q1572" s="64"/>
      <c r="S1572" s="63"/>
      <c r="V1572" s="64"/>
      <c r="X1572" s="63"/>
      <c r="AA1572" s="64"/>
      <c r="AE1572" s="100"/>
      <c r="AF1572" s="17"/>
      <c r="AG1572" s="62"/>
      <c r="AH1572" s="62"/>
      <c r="AI1572" s="62"/>
      <c r="AJ1572" s="62"/>
    </row>
    <row r="1573" spans="2:36" ht="18.649999999999999" customHeight="1" thickBot="1">
      <c r="D1573" s="237" t="s">
        <v>39</v>
      </c>
      <c r="E1573" s="238"/>
      <c r="F1573" s="239" t="s">
        <v>40</v>
      </c>
      <c r="G1573" s="240"/>
      <c r="I1573" s="228" t="s">
        <v>18</v>
      </c>
      <c r="J1573" s="229"/>
      <c r="K1573" s="230" t="s">
        <v>19</v>
      </c>
      <c r="L1573" s="231"/>
      <c r="N1573" s="228" t="s">
        <v>20</v>
      </c>
      <c r="O1573" s="229"/>
      <c r="P1573" s="230" t="s">
        <v>21</v>
      </c>
      <c r="Q1573" s="231"/>
      <c r="S1573" s="228" t="s">
        <v>47</v>
      </c>
      <c r="T1573" s="229"/>
      <c r="U1573" s="230" t="s">
        <v>48</v>
      </c>
      <c r="V1573" s="231"/>
      <c r="X1573" s="228" t="s">
        <v>51</v>
      </c>
      <c r="Y1573" s="229"/>
      <c r="Z1573" s="230" t="s">
        <v>52</v>
      </c>
      <c r="AA1573" s="231"/>
      <c r="AB1573" s="4"/>
      <c r="AC1573" s="71" t="s">
        <v>89</v>
      </c>
      <c r="AE1573" s="101" t="s">
        <v>90</v>
      </c>
      <c r="AF1573" s="17"/>
      <c r="AG1573" s="62"/>
      <c r="AH1573" s="62"/>
      <c r="AI1573" s="62"/>
      <c r="AJ1573" s="62"/>
    </row>
    <row r="1574" spans="2:36" ht="18.649999999999999" customHeight="1" thickTop="1" thickBot="1">
      <c r="D1574" s="43">
        <v>0</v>
      </c>
      <c r="E1574" s="116">
        <f t="shared" ref="E1574" si="6450">(1/$E$8)*SIN($B1571*$F$8)</f>
        <v>0.32688984317720515</v>
      </c>
      <c r="F1574" s="59">
        <f t="shared" ref="F1574" si="6451">COS($F$8*$B1571)</f>
        <v>-0.1956713414075755</v>
      </c>
      <c r="G1574" s="73">
        <v>0</v>
      </c>
      <c r="I1574" s="55">
        <v>0</v>
      </c>
      <c r="J1574" s="58">
        <f t="shared" ref="J1574" si="6452">(TAN($K$8*B1571))/$J$8</f>
        <v>-6.7106728050691428E-2</v>
      </c>
      <c r="K1574" s="56">
        <v>1</v>
      </c>
      <c r="L1574" s="57">
        <v>0</v>
      </c>
      <c r="N1574" s="55">
        <f t="shared" ref="N1574" si="6453">D1574*I1571+F1574*I1574-E1574*J1571-G1574*J1574</f>
        <v>0</v>
      </c>
      <c r="O1574" s="58">
        <f t="shared" ref="O1574" si="6454">(D1574*J1571+E1574*I1571+F1574*J1574+G1574*I1574)</f>
        <v>0.34002070667235734</v>
      </c>
      <c r="P1574" s="56">
        <f t="shared" ref="P1574" si="6455">D1574*K1571+F1574*K1574-E1574*L1571-G1574*L1574</f>
        <v>-0.1956713414075755</v>
      </c>
      <c r="Q1574" s="57">
        <f t="shared" ref="Q1574" si="6456">(D1574*L1571+E1574*K1571+F1574*L1574+G1574*K1574)</f>
        <v>0</v>
      </c>
      <c r="S1574" s="43">
        <v>0</v>
      </c>
      <c r="T1574" s="116">
        <f t="shared" ref="T1574" si="6457">(1/$T$8)*SIN($B1571*$U$8)</f>
        <v>0.32688984317720515</v>
      </c>
      <c r="U1574" s="59">
        <f t="shared" ref="U1574" si="6458">COS($U$8*$B1571)</f>
        <v>-0.1956713414075755</v>
      </c>
      <c r="V1574" s="73">
        <v>0</v>
      </c>
      <c r="X1574" s="55">
        <f t="shared" ref="X1574" si="6459">N1574*S1571+P1574*S1574-O1574*T1571-Q1574*T1574</f>
        <v>0</v>
      </c>
      <c r="Y1574" s="58">
        <f t="shared" ref="Y1574" si="6460">(N1574*T1571+O1574*S1571+P1574*T1574+Q1574*S1574)</f>
        <v>-0.13049528188792764</v>
      </c>
      <c r="Z1574" s="56">
        <f t="shared" ref="Z1574" si="6461">N1574*U1571+P1574*U1574-O1574*V1571-Q1574*V1574</f>
        <v>-0.96205656548192431</v>
      </c>
      <c r="AA1574" s="57">
        <f t="shared" ref="AA1574" si="6462">(N1574*V1571+O1574*U1571+P1574*V1574+Q1574*U1574)</f>
        <v>0</v>
      </c>
      <c r="AB1574" s="9"/>
      <c r="AC1574" s="74">
        <f t="shared" ref="AC1574" si="6463">(180/PI())*ATAN(-1*(($X$8*Y1571+AA1571+$X$8*Y1574+AA1574)/($X$8*X1571+Z1571+$X$8*X1574+Z1574)))</f>
        <v>-20.017677317072817</v>
      </c>
      <c r="AE1574" s="102">
        <f t="shared" ref="AE1574" si="6464">20*LOG(((($X$8*X1571+Z1571-$X$8*X1574-Z1574)^2+($X$8*Y1571+AA1571-$X$8*Y1574-AA1574)^2)/(($X$8*X1571+Z1571+$X$8*X1574+Z1574)^2+($X$8*Y1571+AA1571+$X$8*Y1574+AA1574)^2))^0.5)</f>
        <v>-13.356784446681649</v>
      </c>
      <c r="AF1574" s="17"/>
      <c r="AG1574" s="62"/>
      <c r="AH1574" s="62"/>
      <c r="AI1574" s="62"/>
      <c r="AJ1574" s="62"/>
    </row>
    <row r="1575" spans="2:36" ht="18.649999999999999" customHeight="1">
      <c r="AE1575" s="66"/>
    </row>
    <row r="1576" spans="2:36" ht="18.649999999999999" customHeight="1" thickBot="1">
      <c r="E1576" s="50" t="s">
        <v>8</v>
      </c>
      <c r="J1576" s="50" t="s">
        <v>9</v>
      </c>
      <c r="O1576" s="50" t="s">
        <v>10</v>
      </c>
      <c r="T1576" s="50" t="s">
        <v>11</v>
      </c>
      <c r="Y1576" s="50" t="s">
        <v>12</v>
      </c>
    </row>
    <row r="1577" spans="2:36" ht="18.649999999999999" customHeight="1" thickBot="1">
      <c r="B1577" s="49"/>
      <c r="D1577" s="233" t="s">
        <v>37</v>
      </c>
      <c r="E1577" s="234"/>
      <c r="F1577" s="235" t="s">
        <v>38</v>
      </c>
      <c r="G1577" s="236"/>
      <c r="I1577" s="228" t="s">
        <v>14</v>
      </c>
      <c r="J1577" s="229"/>
      <c r="K1577" s="230" t="s">
        <v>15</v>
      </c>
      <c r="L1577" s="231"/>
      <c r="N1577" s="228" t="s">
        <v>16</v>
      </c>
      <c r="O1577" s="229"/>
      <c r="P1577" s="230" t="s">
        <v>17</v>
      </c>
      <c r="Q1577" s="231"/>
      <c r="S1577" s="228" t="s">
        <v>45</v>
      </c>
      <c r="T1577" s="229"/>
      <c r="U1577" s="230" t="s">
        <v>46</v>
      </c>
      <c r="V1577" s="231"/>
      <c r="X1577" s="228" t="s">
        <v>49</v>
      </c>
      <c r="Y1577" s="229"/>
      <c r="Z1577" s="230" t="s">
        <v>50</v>
      </c>
      <c r="AA1577" s="231"/>
      <c r="AB1577" s="4"/>
      <c r="AC1577" s="53" t="s">
        <v>87</v>
      </c>
      <c r="AE1577" s="98" t="s">
        <v>88</v>
      </c>
      <c r="AF1577" s="17"/>
      <c r="AG1577" s="62"/>
      <c r="AH1577" s="62"/>
      <c r="AI1577" s="62"/>
      <c r="AJ1577" s="62"/>
    </row>
    <row r="1578" spans="2:36" ht="18.649999999999999" customHeight="1" thickTop="1" thickBot="1">
      <c r="B1578" s="75">
        <v>4.4400000000000004</v>
      </c>
      <c r="D1578" s="132">
        <f t="shared" ref="D1578" si="6465">COS($F$8*$B1578)</f>
        <v>-0.20350919315030383</v>
      </c>
      <c r="E1578" s="133">
        <v>0</v>
      </c>
      <c r="F1578" s="134">
        <v>0</v>
      </c>
      <c r="G1578" s="135">
        <f t="shared" ref="G1578" si="6466">$E$8*SIN($B1578*$F$8)</f>
        <v>2.9372191056728831</v>
      </c>
      <c r="I1578" s="55">
        <v>1</v>
      </c>
      <c r="J1578" s="58">
        <v>0</v>
      </c>
      <c r="K1578" s="56">
        <v>0</v>
      </c>
      <c r="L1578" s="57">
        <v>0</v>
      </c>
      <c r="N1578" s="55">
        <f t="shared" ref="N1578" si="6467">D1578*I1578+F1578*I1581-E1578*J1578-G1578*J1581</f>
        <v>-5.8341379661441928E-2</v>
      </c>
      <c r="O1578" s="58">
        <f t="shared" ref="O1578" si="6468">(D1578*J1578+E1578*I1578+F1578*J1581+G1578*I1581)</f>
        <v>0</v>
      </c>
      <c r="P1578" s="56">
        <f t="shared" ref="P1578" si="6469">D1578*K1578+F1578*K1581-E1578*L1578-G1578*L1581</f>
        <v>0</v>
      </c>
      <c r="Q1578" s="57">
        <f t="shared" ref="Q1578" si="6470">(D1578*L1578+E1578*K1578+F1578*L1581+G1578*K1581)</f>
        <v>2.9372191056728831</v>
      </c>
      <c r="S1578" s="59">
        <f t="shared" ref="S1578" si="6471">COS($U$8*$B1578)</f>
        <v>-0.20350919315030383</v>
      </c>
      <c r="T1578" s="60">
        <v>0</v>
      </c>
      <c r="U1578" s="22">
        <v>0</v>
      </c>
      <c r="V1578" s="116">
        <f t="shared" ref="V1578" si="6472">$T$8*SIN($B1578*$U$8)</f>
        <v>2.9372191056728831</v>
      </c>
      <c r="X1578" s="55">
        <f t="shared" ref="X1578" si="6473">N1578*S1578+P1578*S1581-O1578*T1578-Q1578*T1581</f>
        <v>-0.9467110012011366</v>
      </c>
      <c r="Y1578" s="58">
        <f t="shared" ref="Y1578" si="6474">(N1578*T1578+O1578*S1578+P1578*T1581+Q1578*S1581)</f>
        <v>0</v>
      </c>
      <c r="Z1578" s="56">
        <f t="shared" ref="Z1578" si="6475">N1578*U1578+P1578*U1581-O1578*V1578-Q1578*V1581</f>
        <v>0</v>
      </c>
      <c r="AA1578" s="57">
        <f t="shared" ref="AA1578" si="6476">(N1578*V1578+O1578*U1578+P1578*V1581+Q1578*U1581)</f>
        <v>-0.76911250529404807</v>
      </c>
      <c r="AB1578" s="9"/>
      <c r="AC1578" s="61">
        <f t="shared" ref="AC1578" si="6477">20*LOG((2*$X$8)/(($X$8*X1578+Z1578+$X$8*X1581+Z1581)^2+($X$8*Y1578+AA1578+$X$8*Y1581+AA1581)^2)^0.5)</f>
        <v>-0.41614733983900809</v>
      </c>
      <c r="AE1578" s="99">
        <f t="shared" ref="AE1578" si="6478">((Y1578^2+X1578^2)/(Y1581^2+X1581^2))^0.5</f>
        <v>7.0188870346239289</v>
      </c>
      <c r="AF1578" s="17"/>
      <c r="AG1578" s="62"/>
      <c r="AH1578" s="62"/>
      <c r="AI1578" s="62"/>
      <c r="AJ1578" s="62"/>
    </row>
    <row r="1579" spans="2:36" ht="18.649999999999999" customHeight="1" thickBot="1">
      <c r="D1579" s="59"/>
      <c r="E1579" s="22"/>
      <c r="F1579" s="22"/>
      <c r="G1579" s="65"/>
      <c r="I1579" s="63"/>
      <c r="L1579" s="64"/>
      <c r="N1579" s="63"/>
      <c r="Q1579" s="64"/>
      <c r="S1579" s="63"/>
      <c r="V1579" s="64"/>
      <c r="X1579" s="63"/>
      <c r="AA1579" s="64"/>
      <c r="AE1579" s="100"/>
      <c r="AF1579" s="17"/>
      <c r="AG1579" s="62"/>
      <c r="AH1579" s="62"/>
      <c r="AI1579" s="62"/>
      <c r="AJ1579" s="62"/>
    </row>
    <row r="1580" spans="2:36" ht="18.649999999999999" customHeight="1" thickBot="1">
      <c r="D1580" s="237" t="s">
        <v>39</v>
      </c>
      <c r="E1580" s="238"/>
      <c r="F1580" s="239" t="s">
        <v>40</v>
      </c>
      <c r="G1580" s="240"/>
      <c r="I1580" s="228" t="s">
        <v>18</v>
      </c>
      <c r="J1580" s="229"/>
      <c r="K1580" s="230" t="s">
        <v>19</v>
      </c>
      <c r="L1580" s="231"/>
      <c r="N1580" s="228" t="s">
        <v>20</v>
      </c>
      <c r="O1580" s="229"/>
      <c r="P1580" s="230" t="s">
        <v>21</v>
      </c>
      <c r="Q1580" s="231"/>
      <c r="S1580" s="228" t="s">
        <v>47</v>
      </c>
      <c r="T1580" s="229"/>
      <c r="U1580" s="230" t="s">
        <v>48</v>
      </c>
      <c r="V1580" s="231"/>
      <c r="X1580" s="228" t="s">
        <v>51</v>
      </c>
      <c r="Y1580" s="229"/>
      <c r="Z1580" s="230" t="s">
        <v>52</v>
      </c>
      <c r="AA1580" s="231"/>
      <c r="AB1580" s="4"/>
      <c r="AC1580" s="71" t="s">
        <v>89</v>
      </c>
      <c r="AE1580" s="101" t="s">
        <v>90</v>
      </c>
      <c r="AF1580" s="17"/>
      <c r="AG1580" s="62"/>
      <c r="AH1580" s="62"/>
      <c r="AI1580" s="62"/>
      <c r="AJ1580" s="62"/>
    </row>
    <row r="1581" spans="2:36" ht="18.649999999999999" customHeight="1" thickTop="1" thickBot="1">
      <c r="D1581" s="43">
        <v>0</v>
      </c>
      <c r="E1581" s="116">
        <f t="shared" ref="E1581" si="6479">(1/$E$8)*SIN($B1578*$F$8)</f>
        <v>0.3263576784080981</v>
      </c>
      <c r="F1581" s="59">
        <f t="shared" ref="F1581" si="6480">COS($F$8*$B1578)</f>
        <v>-0.20350919315030383</v>
      </c>
      <c r="G1581" s="73">
        <v>0</v>
      </c>
      <c r="I1581" s="55">
        <v>0</v>
      </c>
      <c r="J1581" s="58">
        <f t="shared" ref="J1581" si="6481">(TAN($K$8*B1578))/$J$8</f>
        <v>-4.9423556182270449E-2</v>
      </c>
      <c r="K1581" s="56">
        <v>1</v>
      </c>
      <c r="L1581" s="57">
        <v>0</v>
      </c>
      <c r="N1581" s="55">
        <f t="shared" ref="N1581" si="6482">D1581*I1578+F1581*I1581-E1581*J1578-G1581*J1581</f>
        <v>0</v>
      </c>
      <c r="O1581" s="58">
        <f t="shared" ref="O1581" si="6483">(D1581*J1578+E1581*I1578+F1581*J1581+G1581*I1581)</f>
        <v>0.33641582644937068</v>
      </c>
      <c r="P1581" s="56">
        <f t="shared" ref="P1581" si="6484">D1581*K1578+F1581*K1581-E1581*L1578-G1581*L1581</f>
        <v>-0.20350919315030383</v>
      </c>
      <c r="Q1581" s="57">
        <f t="shared" ref="Q1581" si="6485">(D1581*L1578+E1581*K1578+F1581*L1581+G1581*K1581)</f>
        <v>0</v>
      </c>
      <c r="S1581" s="43">
        <v>0</v>
      </c>
      <c r="T1581" s="116">
        <f t="shared" ref="T1581" si="6486">(1/$T$8)*SIN($B1578*$U$8)</f>
        <v>0.3263576784080981</v>
      </c>
      <c r="U1581" s="59">
        <f t="shared" ref="U1581" si="6487">COS($U$8*$B1578)</f>
        <v>-0.20350919315030383</v>
      </c>
      <c r="V1581" s="73">
        <v>0</v>
      </c>
      <c r="X1581" s="55">
        <f t="shared" ref="X1581" si="6488">N1581*S1578+P1581*S1581-O1581*T1578-Q1581*T1581</f>
        <v>0</v>
      </c>
      <c r="Y1581" s="58">
        <f t="shared" ref="Y1581" si="6489">(N1581*T1578+O1581*S1578+P1581*T1581+Q1581*S1581)</f>
        <v>-0.13488050121494244</v>
      </c>
      <c r="Z1581" s="56">
        <f t="shared" ref="Z1581" si="6490">N1581*U1578+P1581*U1581-O1581*V1578-Q1581*V1581</f>
        <v>-0.94671100120113683</v>
      </c>
      <c r="AA1581" s="57">
        <f t="shared" ref="AA1581" si="6491">(N1581*V1578+O1581*U1578+P1581*V1581+Q1581*U1581)</f>
        <v>0</v>
      </c>
      <c r="AB1581" s="9"/>
      <c r="AC1581" s="74">
        <f t="shared" ref="AC1581" si="6492">(180/PI())*ATAN(-1*(($X$8*Y1578+AA1578+$X$8*Y1581+AA1581)/($X$8*X1578+Z1578+$X$8*X1581+Z1581)))</f>
        <v>-25.521616833790119</v>
      </c>
      <c r="AE1581" s="102">
        <f t="shared" ref="AE1581" si="6493">20*LOG(((($X$8*X1578+Z1578-$X$8*X1581-Z1581)^2+($X$8*Y1578+AA1578-$X$8*Y1581-AA1581)^2)/(($X$8*X1578+Z1578+$X$8*X1581+Z1581)^2+($X$8*Y1578+AA1578+$X$8*Y1581+AA1581)^2))^0.5)</f>
        <v>-10.391784188219864</v>
      </c>
      <c r="AF1581" s="17"/>
      <c r="AG1581" s="62"/>
      <c r="AH1581" s="62"/>
      <c r="AI1581" s="62"/>
      <c r="AJ1581" s="62"/>
    </row>
    <row r="1582" spans="2:36" ht="18.649999999999999" customHeight="1">
      <c r="AE1582" s="66"/>
    </row>
    <row r="1583" spans="2:36" ht="18.649999999999999" customHeight="1" thickBot="1">
      <c r="E1583" s="50" t="s">
        <v>8</v>
      </c>
      <c r="J1583" s="50" t="s">
        <v>9</v>
      </c>
      <c r="O1583" s="50" t="s">
        <v>10</v>
      </c>
      <c r="T1583" s="50" t="s">
        <v>11</v>
      </c>
      <c r="Y1583" s="50" t="s">
        <v>12</v>
      </c>
    </row>
    <row r="1584" spans="2:36" ht="18.649999999999999" customHeight="1" thickBot="1">
      <c r="B1584" s="49"/>
      <c r="D1584" s="233" t="s">
        <v>37</v>
      </c>
      <c r="E1584" s="234"/>
      <c r="F1584" s="235" t="s">
        <v>38</v>
      </c>
      <c r="G1584" s="236"/>
      <c r="I1584" s="228" t="s">
        <v>14</v>
      </c>
      <c r="J1584" s="229"/>
      <c r="K1584" s="230" t="s">
        <v>15</v>
      </c>
      <c r="L1584" s="231"/>
      <c r="N1584" s="228" t="s">
        <v>16</v>
      </c>
      <c r="O1584" s="229"/>
      <c r="P1584" s="230" t="s">
        <v>17</v>
      </c>
      <c r="Q1584" s="231"/>
      <c r="S1584" s="228" t="s">
        <v>45</v>
      </c>
      <c r="T1584" s="229"/>
      <c r="U1584" s="230" t="s">
        <v>46</v>
      </c>
      <c r="V1584" s="231"/>
      <c r="X1584" s="228" t="s">
        <v>49</v>
      </c>
      <c r="Y1584" s="229"/>
      <c r="Z1584" s="230" t="s">
        <v>50</v>
      </c>
      <c r="AA1584" s="231"/>
      <c r="AB1584" s="4"/>
      <c r="AC1584" s="53" t="s">
        <v>87</v>
      </c>
      <c r="AE1584" s="98" t="s">
        <v>88</v>
      </c>
      <c r="AF1584" s="17"/>
      <c r="AG1584" s="62"/>
      <c r="AH1584" s="62"/>
      <c r="AI1584" s="62"/>
      <c r="AJ1584" s="62"/>
    </row>
    <row r="1585" spans="2:36" ht="18.649999999999999" customHeight="1" thickTop="1" thickBot="1">
      <c r="B1585" s="75">
        <v>4.46</v>
      </c>
      <c r="D1585" s="132">
        <f t="shared" ref="D1585" si="6494">COS($F$8*$B1585)</f>
        <v>-0.21133402422954528</v>
      </c>
      <c r="E1585" s="133">
        <v>0</v>
      </c>
      <c r="F1585" s="134">
        <v>0</v>
      </c>
      <c r="G1585" s="135">
        <f t="shared" ref="G1585" si="6495">$E$8*SIN($B1585*$F$8)</f>
        <v>2.9322416973753227</v>
      </c>
      <c r="I1585" s="55">
        <v>1</v>
      </c>
      <c r="J1585" s="58">
        <v>0</v>
      </c>
      <c r="K1585" s="56">
        <v>0</v>
      </c>
      <c r="L1585" s="57">
        <v>0</v>
      </c>
      <c r="N1585" s="55">
        <f t="shared" ref="N1585" si="6496">D1585*I1585+F1585*I1588-E1585*J1585-G1585*J1588</f>
        <v>-0.11820684437934492</v>
      </c>
      <c r="O1585" s="58">
        <f t="shared" ref="O1585" si="6497">(D1585*J1585+E1585*I1585+F1585*J1588+G1585*I1588)</f>
        <v>0</v>
      </c>
      <c r="P1585" s="56">
        <f t="shared" ref="P1585" si="6498">D1585*K1585+F1585*K1588-E1585*L1585-G1585*L1588</f>
        <v>0</v>
      </c>
      <c r="Q1585" s="57">
        <f t="shared" ref="Q1585" si="6499">(D1585*L1585+E1585*K1585+F1585*L1588+G1585*K1588)</f>
        <v>2.9322416973753227</v>
      </c>
      <c r="S1585" s="59">
        <f t="shared" ref="S1585" si="6500">COS($U$8*$B1585)</f>
        <v>-0.21133402422954528</v>
      </c>
      <c r="T1585" s="60">
        <v>0</v>
      </c>
      <c r="U1585" s="22">
        <v>0</v>
      </c>
      <c r="V1585" s="116">
        <f t="shared" ref="V1585" si="6501">$T$8*SIN($B1585*$U$8)</f>
        <v>2.9322416973753227</v>
      </c>
      <c r="X1585" s="55">
        <f t="shared" ref="X1585" si="6502">N1585*S1585+P1585*S1588-O1585*T1585-Q1585*T1588</f>
        <v>-0.93035680208878335</v>
      </c>
      <c r="Y1585" s="58">
        <f t="shared" ref="Y1585" si="6503">(N1585*T1585+O1585*S1585+P1585*T1588+Q1585*S1588)</f>
        <v>0</v>
      </c>
      <c r="Z1585" s="56">
        <f t="shared" ref="Z1585" si="6504">N1585*U1585+P1585*U1588-O1585*V1585-Q1585*V1588</f>
        <v>0</v>
      </c>
      <c r="AA1585" s="57">
        <f t="shared" ref="AA1585" si="6505">(N1585*V1585+O1585*U1585+P1585*V1588+Q1585*U1588)</f>
        <v>-0.9662934759242704</v>
      </c>
      <c r="AB1585" s="9"/>
      <c r="AC1585" s="61">
        <f t="shared" ref="AC1585" si="6506">20*LOG((2*$X$8)/(($X$8*X1585+Z1585+$X$8*X1588+Z1588)^2+($X$8*Y1585+AA1585+$X$8*Y1588+AA1588)^2)^0.5)</f>
        <v>-0.68576049428374586</v>
      </c>
      <c r="AE1585" s="99">
        <f t="shared" ref="AE1585" si="6507">((Y1585^2+X1585^2)/(Y1588^2+X1588^2))^0.5</f>
        <v>6.6871688503494742</v>
      </c>
      <c r="AF1585" s="17"/>
      <c r="AG1585" s="62"/>
      <c r="AH1585" s="62"/>
      <c r="AI1585" s="62"/>
      <c r="AJ1585" s="62"/>
    </row>
    <row r="1586" spans="2:36" ht="18.649999999999999" customHeight="1" thickBot="1">
      <c r="D1586" s="59"/>
      <c r="E1586" s="22"/>
      <c r="F1586" s="22"/>
      <c r="G1586" s="65"/>
      <c r="I1586" s="63"/>
      <c r="L1586" s="64"/>
      <c r="N1586" s="63"/>
      <c r="Q1586" s="64"/>
      <c r="S1586" s="63"/>
      <c r="V1586" s="64"/>
      <c r="X1586" s="63"/>
      <c r="AA1586" s="64"/>
      <c r="AE1586" s="100"/>
      <c r="AF1586" s="17"/>
      <c r="AG1586" s="62"/>
      <c r="AH1586" s="62"/>
      <c r="AI1586" s="62"/>
      <c r="AJ1586" s="62"/>
    </row>
    <row r="1587" spans="2:36" ht="18.649999999999999" customHeight="1" thickBot="1">
      <c r="D1587" s="237" t="s">
        <v>39</v>
      </c>
      <c r="E1587" s="238"/>
      <c r="F1587" s="239" t="s">
        <v>40</v>
      </c>
      <c r="G1587" s="240"/>
      <c r="I1587" s="228" t="s">
        <v>18</v>
      </c>
      <c r="J1587" s="229"/>
      <c r="K1587" s="230" t="s">
        <v>19</v>
      </c>
      <c r="L1587" s="231"/>
      <c r="N1587" s="228" t="s">
        <v>20</v>
      </c>
      <c r="O1587" s="229"/>
      <c r="P1587" s="230" t="s">
        <v>21</v>
      </c>
      <c r="Q1587" s="231"/>
      <c r="S1587" s="228" t="s">
        <v>47</v>
      </c>
      <c r="T1587" s="229"/>
      <c r="U1587" s="230" t="s">
        <v>48</v>
      </c>
      <c r="V1587" s="231"/>
      <c r="X1587" s="228" t="s">
        <v>51</v>
      </c>
      <c r="Y1587" s="229"/>
      <c r="Z1587" s="230" t="s">
        <v>52</v>
      </c>
      <c r="AA1587" s="231"/>
      <c r="AB1587" s="4"/>
      <c r="AC1587" s="71" t="s">
        <v>89</v>
      </c>
      <c r="AE1587" s="101" t="s">
        <v>90</v>
      </c>
      <c r="AF1587" s="17"/>
      <c r="AG1587" s="62"/>
      <c r="AH1587" s="62"/>
      <c r="AI1587" s="62"/>
      <c r="AJ1587" s="62"/>
    </row>
    <row r="1588" spans="2:36" ht="18.649999999999999" customHeight="1" thickTop="1" thickBot="1">
      <c r="D1588" s="43">
        <v>0</v>
      </c>
      <c r="E1588" s="116">
        <f t="shared" ref="E1588" si="6508">(1/$E$8)*SIN($B1585*$F$8)</f>
        <v>0.32580463304170248</v>
      </c>
      <c r="F1588" s="59">
        <f t="shared" ref="F1588" si="6509">COS($F$8*$B1585)</f>
        <v>-0.21133402422954528</v>
      </c>
      <c r="G1588" s="73">
        <v>0</v>
      </c>
      <c r="I1588" s="55">
        <v>0</v>
      </c>
      <c r="J1588" s="58">
        <f t="shared" ref="J1588" si="6510">(TAN($K$8*B1585))/$J$8</f>
        <v>-3.1759721558273786E-2</v>
      </c>
      <c r="K1588" s="56">
        <v>1</v>
      </c>
      <c r="L1588" s="57">
        <v>0</v>
      </c>
      <c r="N1588" s="55">
        <f t="shared" ref="N1588" si="6511">D1588*I1585+F1588*I1588-E1588*J1585-G1588*J1588</f>
        <v>0</v>
      </c>
      <c r="O1588" s="58">
        <f t="shared" ref="O1588" si="6512">(D1588*J1585+E1588*I1585+F1588*J1588+G1588*I1588)</f>
        <v>0.33251654280702231</v>
      </c>
      <c r="P1588" s="56">
        <f t="shared" ref="P1588" si="6513">D1588*K1585+F1588*K1588-E1588*L1585-G1588*L1588</f>
        <v>-0.21133402422954528</v>
      </c>
      <c r="Q1588" s="57">
        <f t="shared" ref="Q1588" si="6514">(D1588*L1585+E1588*K1585+F1588*L1588+G1588*K1588)</f>
        <v>0</v>
      </c>
      <c r="S1588" s="43">
        <v>0</v>
      </c>
      <c r="T1588" s="116">
        <f t="shared" ref="T1588" si="6515">(1/$T$8)*SIN($B1585*$U$8)</f>
        <v>0.32580463304170248</v>
      </c>
      <c r="U1588" s="59">
        <f t="shared" ref="U1588" si="6516">COS($U$8*$B1585)</f>
        <v>-0.21133402422954528</v>
      </c>
      <c r="V1588" s="73">
        <v>0</v>
      </c>
      <c r="X1588" s="55">
        <f t="shared" ref="X1588" si="6517">N1588*S1585+P1588*S1588-O1588*T1585-Q1588*T1588</f>
        <v>0</v>
      </c>
      <c r="Y1588" s="58">
        <f t="shared" ref="Y1588" si="6518">(N1588*T1585+O1588*S1585+P1588*T1588+Q1588*S1588)</f>
        <v>-0.13912566332763715</v>
      </c>
      <c r="Z1588" s="56">
        <f t="shared" ref="Z1588" si="6519">N1588*U1585+P1588*U1588-O1588*V1585-Q1588*V1588</f>
        <v>-0.93035680208878324</v>
      </c>
      <c r="AA1588" s="57">
        <f t="shared" ref="AA1588" si="6520">(N1588*V1585+O1588*U1585+P1588*V1588+Q1588*U1588)</f>
        <v>0</v>
      </c>
      <c r="AB1588" s="9"/>
      <c r="AC1588" s="74">
        <f t="shared" ref="AC1588" si="6521">(180/PI())*ATAN(-1*(($X$8*Y1585+AA1585+$X$8*Y1588+AA1588)/($X$8*X1585+Z1585+$X$8*X1588+Z1588)))</f>
        <v>-30.713845559861511</v>
      </c>
      <c r="AE1588" s="102">
        <f t="shared" ref="AE1588" si="6522">20*LOG(((($X$8*X1585+Z1585-$X$8*X1588-Z1588)^2+($X$8*Y1585+AA1585-$X$8*Y1588-AA1588)^2)/(($X$8*X1585+Z1585+$X$8*X1588+Z1588)^2+($X$8*Y1585+AA1585+$X$8*Y1588+AA1588)^2))^0.5)</f>
        <v>-8.3544878781473262</v>
      </c>
      <c r="AF1588" s="17"/>
      <c r="AG1588" s="62"/>
      <c r="AH1588" s="62"/>
      <c r="AI1588" s="62"/>
      <c r="AJ1588" s="62"/>
    </row>
    <row r="1589" spans="2:36" ht="18.649999999999999" customHeight="1">
      <c r="AE1589" s="66"/>
    </row>
    <row r="1590" spans="2:36" ht="18.649999999999999" customHeight="1" thickBot="1">
      <c r="E1590" s="50" t="s">
        <v>8</v>
      </c>
      <c r="J1590" s="50" t="s">
        <v>9</v>
      </c>
      <c r="O1590" s="50" t="s">
        <v>10</v>
      </c>
      <c r="T1590" s="50" t="s">
        <v>11</v>
      </c>
      <c r="Y1590" s="50" t="s">
        <v>12</v>
      </c>
    </row>
    <row r="1591" spans="2:36" ht="18.649999999999999" customHeight="1" thickBot="1">
      <c r="B1591" s="49"/>
      <c r="D1591" s="233" t="s">
        <v>37</v>
      </c>
      <c r="E1591" s="234"/>
      <c r="F1591" s="235" t="s">
        <v>38</v>
      </c>
      <c r="G1591" s="236"/>
      <c r="I1591" s="228" t="s">
        <v>14</v>
      </c>
      <c r="J1591" s="229"/>
      <c r="K1591" s="230" t="s">
        <v>15</v>
      </c>
      <c r="L1591" s="231"/>
      <c r="N1591" s="228" t="s">
        <v>16</v>
      </c>
      <c r="O1591" s="229"/>
      <c r="P1591" s="230" t="s">
        <v>17</v>
      </c>
      <c r="Q1591" s="231"/>
      <c r="S1591" s="228" t="s">
        <v>45</v>
      </c>
      <c r="T1591" s="229"/>
      <c r="U1591" s="230" t="s">
        <v>46</v>
      </c>
      <c r="V1591" s="231"/>
      <c r="X1591" s="228" t="s">
        <v>49</v>
      </c>
      <c r="Y1591" s="229"/>
      <c r="Z1591" s="230" t="s">
        <v>50</v>
      </c>
      <c r="AA1591" s="231"/>
      <c r="AB1591" s="4"/>
      <c r="AC1591" s="53" t="s">
        <v>87</v>
      </c>
      <c r="AE1591" s="98" t="s">
        <v>88</v>
      </c>
      <c r="AF1591" s="17"/>
      <c r="AG1591" s="62"/>
      <c r="AH1591" s="62"/>
      <c r="AI1591" s="62"/>
      <c r="AJ1591" s="62"/>
    </row>
    <row r="1592" spans="2:36" ht="18.649999999999999" customHeight="1" thickTop="1" thickBot="1">
      <c r="B1592" s="75">
        <v>4.4800000000000004</v>
      </c>
      <c r="D1592" s="132">
        <f t="shared" ref="D1592" si="6523">COS($F$8*$B1592)</f>
        <v>-0.21914533400702169</v>
      </c>
      <c r="E1592" s="133">
        <v>0</v>
      </c>
      <c r="F1592" s="134">
        <v>0</v>
      </c>
      <c r="G1592" s="135">
        <f t="shared" ref="G1592" si="6524">$E$8*SIN($B1592*$F$8)</f>
        <v>2.9270766821603011</v>
      </c>
      <c r="I1592" s="55">
        <v>1</v>
      </c>
      <c r="J1592" s="58">
        <v>0</v>
      </c>
      <c r="K1592" s="56">
        <v>0</v>
      </c>
      <c r="L1592" s="57">
        <v>0</v>
      </c>
      <c r="N1592" s="55">
        <f t="shared" ref="N1592" si="6525">D1592*I1592+F1592*I1595-E1592*J1592-G1592*J1595</f>
        <v>-0.1778492523689392</v>
      </c>
      <c r="O1592" s="58">
        <f t="shared" ref="O1592" si="6526">(D1592*J1592+E1592*I1592+F1592*J1595+G1592*I1595)</f>
        <v>0</v>
      </c>
      <c r="P1592" s="56">
        <f t="shared" ref="P1592" si="6527">D1592*K1592+F1592*K1595-E1592*L1592-G1592*L1595</f>
        <v>0</v>
      </c>
      <c r="Q1592" s="57">
        <f t="shared" ref="Q1592" si="6528">(D1592*L1592+E1592*K1592+F1592*L1595+G1592*K1595)</f>
        <v>2.9270766821603011</v>
      </c>
      <c r="S1592" s="59">
        <f t="shared" ref="S1592" si="6529">COS($U$8*$B1592)</f>
        <v>-0.21914533400702169</v>
      </c>
      <c r="T1592" s="60">
        <v>0</v>
      </c>
      <c r="U1592" s="22">
        <v>0</v>
      </c>
      <c r="V1592" s="116">
        <f t="shared" ref="V1592" si="6530">$T$8*SIN($B1592*$U$8)</f>
        <v>2.9270766821603011</v>
      </c>
      <c r="X1592" s="55">
        <f t="shared" ref="X1592" si="6531">N1592*S1592+P1592*S1595-O1592*T1592-Q1592*T1595</f>
        <v>-0.91300048876966056</v>
      </c>
      <c r="Y1592" s="58">
        <f t="shared" ref="Y1592" si="6532">(N1592*T1592+O1592*S1592+P1592*T1595+Q1592*S1595)</f>
        <v>0</v>
      </c>
      <c r="Z1592" s="56">
        <f t="shared" ref="Z1592" si="6533">N1592*U1592+P1592*U1595-O1592*V1592-Q1592*V1595</f>
        <v>0</v>
      </c>
      <c r="AA1592" s="57">
        <f t="shared" ref="AA1592" si="6534">(N1592*V1592+O1592*U1592+P1592*V1595+Q1592*U1595)</f>
        <v>-1.1620335967249487</v>
      </c>
      <c r="AB1592" s="9"/>
      <c r="AC1592" s="61">
        <f t="shared" ref="AC1592" si="6535">20*LOG((2*$X$8)/(($X$8*X1592+Z1592+$X$8*X1595+Z1595)^2+($X$8*Y1592+AA1592+$X$8*Y1595+AA1595)^2)^0.5)</f>
        <v>-1.001959938445397</v>
      </c>
      <c r="AE1592" s="99">
        <f t="shared" ref="AE1592" si="6536">((Y1592^2+X1592^2)/(Y1595^2+X1595^2))^0.5</f>
        <v>6.3746713721019326</v>
      </c>
      <c r="AF1592" s="17"/>
      <c r="AG1592" s="62"/>
      <c r="AH1592" s="62"/>
      <c r="AI1592" s="62"/>
      <c r="AJ1592" s="62"/>
    </row>
    <row r="1593" spans="2:36" ht="18.649999999999999" customHeight="1" thickBot="1">
      <c r="D1593" s="59"/>
      <c r="E1593" s="22"/>
      <c r="F1593" s="22"/>
      <c r="G1593" s="65"/>
      <c r="I1593" s="63"/>
      <c r="L1593" s="64"/>
      <c r="N1593" s="63"/>
      <c r="Q1593" s="64"/>
      <c r="S1593" s="63"/>
      <c r="V1593" s="64"/>
      <c r="X1593" s="63"/>
      <c r="AA1593" s="64"/>
      <c r="AE1593" s="100"/>
      <c r="AF1593" s="17"/>
      <c r="AG1593" s="62"/>
      <c r="AH1593" s="62"/>
      <c r="AI1593" s="62"/>
      <c r="AJ1593" s="62"/>
    </row>
    <row r="1594" spans="2:36" ht="18.649999999999999" customHeight="1" thickBot="1">
      <c r="D1594" s="237" t="s">
        <v>39</v>
      </c>
      <c r="E1594" s="238"/>
      <c r="F1594" s="239" t="s">
        <v>40</v>
      </c>
      <c r="G1594" s="240"/>
      <c r="I1594" s="228" t="s">
        <v>18</v>
      </c>
      <c r="J1594" s="229"/>
      <c r="K1594" s="230" t="s">
        <v>19</v>
      </c>
      <c r="L1594" s="231"/>
      <c r="N1594" s="228" t="s">
        <v>20</v>
      </c>
      <c r="O1594" s="229"/>
      <c r="P1594" s="230" t="s">
        <v>21</v>
      </c>
      <c r="Q1594" s="231"/>
      <c r="S1594" s="228" t="s">
        <v>47</v>
      </c>
      <c r="T1594" s="229"/>
      <c r="U1594" s="230" t="s">
        <v>48</v>
      </c>
      <c r="V1594" s="231"/>
      <c r="X1594" s="228" t="s">
        <v>51</v>
      </c>
      <c r="Y1594" s="229"/>
      <c r="Z1594" s="230" t="s">
        <v>52</v>
      </c>
      <c r="AA1594" s="231"/>
      <c r="AB1594" s="4"/>
      <c r="AC1594" s="71" t="s">
        <v>89</v>
      </c>
      <c r="AE1594" s="101" t="s">
        <v>90</v>
      </c>
      <c r="AF1594" s="17"/>
      <c r="AG1594" s="62"/>
      <c r="AH1594" s="62"/>
      <c r="AI1594" s="62"/>
      <c r="AJ1594" s="62"/>
    </row>
    <row r="1595" spans="2:36" ht="18.649999999999999" customHeight="1" thickTop="1" thickBot="1">
      <c r="D1595" s="43">
        <v>0</v>
      </c>
      <c r="E1595" s="116">
        <f t="shared" ref="E1595" si="6537">(1/$E$8)*SIN($B1592*$F$8)</f>
        <v>0.3252307424622557</v>
      </c>
      <c r="F1595" s="59">
        <f t="shared" ref="F1595" si="6538">COS($F$8*$B1592)</f>
        <v>-0.21914533400702169</v>
      </c>
      <c r="G1595" s="73">
        <v>0</v>
      </c>
      <c r="I1595" s="55">
        <v>0</v>
      </c>
      <c r="J1595" s="58">
        <f t="shared" ref="J1595" si="6539">(TAN($K$8*B1592))/$J$8</f>
        <v>-1.4108301941582312E-2</v>
      </c>
      <c r="K1595" s="56">
        <v>1</v>
      </c>
      <c r="L1595" s="57">
        <v>0</v>
      </c>
      <c r="N1595" s="55">
        <f t="shared" ref="N1595" si="6540">D1595*I1592+F1595*I1595-E1595*J1592-G1595*J1595</f>
        <v>0</v>
      </c>
      <c r="O1595" s="58">
        <f t="shared" ref="O1595" si="6541">(D1595*J1592+E1595*I1592+F1595*J1595+G1595*I1595)</f>
        <v>0.32832251100351567</v>
      </c>
      <c r="P1595" s="56">
        <f t="shared" ref="P1595" si="6542">D1595*K1592+F1595*K1595-E1595*L1592-G1595*L1595</f>
        <v>-0.21914533400702169</v>
      </c>
      <c r="Q1595" s="57">
        <f t="shared" ref="Q1595" si="6543">(D1595*L1592+E1595*K1592+F1595*L1595+G1595*K1595)</f>
        <v>0</v>
      </c>
      <c r="S1595" s="43">
        <v>0</v>
      </c>
      <c r="T1595" s="116">
        <f t="shared" ref="T1595" si="6544">(1/$T$8)*SIN($B1592*$U$8)</f>
        <v>0.3252307424622557</v>
      </c>
      <c r="U1595" s="59">
        <f t="shared" ref="U1595" si="6545">COS($U$8*$B1592)</f>
        <v>-0.21914533400702169</v>
      </c>
      <c r="V1595" s="73">
        <v>0</v>
      </c>
      <c r="X1595" s="55">
        <f t="shared" ref="X1595" si="6546">N1595*S1592+P1595*S1595-O1595*T1592-Q1595*T1595</f>
        <v>0</v>
      </c>
      <c r="Y1595" s="58">
        <f t="shared" ref="Y1595" si="6547">(N1595*T1592+O1595*S1592+P1595*T1595+Q1595*S1595)</f>
        <v>-0.14322314602213215</v>
      </c>
      <c r="Z1595" s="56">
        <f t="shared" ref="Z1595" si="6548">N1595*U1592+P1595*U1595-O1595*V1592-Q1595*V1595</f>
        <v>-0.91300048876966056</v>
      </c>
      <c r="AA1595" s="57">
        <f t="shared" ref="AA1595" si="6549">(N1595*V1592+O1595*U1592+P1595*V1595+Q1595*U1595)</f>
        <v>0</v>
      </c>
      <c r="AB1595" s="9"/>
      <c r="AC1595" s="74">
        <f t="shared" ref="AC1595" si="6550">(180/PI())*ATAN(-1*(($X$8*Y1592+AA1592+$X$8*Y1595+AA1595)/($X$8*X1592+Z1592+$X$8*X1595+Z1595)))</f>
        <v>-35.557833422364567</v>
      </c>
      <c r="AE1595" s="102">
        <f t="shared" ref="AE1595" si="6551">20*LOG(((($X$8*X1592+Z1592-$X$8*X1595-Z1595)^2+($X$8*Y1592+AA1592-$X$8*Y1595-AA1595)^2)/(($X$8*X1592+Z1592+$X$8*X1595+Z1595)^2+($X$8*Y1592+AA1592+$X$8*Y1595+AA1595)^2))^0.5)</f>
        <v>-6.8606920277527799</v>
      </c>
      <c r="AF1595" s="17"/>
      <c r="AG1595" s="62"/>
      <c r="AH1595" s="62"/>
      <c r="AI1595" s="62"/>
      <c r="AJ1595" s="62"/>
    </row>
    <row r="1596" spans="2:36" ht="18.649999999999999" customHeight="1">
      <c r="AE1596" s="66"/>
    </row>
    <row r="1597" spans="2:36" ht="18.649999999999999" customHeight="1" thickBot="1">
      <c r="E1597" s="50" t="s">
        <v>8</v>
      </c>
      <c r="J1597" s="50" t="s">
        <v>9</v>
      </c>
      <c r="O1597" s="50" t="s">
        <v>10</v>
      </c>
      <c r="T1597" s="50" t="s">
        <v>11</v>
      </c>
      <c r="Y1597" s="50" t="s">
        <v>12</v>
      </c>
    </row>
    <row r="1598" spans="2:36" ht="18.649999999999999" customHeight="1" thickBot="1">
      <c r="B1598" s="49"/>
      <c r="D1598" s="233" t="s">
        <v>37</v>
      </c>
      <c r="E1598" s="234"/>
      <c r="F1598" s="235" t="s">
        <v>38</v>
      </c>
      <c r="G1598" s="236"/>
      <c r="I1598" s="228" t="s">
        <v>14</v>
      </c>
      <c r="J1598" s="229"/>
      <c r="K1598" s="230" t="s">
        <v>15</v>
      </c>
      <c r="L1598" s="231"/>
      <c r="N1598" s="228" t="s">
        <v>16</v>
      </c>
      <c r="O1598" s="229"/>
      <c r="P1598" s="230" t="s">
        <v>17</v>
      </c>
      <c r="Q1598" s="231"/>
      <c r="S1598" s="228" t="s">
        <v>45</v>
      </c>
      <c r="T1598" s="229"/>
      <c r="U1598" s="230" t="s">
        <v>46</v>
      </c>
      <c r="V1598" s="231"/>
      <c r="X1598" s="228" t="s">
        <v>49</v>
      </c>
      <c r="Y1598" s="229"/>
      <c r="Z1598" s="230" t="s">
        <v>50</v>
      </c>
      <c r="AA1598" s="231"/>
      <c r="AB1598" s="4"/>
      <c r="AC1598" s="53" t="s">
        <v>87</v>
      </c>
      <c r="AE1598" s="98" t="s">
        <v>88</v>
      </c>
      <c r="AF1598" s="17"/>
      <c r="AG1598" s="62"/>
      <c r="AH1598" s="62"/>
      <c r="AI1598" s="62"/>
      <c r="AJ1598" s="62"/>
    </row>
    <row r="1599" spans="2:36" ht="18.649999999999999" customHeight="1" thickTop="1" thickBot="1">
      <c r="B1599" s="75">
        <v>4.5</v>
      </c>
      <c r="D1599" s="132">
        <f t="shared" ref="D1599" si="6552">COS($F$8*$B1599)</f>
        <v>-0.22694262270955473</v>
      </c>
      <c r="E1599" s="133">
        <v>0</v>
      </c>
      <c r="F1599" s="134">
        <v>0</v>
      </c>
      <c r="G1599" s="135">
        <f t="shared" ref="G1599" si="6553">$E$8*SIN($B1599*$F$8)</f>
        <v>2.9217243904891812</v>
      </c>
      <c r="I1599" s="55">
        <v>1</v>
      </c>
      <c r="J1599" s="58">
        <v>0</v>
      </c>
      <c r="K1599" s="56">
        <v>0</v>
      </c>
      <c r="L1599" s="57">
        <v>0</v>
      </c>
      <c r="N1599" s="55">
        <f t="shared" ref="N1599" si="6554">D1599*I1599+F1599*I1602-E1599*J1599-G1599*J1602</f>
        <v>-0.23727853092665319</v>
      </c>
      <c r="O1599" s="58">
        <f t="shared" ref="O1599" si="6555">(D1599*J1599+E1599*I1599+F1599*J1602+G1599*I1602)</f>
        <v>0</v>
      </c>
      <c r="P1599" s="56">
        <f t="shared" ref="P1599" si="6556">D1599*K1599+F1599*K1602-E1599*L1599-G1599*L1602</f>
        <v>0</v>
      </c>
      <c r="Q1599" s="57">
        <f t="shared" ref="Q1599" si="6557">(D1599*L1599+E1599*K1599+F1599*L1602+G1599*K1602)</f>
        <v>2.9217243904891812</v>
      </c>
      <c r="S1599" s="59">
        <f t="shared" ref="S1599" si="6558">COS($U$8*$B1599)</f>
        <v>-0.22694262270955473</v>
      </c>
      <c r="T1599" s="60">
        <v>0</v>
      </c>
      <c r="U1599" s="22">
        <v>0</v>
      </c>
      <c r="V1599" s="116">
        <f t="shared" ref="V1599" si="6559">$T$8*SIN($B1599*$U$8)</f>
        <v>2.9217243904891812</v>
      </c>
      <c r="X1599" s="55">
        <f t="shared" ref="X1599" si="6560">N1599*S1599+P1599*S1602-O1599*T1599-Q1599*T1602</f>
        <v>-0.8946484338765438</v>
      </c>
      <c r="Y1599" s="58">
        <f t="shared" ref="Y1599" si="6561">(N1599*T1599+O1599*S1599+P1599*T1602+Q1599*S1602)</f>
        <v>0</v>
      </c>
      <c r="Z1599" s="56">
        <f t="shared" ref="Z1599" si="6562">N1599*U1599+P1599*U1602-O1599*V1599-Q1599*V1602</f>
        <v>0</v>
      </c>
      <c r="AA1599" s="57">
        <f t="shared" ref="AA1599" si="6563">(N1599*V1599+O1599*U1599+P1599*V1602+Q1599*U1602)</f>
        <v>-1.3563262671599341</v>
      </c>
      <c r="AB1599" s="9"/>
      <c r="AC1599" s="61">
        <f t="shared" ref="AC1599" si="6564">20*LOG((2*$X$8)/(($X$8*X1599+Z1599+$X$8*X1602+Z1602)^2+($X$8*Y1599+AA1599+$X$8*Y1602+AA1602)^2)^0.5)</f>
        <v>-1.3529728720249601</v>
      </c>
      <c r="AE1599" s="99">
        <f t="shared" ref="AE1599" si="6565">((Y1599^2+X1599^2)/(Y1602^2+X1602^2))^0.5</f>
        <v>6.0792072199369827</v>
      </c>
      <c r="AF1599" s="17"/>
      <c r="AG1599" s="62"/>
      <c r="AH1599" s="62"/>
      <c r="AI1599" s="62"/>
      <c r="AJ1599" s="62"/>
    </row>
    <row r="1600" spans="2:36" ht="18.649999999999999" customHeight="1" thickBot="1">
      <c r="D1600" s="59"/>
      <c r="E1600" s="22"/>
      <c r="F1600" s="22"/>
      <c r="G1600" s="65"/>
      <c r="I1600" s="63"/>
      <c r="L1600" s="64"/>
      <c r="N1600" s="63"/>
      <c r="Q1600" s="64"/>
      <c r="S1600" s="63"/>
      <c r="V1600" s="64"/>
      <c r="X1600" s="63"/>
      <c r="AA1600" s="64"/>
      <c r="AE1600" s="100"/>
      <c r="AF1600" s="17"/>
      <c r="AG1600" s="62"/>
      <c r="AH1600" s="62"/>
      <c r="AI1600" s="62"/>
      <c r="AJ1600" s="62"/>
    </row>
    <row r="1601" spans="2:36" ht="18.649999999999999" customHeight="1" thickBot="1">
      <c r="D1601" s="237" t="s">
        <v>39</v>
      </c>
      <c r="E1601" s="238"/>
      <c r="F1601" s="239" t="s">
        <v>40</v>
      </c>
      <c r="G1601" s="240"/>
      <c r="I1601" s="228" t="s">
        <v>18</v>
      </c>
      <c r="J1601" s="229"/>
      <c r="K1601" s="230" t="s">
        <v>19</v>
      </c>
      <c r="L1601" s="231"/>
      <c r="N1601" s="228" t="s">
        <v>20</v>
      </c>
      <c r="O1601" s="229"/>
      <c r="P1601" s="230" t="s">
        <v>21</v>
      </c>
      <c r="Q1601" s="231"/>
      <c r="S1601" s="228" t="s">
        <v>47</v>
      </c>
      <c r="T1601" s="229"/>
      <c r="U1601" s="230" t="s">
        <v>48</v>
      </c>
      <c r="V1601" s="231"/>
      <c r="X1601" s="228" t="s">
        <v>51</v>
      </c>
      <c r="Y1601" s="229"/>
      <c r="Z1601" s="230" t="s">
        <v>52</v>
      </c>
      <c r="AA1601" s="231"/>
      <c r="AB1601" s="4"/>
      <c r="AC1601" s="71" t="s">
        <v>89</v>
      </c>
      <c r="AE1601" s="101" t="s">
        <v>90</v>
      </c>
      <c r="AF1601" s="17"/>
      <c r="AG1601" s="62"/>
      <c r="AH1601" s="62"/>
      <c r="AI1601" s="62"/>
      <c r="AJ1601" s="62"/>
    </row>
    <row r="1602" spans="2:36" ht="18.649999999999999" customHeight="1" thickTop="1" thickBot="1">
      <c r="D1602" s="43">
        <v>0</v>
      </c>
      <c r="E1602" s="116">
        <f t="shared" ref="E1602" si="6566">(1/$E$8)*SIN($B1599*$F$8)</f>
        <v>0.32463604338768681</v>
      </c>
      <c r="F1602" s="59">
        <f t="shared" ref="F1602" si="6567">COS($F$8*$B1599)</f>
        <v>-0.22694262270955473</v>
      </c>
      <c r="G1602" s="73">
        <v>0</v>
      </c>
      <c r="I1602" s="55">
        <v>0</v>
      </c>
      <c r="J1602" s="58">
        <f t="shared" ref="J1602" si="6568">(TAN($K$8*B1599))/$J$8</f>
        <v>3.5376054807715542E-3</v>
      </c>
      <c r="K1602" s="56">
        <v>1</v>
      </c>
      <c r="L1602" s="57">
        <v>0</v>
      </c>
      <c r="N1602" s="55">
        <f t="shared" ref="N1602" si="6569">D1602*I1599+F1602*I1602-E1602*J1599-G1602*J1602</f>
        <v>0</v>
      </c>
      <c r="O1602" s="58">
        <f t="shared" ref="O1602" si="6570">(D1602*J1599+E1602*I1599+F1602*J1602+G1602*I1602)</f>
        <v>0.32383320992176884</v>
      </c>
      <c r="P1602" s="56">
        <f t="shared" ref="P1602" si="6571">D1602*K1599+F1602*K1602-E1602*L1599-G1602*L1602</f>
        <v>-0.22694262270955473</v>
      </c>
      <c r="Q1602" s="57">
        <f t="shared" ref="Q1602" si="6572">(D1602*L1599+E1602*K1599+F1602*L1602+G1602*K1602)</f>
        <v>0</v>
      </c>
      <c r="S1602" s="43">
        <v>0</v>
      </c>
      <c r="T1602" s="116">
        <f t="shared" ref="T1602" si="6573">(1/$T$8)*SIN($B1599*$U$8)</f>
        <v>0.32463604338768681</v>
      </c>
      <c r="U1602" s="59">
        <f t="shared" ref="U1602" si="6574">COS($U$8*$B1599)</f>
        <v>-0.22694262270955473</v>
      </c>
      <c r="V1602" s="73">
        <v>0</v>
      </c>
      <c r="X1602" s="55">
        <f t="shared" ref="X1602" si="6575">N1602*S1599+P1602*S1602-O1602*T1599-Q1602*T1602</f>
        <v>0</v>
      </c>
      <c r="Y1602" s="58">
        <f t="shared" ref="Y1602" si="6576">(N1602*T1599+O1602*S1599+P1602*T1602+Q1602*S1602)</f>
        <v>-0.14716531309255448</v>
      </c>
      <c r="Z1602" s="56">
        <f t="shared" ref="Z1602" si="6577">N1602*U1599+P1602*U1602-O1602*V1599-Q1602*V1602</f>
        <v>-0.8946484338765438</v>
      </c>
      <c r="AA1602" s="57">
        <f t="shared" ref="AA1602" si="6578">(N1602*V1599+O1602*U1599+P1602*V1602+Q1602*U1602)</f>
        <v>0</v>
      </c>
      <c r="AB1602" s="9"/>
      <c r="AC1602" s="74">
        <f t="shared" ref="AC1602" si="6579">(180/PI())*ATAN(-1*(($X$8*Y1599+AA1599+$X$8*Y1602+AA1602)/($X$8*X1599+Z1599+$X$8*X1602+Z1602)))</f>
        <v>-40.039311235940119</v>
      </c>
      <c r="AE1602" s="102">
        <f t="shared" ref="AE1602" si="6580">20*LOG(((($X$8*X1599+Z1599-$X$8*X1602-Z1602)^2+($X$8*Y1599+AA1599-$X$8*Y1602-AA1602)^2)/(($X$8*X1599+Z1599+$X$8*X1602+Z1602)^2+($X$8*Y1599+AA1599+$X$8*Y1602+AA1602)^2))^0.5)</f>
        <v>-5.7238904933045678</v>
      </c>
      <c r="AF1602" s="17"/>
      <c r="AG1602" s="62"/>
      <c r="AH1602" s="62"/>
      <c r="AI1602" s="62"/>
      <c r="AJ1602" s="62"/>
    </row>
    <row r="1603" spans="2:36" ht="18.649999999999999" customHeight="1">
      <c r="AE1603" s="66"/>
    </row>
    <row r="1604" spans="2:36" ht="18.649999999999999" customHeight="1" thickBot="1">
      <c r="E1604" s="50" t="s">
        <v>8</v>
      </c>
      <c r="J1604" s="50" t="s">
        <v>9</v>
      </c>
      <c r="O1604" s="50" t="s">
        <v>10</v>
      </c>
      <c r="T1604" s="50" t="s">
        <v>11</v>
      </c>
      <c r="Y1604" s="50" t="s">
        <v>12</v>
      </c>
    </row>
    <row r="1605" spans="2:36" ht="18.649999999999999" customHeight="1" thickBot="1">
      <c r="B1605" s="49"/>
      <c r="D1605" s="233" t="s">
        <v>37</v>
      </c>
      <c r="E1605" s="234"/>
      <c r="F1605" s="235" t="s">
        <v>38</v>
      </c>
      <c r="G1605" s="236"/>
      <c r="I1605" s="228" t="s">
        <v>14</v>
      </c>
      <c r="J1605" s="229"/>
      <c r="K1605" s="230" t="s">
        <v>15</v>
      </c>
      <c r="L1605" s="231"/>
      <c r="N1605" s="228" t="s">
        <v>16</v>
      </c>
      <c r="O1605" s="229"/>
      <c r="P1605" s="230" t="s">
        <v>17</v>
      </c>
      <c r="Q1605" s="231"/>
      <c r="S1605" s="228" t="s">
        <v>45</v>
      </c>
      <c r="T1605" s="229"/>
      <c r="U1605" s="230" t="s">
        <v>46</v>
      </c>
      <c r="V1605" s="231"/>
      <c r="X1605" s="228" t="s">
        <v>49</v>
      </c>
      <c r="Y1605" s="229"/>
      <c r="Z1605" s="230" t="s">
        <v>50</v>
      </c>
      <c r="AA1605" s="231"/>
      <c r="AB1605" s="4"/>
      <c r="AC1605" s="53" t="s">
        <v>87</v>
      </c>
      <c r="AE1605" s="98" t="s">
        <v>88</v>
      </c>
      <c r="AF1605" s="17"/>
      <c r="AG1605" s="62"/>
      <c r="AH1605" s="62"/>
      <c r="AI1605" s="62"/>
      <c r="AJ1605" s="62"/>
    </row>
    <row r="1606" spans="2:36" ht="18.649999999999999" customHeight="1" thickTop="1" thickBot="1">
      <c r="B1606" s="75">
        <v>4.5199999999999996</v>
      </c>
      <c r="D1606" s="132">
        <f t="shared" ref="D1606" si="6581">COS($F$8*$B1606)</f>
        <v>-0.23472539146104679</v>
      </c>
      <c r="E1606" s="133">
        <v>0</v>
      </c>
      <c r="F1606" s="134">
        <v>0</v>
      </c>
      <c r="G1606" s="135">
        <f t="shared" ref="G1606" si="6582">$E$8*SIN($B1606*$F$8)</f>
        <v>2.9161851648054049</v>
      </c>
      <c r="I1606" s="55">
        <v>1</v>
      </c>
      <c r="J1606" s="58">
        <v>0</v>
      </c>
      <c r="K1606" s="56">
        <v>0</v>
      </c>
      <c r="L1606" s="57">
        <v>0</v>
      </c>
      <c r="N1606" s="55">
        <f t="shared" ref="N1606" si="6583">D1606*I1606+F1606*I1609-E1606*J1606-G1606*J1609</f>
        <v>-0.29650446769837302</v>
      </c>
      <c r="O1606" s="58">
        <f t="shared" ref="O1606" si="6584">(D1606*J1606+E1606*I1606+F1606*J1609+G1606*I1609)</f>
        <v>0</v>
      </c>
      <c r="P1606" s="56">
        <f t="shared" ref="P1606" si="6585">D1606*K1606+F1606*K1609-E1606*L1606-G1606*L1609</f>
        <v>0</v>
      </c>
      <c r="Q1606" s="57">
        <f t="shared" ref="Q1606" si="6586">(D1606*L1606+E1606*K1606+F1606*L1609+G1606*K1609)</f>
        <v>2.9161851648054049</v>
      </c>
      <c r="S1606" s="59">
        <f t="shared" ref="S1606" si="6587">COS($U$8*$B1606)</f>
        <v>-0.23472539146104679</v>
      </c>
      <c r="T1606" s="60">
        <v>0</v>
      </c>
      <c r="U1606" s="22">
        <v>0</v>
      </c>
      <c r="V1606" s="116">
        <f t="shared" ref="V1606" si="6588">$T$8*SIN($B1606*$U$8)</f>
        <v>2.9161851648054049</v>
      </c>
      <c r="X1606" s="55">
        <f t="shared" ref="X1606" si="6589">N1606*S1606+P1606*S1609-O1606*T1606-Q1606*T1609</f>
        <v>-0.87530686335300856</v>
      </c>
      <c r="Y1606" s="58">
        <f t="shared" ref="Y1606" si="6590">(N1606*T1606+O1606*S1606+P1606*T1609+Q1606*S1609)</f>
        <v>0</v>
      </c>
      <c r="Z1606" s="56">
        <f t="shared" ref="Z1606" si="6591">N1606*U1606+P1606*U1609-O1606*V1606-Q1606*V1609</f>
        <v>0</v>
      </c>
      <c r="AA1606" s="57">
        <f t="shared" ref="AA1606" si="6592">(N1606*V1606+O1606*U1606+P1606*V1609+Q1606*U1609)</f>
        <v>-1.5491646343823646</v>
      </c>
      <c r="AB1606" s="9"/>
      <c r="AC1606" s="61">
        <f t="shared" ref="AC1606" si="6593">20*LOG((2*$X$8)/(($X$8*X1606+Z1606+$X$8*X1609+Z1609)^2+($X$8*Y1606+AA1606+$X$8*Y1609+AA1609)^2)^0.5)</f>
        <v>-1.7282319801601833</v>
      </c>
      <c r="AE1606" s="99">
        <f t="shared" ref="AE1606" si="6594">((Y1606^2+X1606^2)/(Y1609^2+X1609^2))^0.5</f>
        <v>5.7988652229755875</v>
      </c>
      <c r="AF1606" s="17"/>
      <c r="AG1606" s="62"/>
      <c r="AH1606" s="62"/>
      <c r="AI1606" s="62"/>
      <c r="AJ1606" s="62"/>
    </row>
    <row r="1607" spans="2:36" ht="18.649999999999999" customHeight="1" thickBot="1">
      <c r="D1607" s="59"/>
      <c r="E1607" s="22"/>
      <c r="F1607" s="22"/>
      <c r="G1607" s="65"/>
      <c r="I1607" s="63"/>
      <c r="L1607" s="64"/>
      <c r="N1607" s="63"/>
      <c r="Q1607" s="64"/>
      <c r="S1607" s="63"/>
      <c r="V1607" s="64"/>
      <c r="X1607" s="63"/>
      <c r="AA1607" s="64"/>
      <c r="AE1607" s="100"/>
      <c r="AF1607" s="17"/>
      <c r="AG1607" s="62"/>
      <c r="AH1607" s="62"/>
      <c r="AI1607" s="62"/>
      <c r="AJ1607" s="62"/>
    </row>
    <row r="1608" spans="2:36" ht="18.649999999999999" customHeight="1" thickBot="1">
      <c r="D1608" s="237" t="s">
        <v>39</v>
      </c>
      <c r="E1608" s="238"/>
      <c r="F1608" s="239" t="s">
        <v>40</v>
      </c>
      <c r="G1608" s="240"/>
      <c r="I1608" s="228" t="s">
        <v>18</v>
      </c>
      <c r="J1608" s="229"/>
      <c r="K1608" s="230" t="s">
        <v>19</v>
      </c>
      <c r="L1608" s="231"/>
      <c r="N1608" s="228" t="s">
        <v>20</v>
      </c>
      <c r="O1608" s="229"/>
      <c r="P1608" s="230" t="s">
        <v>21</v>
      </c>
      <c r="Q1608" s="231"/>
      <c r="S1608" s="228" t="s">
        <v>47</v>
      </c>
      <c r="T1608" s="229"/>
      <c r="U1608" s="230" t="s">
        <v>48</v>
      </c>
      <c r="V1608" s="231"/>
      <c r="X1608" s="228" t="s">
        <v>51</v>
      </c>
      <c r="Y1608" s="229"/>
      <c r="Z1608" s="230" t="s">
        <v>52</v>
      </c>
      <c r="AA1608" s="231"/>
      <c r="AB1608" s="4"/>
      <c r="AC1608" s="71" t="s">
        <v>89</v>
      </c>
      <c r="AE1608" s="101" t="s">
        <v>90</v>
      </c>
      <c r="AF1608" s="17"/>
      <c r="AG1608" s="62"/>
      <c r="AH1608" s="62"/>
      <c r="AI1608" s="62"/>
      <c r="AJ1608" s="62"/>
    </row>
    <row r="1609" spans="2:36" ht="18.649999999999999" customHeight="1" thickTop="1" thickBot="1">
      <c r="D1609" s="43">
        <v>0</v>
      </c>
      <c r="E1609" s="116">
        <f t="shared" ref="E1609" si="6595">(1/$E$8)*SIN($B1606*$F$8)</f>
        <v>0.32402057386726718</v>
      </c>
      <c r="F1609" s="59">
        <f t="shared" ref="F1609" si="6596">COS($F$8*$B1606)</f>
        <v>-0.23472539146104679</v>
      </c>
      <c r="G1609" s="73">
        <v>0</v>
      </c>
      <c r="I1609" s="55">
        <v>0</v>
      </c>
      <c r="J1609" s="58">
        <f t="shared" ref="J1609" si="6597">(TAN($K$8*B1606))/$J$8</f>
        <v>2.1184894904109661E-2</v>
      </c>
      <c r="K1609" s="56">
        <v>1</v>
      </c>
      <c r="L1609" s="57">
        <v>0</v>
      </c>
      <c r="N1609" s="55">
        <f t="shared" ref="N1609" si="6598">D1609*I1606+F1609*I1609-E1609*J1606-G1609*J1609</f>
        <v>0</v>
      </c>
      <c r="O1609" s="58">
        <f t="shared" ref="O1609" si="6599">(D1609*J1606+E1609*I1606+F1609*J1609+G1609*I1609)</f>
        <v>0.31904794111783891</v>
      </c>
      <c r="P1609" s="56">
        <f t="shared" ref="P1609" si="6600">D1609*K1606+F1609*K1609-E1609*L1606-G1609*L1609</f>
        <v>-0.23472539146104679</v>
      </c>
      <c r="Q1609" s="57">
        <f t="shared" ref="Q1609" si="6601">(D1609*L1606+E1609*K1606+F1609*L1609+G1609*K1609)</f>
        <v>0</v>
      </c>
      <c r="S1609" s="43">
        <v>0</v>
      </c>
      <c r="T1609" s="116">
        <f t="shared" ref="T1609" si="6602">(1/$T$8)*SIN($B1606*$U$8)</f>
        <v>0.32402057386726718</v>
      </c>
      <c r="U1609" s="59">
        <f t="shared" ref="U1609" si="6603">COS($U$8*$B1606)</f>
        <v>-0.23472539146104679</v>
      </c>
      <c r="V1609" s="73">
        <v>0</v>
      </c>
      <c r="X1609" s="55">
        <f t="shared" ref="X1609" si="6604">N1609*S1606+P1609*S1609-O1609*T1606-Q1609*T1609</f>
        <v>0</v>
      </c>
      <c r="Y1609" s="58">
        <f t="shared" ref="Y1609" si="6605">(N1609*T1606+O1609*S1606+P1609*T1609+Q1609*S1609)</f>
        <v>-0.15094450891615308</v>
      </c>
      <c r="Z1609" s="56">
        <f t="shared" ref="Z1609" si="6606">N1609*U1606+P1609*U1609-O1609*V1606-Q1609*V1609</f>
        <v>-0.87530686335300845</v>
      </c>
      <c r="AA1609" s="57">
        <f t="shared" ref="AA1609" si="6607">(N1609*V1606+O1609*U1606+P1609*V1609+Q1609*U1609)</f>
        <v>0</v>
      </c>
      <c r="AB1609" s="9"/>
      <c r="AC1609" s="74">
        <f t="shared" ref="AC1609" si="6608">(180/PI())*ATAN(-1*(($X$8*Y1606+AA1606+$X$8*Y1609+AA1609)/($X$8*X1606+Z1606+$X$8*X1609+Z1609)))</f>
        <v>-44.161482103813015</v>
      </c>
      <c r="AE1609" s="102">
        <f t="shared" ref="AE1609" si="6609">20*LOG(((($X$8*X1606+Z1606-$X$8*X1609-Z1609)^2+($X$8*Y1606+AA1606-$X$8*Y1609-AA1609)^2)/(($X$8*X1606+Z1606+$X$8*X1609+Z1609)^2+($X$8*Y1606+AA1606+$X$8*Y1609+AA1609)^2))^0.5)</f>
        <v>-4.8373209151795358</v>
      </c>
      <c r="AF1609" s="17"/>
      <c r="AG1609" s="62"/>
      <c r="AH1609" s="62"/>
      <c r="AI1609" s="62"/>
      <c r="AJ1609" s="62"/>
    </row>
    <row r="1610" spans="2:36" ht="18.649999999999999" customHeight="1">
      <c r="AE1610" s="66"/>
    </row>
    <row r="1611" spans="2:36" ht="18.649999999999999" customHeight="1" thickBot="1">
      <c r="E1611" s="50" t="s">
        <v>8</v>
      </c>
      <c r="J1611" s="50" t="s">
        <v>9</v>
      </c>
      <c r="O1611" s="50" t="s">
        <v>10</v>
      </c>
      <c r="T1611" s="50" t="s">
        <v>11</v>
      </c>
      <c r="Y1611" s="50" t="s">
        <v>12</v>
      </c>
    </row>
    <row r="1612" spans="2:36" ht="18.649999999999999" customHeight="1" thickBot="1">
      <c r="B1612" s="49"/>
      <c r="D1612" s="233" t="s">
        <v>37</v>
      </c>
      <c r="E1612" s="234"/>
      <c r="F1612" s="235" t="s">
        <v>38</v>
      </c>
      <c r="G1612" s="236"/>
      <c r="I1612" s="228" t="s">
        <v>14</v>
      </c>
      <c r="J1612" s="229"/>
      <c r="K1612" s="230" t="s">
        <v>15</v>
      </c>
      <c r="L1612" s="231"/>
      <c r="N1612" s="228" t="s">
        <v>16</v>
      </c>
      <c r="O1612" s="229"/>
      <c r="P1612" s="230" t="s">
        <v>17</v>
      </c>
      <c r="Q1612" s="231"/>
      <c r="S1612" s="228" t="s">
        <v>45</v>
      </c>
      <c r="T1612" s="229"/>
      <c r="U1612" s="230" t="s">
        <v>46</v>
      </c>
      <c r="V1612" s="231"/>
      <c r="X1612" s="228" t="s">
        <v>49</v>
      </c>
      <c r="Y1612" s="229"/>
      <c r="Z1612" s="230" t="s">
        <v>50</v>
      </c>
      <c r="AA1612" s="231"/>
      <c r="AB1612" s="4"/>
      <c r="AC1612" s="53" t="s">
        <v>87</v>
      </c>
      <c r="AE1612" s="98" t="s">
        <v>88</v>
      </c>
      <c r="AF1612" s="17"/>
      <c r="AG1612" s="62"/>
      <c r="AH1612" s="62"/>
      <c r="AI1612" s="62"/>
      <c r="AJ1612" s="62"/>
    </row>
    <row r="1613" spans="2:36" ht="18.649999999999999" customHeight="1" thickTop="1" thickBot="1">
      <c r="B1613" s="75">
        <v>4.54</v>
      </c>
      <c r="D1613" s="132">
        <f t="shared" ref="D1613" si="6610">COS($F$8*$B1613)</f>
        <v>-0.24249314231439609</v>
      </c>
      <c r="E1613" s="133">
        <v>0</v>
      </c>
      <c r="F1613" s="134">
        <v>0</v>
      </c>
      <c r="G1613" s="135">
        <f t="shared" ref="G1613" si="6611">$E$8*SIN($B1613*$F$8)</f>
        <v>2.9104593595125854</v>
      </c>
      <c r="I1613" s="55">
        <v>1</v>
      </c>
      <c r="J1613" s="58">
        <v>0</v>
      </c>
      <c r="K1613" s="56">
        <v>0</v>
      </c>
      <c r="L1613" s="57">
        <v>0</v>
      </c>
      <c r="N1613" s="55">
        <f t="shared" ref="N1613" si="6612">D1613*I1613+F1613*I1616-E1613*J1613-G1613*J1616</f>
        <v>-0.35553673046074713</v>
      </c>
      <c r="O1613" s="58">
        <f t="shared" ref="O1613" si="6613">(D1613*J1613+E1613*I1613+F1613*J1616+G1613*I1616)</f>
        <v>0</v>
      </c>
      <c r="P1613" s="56">
        <f t="shared" ref="P1613" si="6614">D1613*K1613+F1613*K1616-E1613*L1613-G1613*L1616</f>
        <v>0</v>
      </c>
      <c r="Q1613" s="57">
        <f t="shared" ref="Q1613" si="6615">(D1613*L1613+E1613*K1613+F1613*L1616+G1613*K1616)</f>
        <v>2.9104593595125854</v>
      </c>
      <c r="S1613" s="59">
        <f t="shared" ref="S1613" si="6616">COS($U$8*$B1613)</f>
        <v>-0.24249314231439609</v>
      </c>
      <c r="T1613" s="60">
        <v>0</v>
      </c>
      <c r="U1613" s="22">
        <v>0</v>
      </c>
      <c r="V1613" s="116">
        <f t="shared" ref="V1613" si="6617">$T$8*SIN($B1613*$U$8)</f>
        <v>2.9104593595125854</v>
      </c>
      <c r="X1613" s="55">
        <f t="shared" ref="X1613" si="6618">N1613*S1613+P1613*S1616-O1613*T1613-Q1613*T1616</f>
        <v>-0.85498185695287665</v>
      </c>
      <c r="Y1613" s="58">
        <f t="shared" ref="Y1613" si="6619">(N1613*T1613+O1613*S1613+P1613*T1616+Q1613*S1616)</f>
        <v>0</v>
      </c>
      <c r="Z1613" s="56">
        <f t="shared" ref="Z1613" si="6620">N1613*U1613+P1613*U1616-O1613*V1613-Q1613*V1616</f>
        <v>0</v>
      </c>
      <c r="AA1613" s="57">
        <f t="shared" ref="AA1613" si="6621">(N1613*V1613+O1613*U1613+P1613*V1616+Q1613*U1616)</f>
        <v>-1.7405416404865361</v>
      </c>
      <c r="AB1613" s="9"/>
      <c r="AC1613" s="61">
        <f t="shared" ref="AC1613" si="6622">20*LOG((2*$X$8)/(($X$8*X1613+Z1613+$X$8*X1616+Z1616)^2+($X$8*Y1613+AA1613+$X$8*Y1616+AA1616)^2)^0.5)</f>
        <v>-2.1187841257097779</v>
      </c>
      <c r="AE1613" s="99">
        <f t="shared" ref="AE1613" si="6623">((Y1613^2+X1613^2)/(Y1616^2+X1616^2))^0.5</f>
        <v>5.5319635605269379</v>
      </c>
      <c r="AF1613" s="17"/>
      <c r="AG1613" s="62"/>
      <c r="AH1613" s="62"/>
      <c r="AI1613" s="62"/>
      <c r="AJ1613" s="62"/>
    </row>
    <row r="1614" spans="2:36" ht="18.649999999999999" customHeight="1" thickBot="1">
      <c r="D1614" s="59"/>
      <c r="E1614" s="22"/>
      <c r="F1614" s="22"/>
      <c r="G1614" s="65"/>
      <c r="I1614" s="63"/>
      <c r="L1614" s="64"/>
      <c r="N1614" s="63"/>
      <c r="Q1614" s="64"/>
      <c r="S1614" s="63"/>
      <c r="V1614" s="64"/>
      <c r="X1614" s="63"/>
      <c r="AA1614" s="64"/>
      <c r="AE1614" s="100"/>
      <c r="AF1614" s="17"/>
      <c r="AG1614" s="62"/>
      <c r="AH1614" s="62"/>
      <c r="AI1614" s="62"/>
      <c r="AJ1614" s="62"/>
    </row>
    <row r="1615" spans="2:36" ht="18.649999999999999" customHeight="1" thickBot="1">
      <c r="D1615" s="237" t="s">
        <v>39</v>
      </c>
      <c r="E1615" s="238"/>
      <c r="F1615" s="239" t="s">
        <v>40</v>
      </c>
      <c r="G1615" s="240"/>
      <c r="I1615" s="228" t="s">
        <v>18</v>
      </c>
      <c r="J1615" s="229"/>
      <c r="K1615" s="230" t="s">
        <v>19</v>
      </c>
      <c r="L1615" s="231"/>
      <c r="N1615" s="228" t="s">
        <v>20</v>
      </c>
      <c r="O1615" s="229"/>
      <c r="P1615" s="230" t="s">
        <v>21</v>
      </c>
      <c r="Q1615" s="231"/>
      <c r="S1615" s="228" t="s">
        <v>47</v>
      </c>
      <c r="T1615" s="229"/>
      <c r="U1615" s="230" t="s">
        <v>48</v>
      </c>
      <c r="V1615" s="231"/>
      <c r="X1615" s="228" t="s">
        <v>51</v>
      </c>
      <c r="Y1615" s="229"/>
      <c r="Z1615" s="230" t="s">
        <v>52</v>
      </c>
      <c r="AA1615" s="231"/>
      <c r="AB1615" s="4"/>
      <c r="AC1615" s="71" t="s">
        <v>89</v>
      </c>
      <c r="AE1615" s="101" t="s">
        <v>90</v>
      </c>
      <c r="AF1615" s="17"/>
      <c r="AG1615" s="62"/>
      <c r="AH1615" s="62"/>
      <c r="AI1615" s="62"/>
      <c r="AJ1615" s="62"/>
    </row>
    <row r="1616" spans="2:36" ht="18.649999999999999" customHeight="1" thickTop="1" thickBot="1">
      <c r="D1616" s="43">
        <v>0</v>
      </c>
      <c r="E1616" s="116">
        <f t="shared" ref="E1616" si="6624">(1/$E$8)*SIN($B1613*$F$8)</f>
        <v>0.32338437327917613</v>
      </c>
      <c r="F1616" s="59">
        <f t="shared" ref="F1616" si="6625">COS($F$8*$B1613)</f>
        <v>-0.24249314231439609</v>
      </c>
      <c r="G1616" s="73">
        <v>0</v>
      </c>
      <c r="I1616" s="55">
        <v>0</v>
      </c>
      <c r="J1616" s="58">
        <f t="shared" ref="J1616" si="6626">(TAN($K$8*B1613))/$J$8</f>
        <v>3.8840462683966986E-2</v>
      </c>
      <c r="K1616" s="56">
        <v>1</v>
      </c>
      <c r="L1616" s="57">
        <v>0</v>
      </c>
      <c r="N1616" s="55">
        <f t="shared" ref="N1616" si="6627">D1616*I1613+F1616*I1616-E1616*J1613-G1616*J1616</f>
        <v>0</v>
      </c>
      <c r="O1616" s="58">
        <f t="shared" ref="O1616" si="6628">(D1616*J1613+E1616*I1613+F1616*J1616+G1616*I1616)</f>
        <v>0.31396582743399593</v>
      </c>
      <c r="P1616" s="56">
        <f t="shared" ref="P1616" si="6629">D1616*K1613+F1616*K1616-E1616*L1613-G1616*L1616</f>
        <v>-0.24249314231439609</v>
      </c>
      <c r="Q1616" s="57">
        <f t="shared" ref="Q1616" si="6630">(D1616*L1613+E1616*K1613+F1616*L1616+G1616*K1616)</f>
        <v>0</v>
      </c>
      <c r="S1616" s="43">
        <v>0</v>
      </c>
      <c r="T1616" s="116">
        <f t="shared" ref="T1616" si="6631">(1/$T$8)*SIN($B1613*$U$8)</f>
        <v>0.32338437327917613</v>
      </c>
      <c r="U1616" s="59">
        <f t="shared" ref="U1616" si="6632">COS($U$8*$B1613)</f>
        <v>-0.24249314231439609</v>
      </c>
      <c r="V1616" s="73">
        <v>0</v>
      </c>
      <c r="X1616" s="55">
        <f t="shared" ref="X1616" si="6633">N1616*S1613+P1616*S1616-O1616*T1613-Q1616*T1616</f>
        <v>0</v>
      </c>
      <c r="Y1616" s="58">
        <f t="shared" ref="Y1616" si="6634">(N1616*T1613+O1616*S1613+P1616*T1616+Q1616*S1616)</f>
        <v>-0.15455305292564814</v>
      </c>
      <c r="Z1616" s="56">
        <f t="shared" ref="Z1616" si="6635">N1616*U1613+P1616*U1616-O1616*V1613-Q1616*V1616</f>
        <v>-0.85498185695287676</v>
      </c>
      <c r="AA1616" s="57">
        <f t="shared" ref="AA1616" si="6636">(N1616*V1613+O1616*U1613+P1616*V1616+Q1616*U1616)</f>
        <v>0</v>
      </c>
      <c r="AB1616" s="9"/>
      <c r="AC1616" s="74">
        <f t="shared" ref="AC1616" si="6637">(180/PI())*ATAN(-1*(($X$8*Y1613+AA1613+$X$8*Y1616+AA1616)/($X$8*X1613+Z1613+$X$8*X1616+Z1616)))</f>
        <v>-47.939734411488345</v>
      </c>
      <c r="AE1616" s="102">
        <f t="shared" ref="AE1616" si="6638">20*LOG(((($X$8*X1613+Z1613-$X$8*X1616-Z1616)^2+($X$8*Y1613+AA1613-$X$8*Y1616-AA1616)^2)/(($X$8*X1613+Z1613+$X$8*X1616+Z1616)^2+($X$8*Y1613+AA1613+$X$8*Y1616+AA1616)^2))^0.5)</f>
        <v>-4.1333828809612836</v>
      </c>
      <c r="AF1616" s="17"/>
      <c r="AG1616" s="62"/>
      <c r="AH1616" s="62"/>
      <c r="AI1616" s="62"/>
      <c r="AJ1616" s="62"/>
    </row>
    <row r="1617" spans="2:36" ht="18.649999999999999" customHeight="1">
      <c r="AE1617" s="66"/>
    </row>
    <row r="1618" spans="2:36" ht="18.649999999999999" customHeight="1" thickBot="1">
      <c r="E1618" s="50" t="s">
        <v>8</v>
      </c>
      <c r="J1618" s="50" t="s">
        <v>9</v>
      </c>
      <c r="O1618" s="50" t="s">
        <v>10</v>
      </c>
      <c r="T1618" s="50" t="s">
        <v>11</v>
      </c>
      <c r="Y1618" s="50" t="s">
        <v>12</v>
      </c>
    </row>
    <row r="1619" spans="2:36" ht="18.649999999999999" customHeight="1" thickBot="1">
      <c r="B1619" s="49"/>
      <c r="D1619" s="233" t="s">
        <v>37</v>
      </c>
      <c r="E1619" s="234"/>
      <c r="F1619" s="235" t="s">
        <v>38</v>
      </c>
      <c r="G1619" s="236"/>
      <c r="I1619" s="228" t="s">
        <v>14</v>
      </c>
      <c r="J1619" s="229"/>
      <c r="K1619" s="230" t="s">
        <v>15</v>
      </c>
      <c r="L1619" s="231"/>
      <c r="N1619" s="228" t="s">
        <v>16</v>
      </c>
      <c r="O1619" s="229"/>
      <c r="P1619" s="230" t="s">
        <v>17</v>
      </c>
      <c r="Q1619" s="231"/>
      <c r="S1619" s="228" t="s">
        <v>45</v>
      </c>
      <c r="T1619" s="229"/>
      <c r="U1619" s="230" t="s">
        <v>46</v>
      </c>
      <c r="V1619" s="231"/>
      <c r="X1619" s="228" t="s">
        <v>49</v>
      </c>
      <c r="Y1619" s="229"/>
      <c r="Z1619" s="230" t="s">
        <v>50</v>
      </c>
      <c r="AA1619" s="231"/>
      <c r="AB1619" s="4"/>
      <c r="AC1619" s="53" t="s">
        <v>87</v>
      </c>
      <c r="AE1619" s="98" t="s">
        <v>88</v>
      </c>
      <c r="AF1619" s="17"/>
      <c r="AG1619" s="62"/>
      <c r="AH1619" s="62"/>
      <c r="AI1619" s="62"/>
      <c r="AJ1619" s="62"/>
    </row>
    <row r="1620" spans="2:36" ht="18.649999999999999" customHeight="1" thickTop="1" thickBot="1">
      <c r="B1620" s="75">
        <v>4.5599999999999996</v>
      </c>
      <c r="D1620" s="132">
        <f t="shared" ref="D1620" si="6639">COS($F$8*$B1620)</f>
        <v>-0.25024537828335636</v>
      </c>
      <c r="E1620" s="133">
        <v>0</v>
      </c>
      <c r="F1620" s="134">
        <v>0</v>
      </c>
      <c r="G1620" s="135">
        <f t="shared" ref="G1620" si="6640">$E$8*SIN($B1620*$F$8)</f>
        <v>2.9045473409518356</v>
      </c>
      <c r="I1620" s="55">
        <v>1</v>
      </c>
      <c r="J1620" s="58">
        <v>0</v>
      </c>
      <c r="K1620" s="56">
        <v>0</v>
      </c>
      <c r="L1620" s="57">
        <v>0</v>
      </c>
      <c r="N1620" s="55">
        <f t="shared" ref="N1620" si="6641">D1620*I1620+F1620*I1623-E1620*J1620-G1620*J1623</f>
        <v>-0.41438488661101491</v>
      </c>
      <c r="O1620" s="58">
        <f t="shared" ref="O1620" si="6642">(D1620*J1620+E1620*I1620+F1620*J1623+G1620*I1623)</f>
        <v>0</v>
      </c>
      <c r="P1620" s="56">
        <f t="shared" ref="P1620" si="6643">D1620*K1620+F1620*K1623-E1620*L1620-G1620*L1623</f>
        <v>0</v>
      </c>
      <c r="Q1620" s="57">
        <f t="shared" ref="Q1620" si="6644">(D1620*L1620+E1620*K1620+F1620*L1623+G1620*K1623)</f>
        <v>2.9045473409518356</v>
      </c>
      <c r="S1620" s="59">
        <f t="shared" ref="S1620" si="6645">COS($U$8*$B1620)</f>
        <v>-0.25024537828335636</v>
      </c>
      <c r="T1620" s="60">
        <v>0</v>
      </c>
      <c r="U1620" s="22">
        <v>0</v>
      </c>
      <c r="V1620" s="116">
        <f t="shared" ref="V1620" si="6646">$T$8*SIN($B1620*$U$8)</f>
        <v>2.9045473409518356</v>
      </c>
      <c r="X1620" s="55">
        <f t="shared" ref="X1620" si="6647">N1620*S1620+P1620*S1623-O1620*T1620-Q1620*T1623</f>
        <v>-0.83367934794294074</v>
      </c>
      <c r="Y1620" s="58">
        <f t="shared" ref="Y1620" si="6648">(N1620*T1620+O1620*S1620+P1620*T1623+Q1620*S1623)</f>
        <v>0</v>
      </c>
      <c r="Z1620" s="56">
        <f t="shared" ref="Z1620" si="6649">N1620*U1620+P1620*U1623-O1620*V1620-Q1620*V1623</f>
        <v>0</v>
      </c>
      <c r="AA1620" s="57">
        <f t="shared" ref="AA1620" si="6650">(N1620*V1620+O1620*U1620+P1620*V1623+Q1620*U1623)</f>
        <v>-1.9304500686150603</v>
      </c>
      <c r="AB1620" s="9"/>
      <c r="AC1620" s="61">
        <f t="shared" ref="AC1620" si="6651">20*LOG((2*$X$8)/(($X$8*X1620+Z1620+$X$8*X1623+Z1623)^2+($X$8*Y1620+AA1620+$X$8*Y1623+AA1623)^2)^0.5)</f>
        <v>-2.5173788263678363</v>
      </c>
      <c r="AE1620" s="99">
        <f t="shared" ref="AE1620" si="6652">((Y1620^2+X1620^2)/(Y1623^2+X1623^2))^0.5</f>
        <v>5.2770115354233091</v>
      </c>
      <c r="AF1620" s="17"/>
      <c r="AG1620" s="62"/>
      <c r="AH1620" s="62"/>
      <c r="AI1620" s="62"/>
      <c r="AJ1620" s="62"/>
    </row>
    <row r="1621" spans="2:36" ht="18.649999999999999" customHeight="1" thickBot="1">
      <c r="D1621" s="59"/>
      <c r="E1621" s="22"/>
      <c r="F1621" s="22"/>
      <c r="G1621" s="65"/>
      <c r="I1621" s="63"/>
      <c r="L1621" s="64"/>
      <c r="N1621" s="63"/>
      <c r="Q1621" s="64"/>
      <c r="S1621" s="63"/>
      <c r="V1621" s="64"/>
      <c r="X1621" s="63"/>
      <c r="AA1621" s="64"/>
      <c r="AE1621" s="100"/>
      <c r="AF1621" s="17"/>
      <c r="AG1621" s="62"/>
      <c r="AH1621" s="62"/>
      <c r="AI1621" s="62"/>
      <c r="AJ1621" s="62"/>
    </row>
    <row r="1622" spans="2:36" ht="18.649999999999999" customHeight="1" thickBot="1">
      <c r="D1622" s="237" t="s">
        <v>39</v>
      </c>
      <c r="E1622" s="238"/>
      <c r="F1622" s="239" t="s">
        <v>40</v>
      </c>
      <c r="G1622" s="240"/>
      <c r="I1622" s="228" t="s">
        <v>18</v>
      </c>
      <c r="J1622" s="229"/>
      <c r="K1622" s="230" t="s">
        <v>19</v>
      </c>
      <c r="L1622" s="231"/>
      <c r="N1622" s="228" t="s">
        <v>20</v>
      </c>
      <c r="O1622" s="229"/>
      <c r="P1622" s="230" t="s">
        <v>21</v>
      </c>
      <c r="Q1622" s="231"/>
      <c r="S1622" s="228" t="s">
        <v>47</v>
      </c>
      <c r="T1622" s="229"/>
      <c r="U1622" s="230" t="s">
        <v>48</v>
      </c>
      <c r="V1622" s="231"/>
      <c r="X1622" s="228" t="s">
        <v>51</v>
      </c>
      <c r="Y1622" s="229"/>
      <c r="Z1622" s="230" t="s">
        <v>52</v>
      </c>
      <c r="AA1622" s="231"/>
      <c r="AB1622" s="4"/>
      <c r="AC1622" s="71" t="s">
        <v>89</v>
      </c>
      <c r="AE1622" s="101" t="s">
        <v>90</v>
      </c>
      <c r="AF1622" s="17"/>
      <c r="AG1622" s="62"/>
      <c r="AH1622" s="62"/>
      <c r="AI1622" s="62"/>
      <c r="AJ1622" s="62"/>
    </row>
    <row r="1623" spans="2:36" ht="18.649999999999999" customHeight="1" thickTop="1" thickBot="1">
      <c r="D1623" s="43">
        <v>0</v>
      </c>
      <c r="E1623" s="116">
        <f t="shared" ref="E1623" si="6653">(1/$E$8)*SIN($B1620*$F$8)</f>
        <v>0.32272748232798171</v>
      </c>
      <c r="F1623" s="59">
        <f t="shared" ref="F1623" si="6654">COS($F$8*$B1620)</f>
        <v>-0.25024537828335636</v>
      </c>
      <c r="G1623" s="73">
        <v>0</v>
      </c>
      <c r="I1623" s="55">
        <v>0</v>
      </c>
      <c r="J1623" s="58">
        <f t="shared" ref="J1623" si="6655">(TAN($K$8*B1620))/$J$8</f>
        <v>5.6511218121123523E-2</v>
      </c>
      <c r="K1623" s="56">
        <v>1</v>
      </c>
      <c r="L1623" s="57">
        <v>0</v>
      </c>
      <c r="N1623" s="55">
        <f t="shared" ref="N1623" si="6656">D1623*I1620+F1623*I1623-E1623*J1620-G1623*J1623</f>
        <v>0</v>
      </c>
      <c r="O1623" s="58">
        <f t="shared" ref="O1623" si="6657">(D1623*J1620+E1623*I1620+F1623*J1623+G1623*I1623)</f>
        <v>0.3085858111720079</v>
      </c>
      <c r="P1623" s="56">
        <f t="shared" ref="P1623" si="6658">D1623*K1620+F1623*K1623-E1623*L1620-G1623*L1623</f>
        <v>-0.25024537828335636</v>
      </c>
      <c r="Q1623" s="57">
        <f t="shared" ref="Q1623" si="6659">(D1623*L1620+E1623*K1620+F1623*L1623+G1623*K1623)</f>
        <v>0</v>
      </c>
      <c r="S1623" s="43">
        <v>0</v>
      </c>
      <c r="T1623" s="116">
        <f t="shared" ref="T1623" si="6660">(1/$T$8)*SIN($B1620*$U$8)</f>
        <v>0.32272748232798171</v>
      </c>
      <c r="U1623" s="59">
        <f t="shared" ref="U1623" si="6661">COS($U$8*$B1620)</f>
        <v>-0.25024537828335636</v>
      </c>
      <c r="V1623" s="73">
        <v>0</v>
      </c>
      <c r="X1623" s="55">
        <f t="shared" ref="X1623" si="6662">N1623*S1620+P1623*S1623-O1623*T1620-Q1623*T1623</f>
        <v>0</v>
      </c>
      <c r="Y1623" s="58">
        <f t="shared" ref="Y1623" si="6663">(N1623*T1620+O1623*S1620+P1623*T1623+Q1623*S1623)</f>
        <v>-0.15798323394721647</v>
      </c>
      <c r="Z1623" s="56">
        <f t="shared" ref="Z1623" si="6664">N1623*U1620+P1623*U1623-O1623*V1620-Q1623*V1623</f>
        <v>-0.83367934794294063</v>
      </c>
      <c r="AA1623" s="57">
        <f t="shared" ref="AA1623" si="6665">(N1623*V1620+O1623*U1620+P1623*V1623+Q1623*U1623)</f>
        <v>0</v>
      </c>
      <c r="AB1623" s="9"/>
      <c r="AC1623" s="74">
        <f t="shared" ref="AC1623" si="6666">(180/PI())*ATAN(-1*(($X$8*Y1620+AA1620+$X$8*Y1623+AA1623)/($X$8*X1620+Z1620+$X$8*X1623+Z1623)))</f>
        <v>-51.396912022883917</v>
      </c>
      <c r="AE1623" s="102">
        <f t="shared" ref="AE1623" si="6667">20*LOG(((($X$8*X1620+Z1620-$X$8*X1623-Z1623)^2+($X$8*Y1620+AA1620-$X$8*Y1623-AA1623)^2)/(($X$8*X1620+Z1620+$X$8*X1623+Z1623)^2+($X$8*Y1620+AA1620+$X$8*Y1623+AA1623)^2))^0.5)</f>
        <v>-3.5664163861617393</v>
      </c>
      <c r="AF1623" s="17"/>
      <c r="AG1623" s="62"/>
      <c r="AH1623" s="62"/>
      <c r="AI1623" s="62"/>
      <c r="AJ1623" s="62"/>
    </row>
    <row r="1624" spans="2:36" ht="18.649999999999999" customHeight="1">
      <c r="AE1624" s="66"/>
    </row>
    <row r="1625" spans="2:36" ht="18.649999999999999" customHeight="1" thickBot="1">
      <c r="E1625" s="50" t="s">
        <v>8</v>
      </c>
      <c r="J1625" s="50" t="s">
        <v>9</v>
      </c>
      <c r="O1625" s="50" t="s">
        <v>10</v>
      </c>
      <c r="T1625" s="50" t="s">
        <v>11</v>
      </c>
      <c r="Y1625" s="50" t="s">
        <v>12</v>
      </c>
    </row>
    <row r="1626" spans="2:36" ht="18.649999999999999" customHeight="1" thickBot="1">
      <c r="B1626" s="49"/>
      <c r="D1626" s="233" t="s">
        <v>37</v>
      </c>
      <c r="E1626" s="234"/>
      <c r="F1626" s="235" t="s">
        <v>38</v>
      </c>
      <c r="G1626" s="236"/>
      <c r="I1626" s="228" t="s">
        <v>14</v>
      </c>
      <c r="J1626" s="229"/>
      <c r="K1626" s="230" t="s">
        <v>15</v>
      </c>
      <c r="L1626" s="231"/>
      <c r="N1626" s="228" t="s">
        <v>16</v>
      </c>
      <c r="O1626" s="229"/>
      <c r="P1626" s="230" t="s">
        <v>17</v>
      </c>
      <c r="Q1626" s="231"/>
      <c r="S1626" s="228" t="s">
        <v>45</v>
      </c>
      <c r="T1626" s="229"/>
      <c r="U1626" s="230" t="s">
        <v>46</v>
      </c>
      <c r="V1626" s="231"/>
      <c r="X1626" s="228" t="s">
        <v>49</v>
      </c>
      <c r="Y1626" s="229"/>
      <c r="Z1626" s="230" t="s">
        <v>50</v>
      </c>
      <c r="AA1626" s="231"/>
      <c r="AB1626" s="4"/>
      <c r="AC1626" s="53" t="s">
        <v>87</v>
      </c>
      <c r="AE1626" s="98" t="s">
        <v>88</v>
      </c>
      <c r="AF1626" s="17"/>
      <c r="AG1626" s="62"/>
      <c r="AH1626" s="62"/>
      <c r="AI1626" s="62"/>
      <c r="AJ1626" s="62"/>
    </row>
    <row r="1627" spans="2:36" ht="18.649999999999999" customHeight="1" thickTop="1" thickBot="1">
      <c r="B1627" s="75">
        <v>4.58</v>
      </c>
      <c r="D1627" s="132">
        <f t="shared" ref="D1627" si="6668">COS($F$8*$B1627)</f>
        <v>-0.25798160337433546</v>
      </c>
      <c r="E1627" s="133">
        <v>0</v>
      </c>
      <c r="F1627" s="134">
        <v>0</v>
      </c>
      <c r="G1627" s="135">
        <f t="shared" ref="G1627" si="6669">$E$8*SIN($B1627*$F$8)</f>
        <v>2.8984494873783229</v>
      </c>
      <c r="I1627" s="55">
        <v>1</v>
      </c>
      <c r="J1627" s="58">
        <v>0</v>
      </c>
      <c r="K1627" s="56">
        <v>0</v>
      </c>
      <c r="L1627" s="57">
        <v>0</v>
      </c>
      <c r="N1627" s="55">
        <f t="shared" ref="N1627" si="6670">D1627*I1627+F1627*I1630-E1627*J1627-G1627*J1630</f>
        <v>-0.47305842242965912</v>
      </c>
      <c r="O1627" s="58">
        <f t="shared" ref="O1627" si="6671">(D1627*J1627+E1627*I1627+F1627*J1630+G1627*I1630)</f>
        <v>0</v>
      </c>
      <c r="P1627" s="56">
        <f t="shared" ref="P1627" si="6672">D1627*K1627+F1627*K1630-E1627*L1627-G1627*L1630</f>
        <v>0</v>
      </c>
      <c r="Q1627" s="57">
        <f t="shared" ref="Q1627" si="6673">(D1627*L1627+E1627*K1627+F1627*L1630+G1627*K1630)</f>
        <v>2.8984494873783229</v>
      </c>
      <c r="S1627" s="59">
        <f t="shared" ref="S1627" si="6674">COS($U$8*$B1627)</f>
        <v>-0.25798160337433546</v>
      </c>
      <c r="T1627" s="60">
        <v>0</v>
      </c>
      <c r="U1627" s="22">
        <v>0</v>
      </c>
      <c r="V1627" s="116">
        <f t="shared" ref="V1627" si="6675">$T$8*SIN($B1627*$U$8)</f>
        <v>2.8984494873783229</v>
      </c>
      <c r="X1627" s="55">
        <f t="shared" ref="X1627" si="6676">N1627*S1627+P1627*S1630-O1627*T1627-Q1627*T1630</f>
        <v>-0.81140512201226977</v>
      </c>
      <c r="Y1627" s="58">
        <f t="shared" ref="Y1627" si="6677">(N1627*T1627+O1627*S1627+P1627*T1630+Q1627*S1630)</f>
        <v>0</v>
      </c>
      <c r="Z1627" s="56">
        <f t="shared" ref="Z1627" si="6678">N1627*U1627+P1627*U1630-O1627*V1627-Q1627*V1630</f>
        <v>0</v>
      </c>
      <c r="AA1627" s="57">
        <f t="shared" ref="AA1627" si="6679">(N1627*V1627+O1627*U1627+P1627*V1630+Q1627*U1630)</f>
        <v>-2.1188825880446238</v>
      </c>
      <c r="AB1627" s="9"/>
      <c r="AC1627" s="61">
        <f t="shared" ref="AC1627" si="6680">20*LOG((2*$X$8)/(($X$8*X1627+Z1627+$X$8*X1630+Z1630)^2+($X$8*Y1627+AA1627+$X$8*Y1630+AA1630)^2)^0.5)</f>
        <v>-2.9183565531820364</v>
      </c>
      <c r="AE1627" s="99">
        <f t="shared" ref="AE1627" si="6681">((Y1627^2+X1627^2)/(Y1630^2+X1630^2))^0.5</f>
        <v>5.0326780883845359</v>
      </c>
      <c r="AF1627" s="17"/>
      <c r="AG1627" s="62"/>
      <c r="AH1627" s="62"/>
      <c r="AI1627" s="62"/>
      <c r="AJ1627" s="62"/>
    </row>
    <row r="1628" spans="2:36" ht="18.649999999999999" customHeight="1" thickBot="1">
      <c r="D1628" s="59"/>
      <c r="E1628" s="22"/>
      <c r="F1628" s="22"/>
      <c r="G1628" s="65"/>
      <c r="I1628" s="63"/>
      <c r="L1628" s="64"/>
      <c r="N1628" s="63"/>
      <c r="Q1628" s="64"/>
      <c r="S1628" s="63"/>
      <c r="V1628" s="64"/>
      <c r="X1628" s="63"/>
      <c r="AA1628" s="64"/>
      <c r="AE1628" s="100"/>
      <c r="AF1628" s="17"/>
      <c r="AG1628" s="62"/>
      <c r="AH1628" s="62"/>
      <c r="AI1628" s="62"/>
      <c r="AJ1628" s="62"/>
    </row>
    <row r="1629" spans="2:36" ht="18.649999999999999" customHeight="1" thickBot="1">
      <c r="D1629" s="237" t="s">
        <v>39</v>
      </c>
      <c r="E1629" s="238"/>
      <c r="F1629" s="239" t="s">
        <v>40</v>
      </c>
      <c r="G1629" s="240"/>
      <c r="I1629" s="228" t="s">
        <v>18</v>
      </c>
      <c r="J1629" s="229"/>
      <c r="K1629" s="230" t="s">
        <v>19</v>
      </c>
      <c r="L1629" s="231"/>
      <c r="N1629" s="228" t="s">
        <v>20</v>
      </c>
      <c r="O1629" s="229"/>
      <c r="P1629" s="230" t="s">
        <v>21</v>
      </c>
      <c r="Q1629" s="231"/>
      <c r="S1629" s="228" t="s">
        <v>47</v>
      </c>
      <c r="T1629" s="229"/>
      <c r="U1629" s="230" t="s">
        <v>48</v>
      </c>
      <c r="V1629" s="231"/>
      <c r="X1629" s="228" t="s">
        <v>51</v>
      </c>
      <c r="Y1629" s="229"/>
      <c r="Z1629" s="230" t="s">
        <v>52</v>
      </c>
      <c r="AA1629" s="231"/>
      <c r="AB1629" s="4"/>
      <c r="AC1629" s="71" t="s">
        <v>89</v>
      </c>
      <c r="AE1629" s="101" t="s">
        <v>90</v>
      </c>
      <c r="AF1629" s="17"/>
      <c r="AG1629" s="62"/>
      <c r="AH1629" s="62"/>
      <c r="AI1629" s="62"/>
      <c r="AJ1629" s="62"/>
    </row>
    <row r="1630" spans="2:36" ht="18.649999999999999" customHeight="1" thickTop="1" thickBot="1">
      <c r="D1630" s="43">
        <v>0</v>
      </c>
      <c r="E1630" s="116">
        <f t="shared" ref="E1630" si="6682">(1/$E$8)*SIN($B1627*$F$8)</f>
        <v>0.32204994304203588</v>
      </c>
      <c r="F1630" s="59">
        <f t="shared" ref="F1630" si="6683">COS($F$8*$B1627)</f>
        <v>-0.25798160337433546</v>
      </c>
      <c r="G1630" s="73">
        <v>0</v>
      </c>
      <c r="I1630" s="55">
        <v>0</v>
      </c>
      <c r="J1630" s="58">
        <f t="shared" ref="J1630" si="6684">(TAN($K$8*B1627))/$J$8</f>
        <v>7.4204094289689632E-2</v>
      </c>
      <c r="K1630" s="56">
        <v>1</v>
      </c>
      <c r="L1630" s="57">
        <v>0</v>
      </c>
      <c r="N1630" s="55">
        <f t="shared" ref="N1630" si="6685">D1630*I1627+F1630*I1630-E1630*J1627-G1630*J1630</f>
        <v>0</v>
      </c>
      <c r="O1630" s="58">
        <f t="shared" ref="O1630" si="6686">(D1630*J1627+E1630*I1627+F1630*J1630+G1630*I1630)</f>
        <v>0.3029066518202414</v>
      </c>
      <c r="P1630" s="56">
        <f t="shared" ref="P1630" si="6687">D1630*K1627+F1630*K1630-E1630*L1627-G1630*L1630</f>
        <v>-0.25798160337433546</v>
      </c>
      <c r="Q1630" s="57">
        <f t="shared" ref="Q1630" si="6688">(D1630*L1627+E1630*K1627+F1630*L1630+G1630*K1630)</f>
        <v>0</v>
      </c>
      <c r="S1630" s="43">
        <v>0</v>
      </c>
      <c r="T1630" s="116">
        <f t="shared" ref="T1630" si="6689">(1/$T$8)*SIN($B1627*$U$8)</f>
        <v>0.32204994304203588</v>
      </c>
      <c r="U1630" s="59">
        <f t="shared" ref="U1630" si="6690">COS($U$8*$B1627)</f>
        <v>-0.25798160337433546</v>
      </c>
      <c r="V1630" s="73">
        <v>0</v>
      </c>
      <c r="X1630" s="55">
        <f t="shared" ref="X1630" si="6691">N1630*S1627+P1630*S1630-O1630*T1627-Q1630*T1630</f>
        <v>0</v>
      </c>
      <c r="Y1630" s="58">
        <f t="shared" ref="Y1630" si="6692">(N1630*T1627+O1630*S1627+P1630*T1630+Q1630*S1630)</f>
        <v>-0.16122730438193528</v>
      </c>
      <c r="Z1630" s="56">
        <f t="shared" ref="Z1630" si="6693">N1630*U1627+P1630*U1630-O1630*V1627-Q1630*V1630</f>
        <v>-0.81140512201226989</v>
      </c>
      <c r="AA1630" s="57">
        <f t="shared" ref="AA1630" si="6694">(N1630*V1627+O1630*U1627+P1630*V1630+Q1630*U1630)</f>
        <v>0</v>
      </c>
      <c r="AB1630" s="9"/>
      <c r="AC1630" s="74">
        <f t="shared" ref="AC1630" si="6695">(180/PI())*ATAN(-1*(($X$8*Y1627+AA1627+$X$8*Y1630+AA1630)/($X$8*X1627+Z1627+$X$8*X1630+Z1630)))</f>
        <v>-54.559607275232963</v>
      </c>
      <c r="AE1630" s="102">
        <f t="shared" ref="AE1630" si="6696">20*LOG(((($X$8*X1627+Z1627-$X$8*X1630-Z1630)^2+($X$8*Y1627+AA1627-$X$8*Y1630-AA1630)^2)/(($X$8*X1627+Z1627+$X$8*X1630+Z1630)^2+($X$8*Y1627+AA1627+$X$8*Y1630+AA1630)^2))^0.5)</f>
        <v>-3.1042320489185089</v>
      </c>
      <c r="AF1630" s="17"/>
      <c r="AG1630" s="62"/>
      <c r="AH1630" s="62"/>
      <c r="AI1630" s="62"/>
      <c r="AJ1630" s="62"/>
    </row>
    <row r="1631" spans="2:36" ht="18.649999999999999" customHeight="1">
      <c r="AE1631" s="66"/>
    </row>
    <row r="1632" spans="2:36" ht="18.649999999999999" customHeight="1" thickBot="1">
      <c r="E1632" s="50" t="s">
        <v>8</v>
      </c>
      <c r="J1632" s="50" t="s">
        <v>9</v>
      </c>
      <c r="O1632" s="50" t="s">
        <v>10</v>
      </c>
      <c r="T1632" s="50" t="s">
        <v>11</v>
      </c>
      <c r="Y1632" s="50" t="s">
        <v>12</v>
      </c>
    </row>
    <row r="1633" spans="2:36" ht="18.649999999999999" customHeight="1" thickBot="1">
      <c r="B1633" s="49"/>
      <c r="D1633" s="233" t="s">
        <v>37</v>
      </c>
      <c r="E1633" s="234"/>
      <c r="F1633" s="235" t="s">
        <v>38</v>
      </c>
      <c r="G1633" s="236"/>
      <c r="I1633" s="228" t="s">
        <v>14</v>
      </c>
      <c r="J1633" s="229"/>
      <c r="K1633" s="230" t="s">
        <v>15</v>
      </c>
      <c r="L1633" s="231"/>
      <c r="N1633" s="228" t="s">
        <v>16</v>
      </c>
      <c r="O1633" s="229"/>
      <c r="P1633" s="230" t="s">
        <v>17</v>
      </c>
      <c r="Q1633" s="231"/>
      <c r="S1633" s="228" t="s">
        <v>45</v>
      </c>
      <c r="T1633" s="229"/>
      <c r="U1633" s="230" t="s">
        <v>46</v>
      </c>
      <c r="V1633" s="231"/>
      <c r="X1633" s="228" t="s">
        <v>49</v>
      </c>
      <c r="Y1633" s="229"/>
      <c r="Z1633" s="230" t="s">
        <v>50</v>
      </c>
      <c r="AA1633" s="231"/>
      <c r="AB1633" s="4"/>
      <c r="AC1633" s="53" t="s">
        <v>87</v>
      </c>
      <c r="AE1633" s="98" t="s">
        <v>88</v>
      </c>
      <c r="AF1633" s="17"/>
      <c r="AG1633" s="62"/>
      <c r="AH1633" s="62"/>
      <c r="AI1633" s="62"/>
      <c r="AJ1633" s="62"/>
    </row>
    <row r="1634" spans="2:36" ht="18.649999999999999" customHeight="1" thickTop="1" thickBot="1">
      <c r="B1634" s="75">
        <v>4.5999999999999996</v>
      </c>
      <c r="D1634" s="132">
        <f t="shared" ref="D1634" si="6697">COS($F$8*$B1634)</f>
        <v>-0.2657013226181279</v>
      </c>
      <c r="E1634" s="133">
        <v>0</v>
      </c>
      <c r="F1634" s="134">
        <v>0</v>
      </c>
      <c r="G1634" s="135">
        <f t="shared" ref="G1634" si="6698">$E$8*SIN($B1634*$F$8)</f>
        <v>2.8921661889370736</v>
      </c>
      <c r="I1634" s="55">
        <v>1</v>
      </c>
      <c r="J1634" s="58">
        <v>0</v>
      </c>
      <c r="K1634" s="56">
        <v>0</v>
      </c>
      <c r="L1634" s="57">
        <v>0</v>
      </c>
      <c r="N1634" s="55">
        <f t="shared" ref="N1634" si="6699">D1634*I1634+F1634*I1637-E1634*J1634-G1634*J1637</f>
        <v>-0.5315667621791611</v>
      </c>
      <c r="O1634" s="58">
        <f t="shared" ref="O1634" si="6700">(D1634*J1634+E1634*I1634+F1634*J1637+G1634*I1637)</f>
        <v>0</v>
      </c>
      <c r="P1634" s="56">
        <f t="shared" ref="P1634" si="6701">D1634*K1634+F1634*K1637-E1634*L1634-G1634*L1637</f>
        <v>0</v>
      </c>
      <c r="Q1634" s="57">
        <f t="shared" ref="Q1634" si="6702">(D1634*L1634+E1634*K1634+F1634*L1637+G1634*K1637)</f>
        <v>2.8921661889370736</v>
      </c>
      <c r="S1634" s="59">
        <f t="shared" ref="S1634" si="6703">COS($U$8*$B1634)</f>
        <v>-0.2657013226181279</v>
      </c>
      <c r="T1634" s="60">
        <v>0</v>
      </c>
      <c r="U1634" s="22">
        <v>0</v>
      </c>
      <c r="V1634" s="116">
        <f t="shared" ref="V1634" si="6704">$T$8*SIN($B1634*$U$8)</f>
        <v>2.8921661889370736</v>
      </c>
      <c r="X1634" s="55">
        <f t="shared" ref="X1634" si="6705">N1634*S1634+P1634*S1637-O1634*T1634-Q1634*T1637</f>
        <v>-0.78816481538813843</v>
      </c>
      <c r="Y1634" s="58">
        <f t="shared" ref="Y1634" si="6706">(N1634*T1634+O1634*S1634+P1634*T1637+Q1634*S1637)</f>
        <v>0</v>
      </c>
      <c r="Z1634" s="56">
        <f t="shared" ref="Z1634" si="6707">N1634*U1634+P1634*U1637-O1634*V1634-Q1634*V1637</f>
        <v>0</v>
      </c>
      <c r="AA1634" s="57">
        <f t="shared" ref="AA1634" si="6708">(N1634*V1634+O1634*U1634+P1634*V1637+Q1634*U1637)</f>
        <v>-2.3058317983693346</v>
      </c>
      <c r="AB1634" s="9"/>
      <c r="AC1634" s="61">
        <f t="shared" ref="AC1634" si="6709">20*LOG((2*$X$8)/(($X$8*X1634+Z1634+$X$8*X1637+Z1637)^2+($X$8*Y1634+AA1634+$X$8*Y1637+AA1637)^2)^0.5)</f>
        <v>-3.3174378707985737</v>
      </c>
      <c r="AE1634" s="99">
        <f t="shared" ref="AE1634" si="6710">((Y1634^2+X1634^2)/(Y1637^2+X1637^2))^0.5</f>
        <v>4.7977656047419126</v>
      </c>
      <c r="AF1634" s="17"/>
      <c r="AG1634" s="62"/>
      <c r="AH1634" s="62"/>
      <c r="AI1634" s="62"/>
      <c r="AJ1634" s="62"/>
    </row>
    <row r="1635" spans="2:36" ht="18.649999999999999" customHeight="1" thickBot="1">
      <c r="D1635" s="59"/>
      <c r="E1635" s="22"/>
      <c r="F1635" s="22"/>
      <c r="G1635" s="65"/>
      <c r="I1635" s="63"/>
      <c r="L1635" s="64"/>
      <c r="N1635" s="63"/>
      <c r="Q1635" s="64"/>
      <c r="S1635" s="63"/>
      <c r="V1635" s="64"/>
      <c r="X1635" s="63"/>
      <c r="AA1635" s="64"/>
      <c r="AE1635" s="100"/>
      <c r="AF1635" s="17"/>
      <c r="AG1635" s="62"/>
      <c r="AH1635" s="62"/>
      <c r="AI1635" s="62"/>
      <c r="AJ1635" s="62"/>
    </row>
    <row r="1636" spans="2:36" ht="18.649999999999999" customHeight="1" thickBot="1">
      <c r="D1636" s="237" t="s">
        <v>39</v>
      </c>
      <c r="E1636" s="238"/>
      <c r="F1636" s="239" t="s">
        <v>40</v>
      </c>
      <c r="G1636" s="240"/>
      <c r="I1636" s="228" t="s">
        <v>18</v>
      </c>
      <c r="J1636" s="229"/>
      <c r="K1636" s="230" t="s">
        <v>19</v>
      </c>
      <c r="L1636" s="231"/>
      <c r="N1636" s="228" t="s">
        <v>20</v>
      </c>
      <c r="O1636" s="229"/>
      <c r="P1636" s="230" t="s">
        <v>21</v>
      </c>
      <c r="Q1636" s="231"/>
      <c r="S1636" s="228" t="s">
        <v>47</v>
      </c>
      <c r="T1636" s="229"/>
      <c r="U1636" s="230" t="s">
        <v>48</v>
      </c>
      <c r="V1636" s="231"/>
      <c r="X1636" s="228" t="s">
        <v>51</v>
      </c>
      <c r="Y1636" s="229"/>
      <c r="Z1636" s="230" t="s">
        <v>52</v>
      </c>
      <c r="AA1636" s="231"/>
      <c r="AB1636" s="4"/>
      <c r="AC1636" s="71" t="s">
        <v>89</v>
      </c>
      <c r="AE1636" s="101" t="s">
        <v>90</v>
      </c>
      <c r="AF1636" s="17"/>
      <c r="AG1636" s="62"/>
      <c r="AH1636" s="62"/>
      <c r="AI1636" s="62"/>
      <c r="AJ1636" s="62"/>
    </row>
    <row r="1637" spans="2:36" ht="18.649999999999999" customHeight="1" thickTop="1" thickBot="1">
      <c r="D1637" s="43">
        <v>0</v>
      </c>
      <c r="E1637" s="116">
        <f t="shared" ref="E1637" si="6711">(1/$E$8)*SIN($B1634*$F$8)</f>
        <v>0.32135179877078596</v>
      </c>
      <c r="F1637" s="59">
        <f t="shared" ref="F1637" si="6712">COS($F$8*$B1634)</f>
        <v>-0.2657013226181279</v>
      </c>
      <c r="G1637" s="73">
        <v>0</v>
      </c>
      <c r="I1637" s="55">
        <v>0</v>
      </c>
      <c r="J1637" s="58">
        <f t="shared" ref="J1637" si="6713">(TAN($K$8*B1634))/$J$8</f>
        <v>9.1926058944331923E-2</v>
      </c>
      <c r="K1637" s="56">
        <v>1</v>
      </c>
      <c r="L1637" s="57">
        <v>0</v>
      </c>
      <c r="N1637" s="55">
        <f t="shared" ref="N1637" si="6714">D1637*I1634+F1637*I1637-E1637*J1634-G1637*J1637</f>
        <v>0</v>
      </c>
      <c r="O1637" s="58">
        <f t="shared" ref="O1637" si="6715">(D1637*J1634+E1637*I1634+F1637*J1637+G1637*I1637)</f>
        <v>0.29692692332620496</v>
      </c>
      <c r="P1637" s="56">
        <f t="shared" ref="P1637" si="6716">D1637*K1634+F1637*K1637-E1637*L1634-G1637*L1637</f>
        <v>-0.2657013226181279</v>
      </c>
      <c r="Q1637" s="57">
        <f t="shared" ref="Q1637" si="6717">(D1637*L1634+E1637*K1634+F1637*L1637+G1637*K1637)</f>
        <v>0</v>
      </c>
      <c r="S1637" s="43">
        <v>0</v>
      </c>
      <c r="T1637" s="116">
        <f t="shared" ref="T1637" si="6718">(1/$T$8)*SIN($B1634*$U$8)</f>
        <v>0.32135179877078596</v>
      </c>
      <c r="U1637" s="59">
        <f t="shared" ref="U1637" si="6719">COS($U$8*$B1634)</f>
        <v>-0.2657013226181279</v>
      </c>
      <c r="V1637" s="73">
        <v>0</v>
      </c>
      <c r="X1637" s="55">
        <f t="shared" ref="X1637" si="6720">N1637*S1634+P1637*S1637-O1637*T1634-Q1637*T1637</f>
        <v>0</v>
      </c>
      <c r="Y1637" s="58">
        <f t="shared" ref="Y1637" si="6721">(N1637*T1634+O1637*S1634+P1637*T1637+Q1637*S1637)</f>
        <v>-0.16427747420781644</v>
      </c>
      <c r="Z1637" s="56">
        <f t="shared" ref="Z1637" si="6722">N1637*U1634+P1637*U1637-O1637*V1634-Q1637*V1637</f>
        <v>-0.78816481538813832</v>
      </c>
      <c r="AA1637" s="57">
        <f t="shared" ref="AA1637" si="6723">(N1637*V1634+O1637*U1634+P1637*V1637+Q1637*U1637)</f>
        <v>0</v>
      </c>
      <c r="AB1637" s="9"/>
      <c r="AC1637" s="74">
        <f t="shared" ref="AC1637" si="6724">(180/PI())*ATAN(-1*(($X$8*Y1634+AA1634+$X$8*Y1637+AA1637)/($X$8*X1634+Z1634+$X$8*X1637+Z1637)))</f>
        <v>-57.455532169918605</v>
      </c>
      <c r="AE1637" s="102">
        <f t="shared" ref="AE1637" si="6725">20*LOG(((($X$8*X1634+Z1634-$X$8*X1637-Z1637)^2+($X$8*Y1634+AA1634-$X$8*Y1637-AA1637)^2)/(($X$8*X1634+Z1634+$X$8*X1637+Z1637)^2+($X$8*Y1634+AA1634+$X$8*Y1637+AA1637)^2))^0.5)</f>
        <v>-2.7234558742936352</v>
      </c>
      <c r="AF1637" s="17"/>
      <c r="AG1637" s="62"/>
      <c r="AH1637" s="62"/>
      <c r="AI1637" s="62"/>
      <c r="AJ1637" s="62"/>
    </row>
    <row r="1638" spans="2:36" ht="18.649999999999999" customHeight="1">
      <c r="AE1638" s="66"/>
    </row>
    <row r="1639" spans="2:36" ht="18.649999999999999" customHeight="1" thickBot="1">
      <c r="E1639" s="50" t="s">
        <v>8</v>
      </c>
      <c r="J1639" s="50" t="s">
        <v>9</v>
      </c>
      <c r="O1639" s="50" t="s">
        <v>10</v>
      </c>
      <c r="T1639" s="50" t="s">
        <v>11</v>
      </c>
      <c r="Y1639" s="50" t="s">
        <v>12</v>
      </c>
    </row>
    <row r="1640" spans="2:36" ht="18.649999999999999" customHeight="1" thickBot="1">
      <c r="B1640" s="49"/>
      <c r="D1640" s="233" t="s">
        <v>37</v>
      </c>
      <c r="E1640" s="234"/>
      <c r="F1640" s="235" t="s">
        <v>38</v>
      </c>
      <c r="G1640" s="236"/>
      <c r="I1640" s="228" t="s">
        <v>14</v>
      </c>
      <c r="J1640" s="229"/>
      <c r="K1640" s="230" t="s">
        <v>15</v>
      </c>
      <c r="L1640" s="231"/>
      <c r="N1640" s="228" t="s">
        <v>16</v>
      </c>
      <c r="O1640" s="229"/>
      <c r="P1640" s="230" t="s">
        <v>17</v>
      </c>
      <c r="Q1640" s="231"/>
      <c r="S1640" s="228" t="s">
        <v>45</v>
      </c>
      <c r="T1640" s="229"/>
      <c r="U1640" s="230" t="s">
        <v>46</v>
      </c>
      <c r="V1640" s="231"/>
      <c r="X1640" s="228" t="s">
        <v>49</v>
      </c>
      <c r="Y1640" s="229"/>
      <c r="Z1640" s="230" t="s">
        <v>50</v>
      </c>
      <c r="AA1640" s="231"/>
      <c r="AB1640" s="4"/>
      <c r="AC1640" s="53" t="s">
        <v>87</v>
      </c>
      <c r="AE1640" s="98" t="s">
        <v>88</v>
      </c>
      <c r="AF1640" s="17"/>
      <c r="AG1640" s="62"/>
      <c r="AH1640" s="62"/>
      <c r="AI1640" s="62"/>
      <c r="AJ1640" s="62"/>
    </row>
    <row r="1641" spans="2:36" ht="18.649999999999999" customHeight="1" thickTop="1" thickBot="1">
      <c r="B1641" s="75">
        <v>4.62</v>
      </c>
      <c r="D1641" s="132">
        <f t="shared" ref="D1641" si="6726">COS($F$8*$B1641)</f>
        <v>-0.27340404210158492</v>
      </c>
      <c r="E1641" s="133">
        <v>0</v>
      </c>
      <c r="F1641" s="134">
        <v>0</v>
      </c>
      <c r="G1641" s="135">
        <f t="shared" ref="G1641" si="6727">$E$8*SIN($B1641*$F$8)</f>
        <v>2.8856978476380082</v>
      </c>
      <c r="I1641" s="55">
        <v>1</v>
      </c>
      <c r="J1641" s="58">
        <v>0</v>
      </c>
      <c r="K1641" s="56">
        <v>0</v>
      </c>
      <c r="L1641" s="57">
        <v>0</v>
      </c>
      <c r="N1641" s="55">
        <f t="shared" ref="N1641" si="6728">D1641*I1641+F1641*I1644-E1641*J1641-G1641*J1644</f>
        <v>-0.58991928710171959</v>
      </c>
      <c r="O1641" s="58">
        <f t="shared" ref="O1641" si="6729">(D1641*J1641+E1641*I1641+F1641*J1644+G1641*I1644)</f>
        <v>0</v>
      </c>
      <c r="P1641" s="56">
        <f t="shared" ref="P1641" si="6730">D1641*K1641+F1641*K1644-E1641*L1641-G1641*L1644</f>
        <v>0</v>
      </c>
      <c r="Q1641" s="57">
        <f t="shared" ref="Q1641" si="6731">(D1641*L1641+E1641*K1641+F1641*L1644+G1641*K1644)</f>
        <v>2.8856978476380082</v>
      </c>
      <c r="S1641" s="59">
        <f t="shared" ref="S1641" si="6732">COS($U$8*$B1641)</f>
        <v>-0.27340404210158492</v>
      </c>
      <c r="T1641" s="60">
        <v>0</v>
      </c>
      <c r="U1641" s="22">
        <v>0</v>
      </c>
      <c r="V1641" s="116">
        <f t="shared" ref="V1641" si="6733">$T$8*SIN($B1641*$U$8)</f>
        <v>2.8856978476380082</v>
      </c>
      <c r="X1641" s="55">
        <f t="shared" ref="X1641" si="6734">N1641*S1641+P1641*S1644-O1641*T1641-Q1641*T1644</f>
        <v>-0.7639639121552193</v>
      </c>
      <c r="Y1641" s="58">
        <f t="shared" ref="Y1641" si="6735">(N1641*T1641+O1641*S1641+P1641*T1644+Q1641*S1644)</f>
        <v>0</v>
      </c>
      <c r="Z1641" s="56">
        <f t="shared" ref="Z1641" si="6736">N1641*U1641+P1641*U1644-O1641*V1641-Q1641*V1644</f>
        <v>0</v>
      </c>
      <c r="AA1641" s="57">
        <f t="shared" ref="AA1641" si="6737">(N1641*V1641+O1641*U1641+P1641*V1644+Q1641*U1644)</f>
        <v>-2.4912902728976554</v>
      </c>
      <c r="AB1641" s="9"/>
      <c r="AC1641" s="61">
        <f t="shared" ref="AC1641" si="6738">20*LOG((2*$X$8)/(($X$8*X1641+Z1641+$X$8*X1644+Z1644)^2+($X$8*Y1641+AA1641+$X$8*Y1644+AA1644)^2)^0.5)</f>
        <v>-3.71148245976415</v>
      </c>
      <c r="AE1641" s="99">
        <f t="shared" ref="AE1641" si="6739">((Y1641^2+X1641^2)/(Y1644^2+X1644^2))^0.5</f>
        <v>4.5711878907500587</v>
      </c>
      <c r="AF1641" s="17"/>
      <c r="AG1641" s="62"/>
      <c r="AH1641" s="62"/>
      <c r="AI1641" s="62"/>
      <c r="AJ1641" s="62"/>
    </row>
    <row r="1642" spans="2:36" ht="18.649999999999999" customHeight="1" thickBot="1">
      <c r="D1642" s="59"/>
      <c r="E1642" s="22"/>
      <c r="F1642" s="22"/>
      <c r="G1642" s="65"/>
      <c r="I1642" s="63"/>
      <c r="L1642" s="64"/>
      <c r="N1642" s="63"/>
      <c r="Q1642" s="64"/>
      <c r="S1642" s="63"/>
      <c r="V1642" s="64"/>
      <c r="X1642" s="63"/>
      <c r="AA1642" s="64"/>
      <c r="AE1642" s="100"/>
      <c r="AF1642" s="17"/>
      <c r="AG1642" s="62"/>
      <c r="AH1642" s="62"/>
      <c r="AI1642" s="62"/>
      <c r="AJ1642" s="62"/>
    </row>
    <row r="1643" spans="2:36" ht="18.649999999999999" customHeight="1" thickBot="1">
      <c r="D1643" s="237" t="s">
        <v>39</v>
      </c>
      <c r="E1643" s="238"/>
      <c r="F1643" s="239" t="s">
        <v>40</v>
      </c>
      <c r="G1643" s="240"/>
      <c r="I1643" s="228" t="s">
        <v>18</v>
      </c>
      <c r="J1643" s="229"/>
      <c r="K1643" s="230" t="s">
        <v>19</v>
      </c>
      <c r="L1643" s="231"/>
      <c r="N1643" s="228" t="s">
        <v>20</v>
      </c>
      <c r="O1643" s="229"/>
      <c r="P1643" s="230" t="s">
        <v>21</v>
      </c>
      <c r="Q1643" s="231"/>
      <c r="S1643" s="228" t="s">
        <v>47</v>
      </c>
      <c r="T1643" s="229"/>
      <c r="U1643" s="230" t="s">
        <v>48</v>
      </c>
      <c r="V1643" s="231"/>
      <c r="X1643" s="228" t="s">
        <v>51</v>
      </c>
      <c r="Y1643" s="229"/>
      <c r="Z1643" s="230" t="s">
        <v>52</v>
      </c>
      <c r="AA1643" s="231"/>
      <c r="AB1643" s="4"/>
      <c r="AC1643" s="71" t="s">
        <v>89</v>
      </c>
      <c r="AE1643" s="101" t="s">
        <v>90</v>
      </c>
      <c r="AF1643" s="17"/>
      <c r="AG1643" s="62"/>
      <c r="AH1643" s="62"/>
      <c r="AI1643" s="62"/>
      <c r="AJ1643" s="62"/>
    </row>
    <row r="1644" spans="2:36" ht="18.649999999999999" customHeight="1" thickTop="1" thickBot="1">
      <c r="D1644" s="43">
        <v>0</v>
      </c>
      <c r="E1644" s="116">
        <f t="shared" ref="E1644" si="6740">(1/$E$8)*SIN($B1641*$F$8)</f>
        <v>0.32063309418200092</v>
      </c>
      <c r="F1644" s="59">
        <f t="shared" ref="F1644" si="6741">COS($F$8*$B1641)</f>
        <v>-0.27340404210158492</v>
      </c>
      <c r="G1644" s="73">
        <v>0</v>
      </c>
      <c r="I1644" s="55">
        <v>0</v>
      </c>
      <c r="J1644" s="58">
        <f t="shared" ref="J1644" si="6742">(TAN($K$8*B1641))/$J$8</f>
        <v>0.10968412554322267</v>
      </c>
      <c r="K1644" s="56">
        <v>1</v>
      </c>
      <c r="L1644" s="57">
        <v>0</v>
      </c>
      <c r="N1644" s="55">
        <f t="shared" ref="N1644" si="6743">D1644*I1641+F1644*I1644-E1644*J1641-G1644*J1644</f>
        <v>0</v>
      </c>
      <c r="O1644" s="58">
        <f t="shared" ref="O1644" si="6744">(D1644*J1641+E1644*I1641+F1644*J1644+G1644*I1644)</f>
        <v>0.29064501090410616</v>
      </c>
      <c r="P1644" s="56">
        <f t="shared" ref="P1644" si="6745">D1644*K1641+F1644*K1644-E1644*L1641-G1644*L1644</f>
        <v>-0.27340404210158492</v>
      </c>
      <c r="Q1644" s="57">
        <f t="shared" ref="Q1644" si="6746">(D1644*L1641+E1644*K1641+F1644*L1644+G1644*K1644)</f>
        <v>0</v>
      </c>
      <c r="S1644" s="43">
        <v>0</v>
      </c>
      <c r="T1644" s="116">
        <f t="shared" ref="T1644" si="6747">(1/$T$8)*SIN($B1641*$U$8)</f>
        <v>0.32063309418200092</v>
      </c>
      <c r="U1644" s="59">
        <f t="shared" ref="U1644" si="6748">COS($U$8*$B1641)</f>
        <v>-0.27340404210158492</v>
      </c>
      <c r="V1644" s="73">
        <v>0</v>
      </c>
      <c r="X1644" s="55">
        <f t="shared" ref="X1644" si="6749">N1644*S1641+P1644*S1644-O1644*T1641-Q1644*T1644</f>
        <v>0</v>
      </c>
      <c r="Y1644" s="58">
        <f t="shared" ref="Y1644" si="6750">(N1644*T1641+O1644*S1641+P1644*T1644+Q1644*S1644)</f>
        <v>-0.16712590477873907</v>
      </c>
      <c r="Z1644" s="56">
        <f t="shared" ref="Z1644" si="6751">N1644*U1641+P1644*U1644-O1644*V1641-Q1644*V1644</f>
        <v>-0.76396391215521942</v>
      </c>
      <c r="AA1644" s="57">
        <f t="shared" ref="AA1644" si="6752">(N1644*V1641+O1644*U1641+P1644*V1644+Q1644*U1644)</f>
        <v>0</v>
      </c>
      <c r="AB1644" s="9"/>
      <c r="AC1644" s="74">
        <f t="shared" ref="AC1644" si="6753">(180/PI())*ATAN(-1*(($X$8*Y1641+AA1641+$X$8*Y1644+AA1644)/($X$8*X1641+Z1641+$X$8*X1644+Z1644)))</f>
        <v>-60.111813502112803</v>
      </c>
      <c r="AE1644" s="102">
        <f t="shared" ref="AE1644" si="6754">20*LOG(((($X$8*X1641+Z1641-$X$8*X1644-Z1644)^2+($X$8*Y1641+AA1641-$X$8*Y1644-AA1644)^2)/(($X$8*X1641+Z1641+$X$8*X1644+Z1644)^2+($X$8*Y1641+AA1641+$X$8*Y1644+AA1644)^2))^0.5)</f>
        <v>-2.4067455988259914</v>
      </c>
      <c r="AF1644" s="17"/>
      <c r="AG1644" s="62"/>
      <c r="AH1644" s="62"/>
      <c r="AI1644" s="62"/>
      <c r="AJ1644" s="62"/>
    </row>
    <row r="1645" spans="2:36" ht="18.649999999999999" customHeight="1">
      <c r="AE1645" s="66"/>
    </row>
    <row r="1646" spans="2:36" ht="18.649999999999999" customHeight="1" thickBot="1">
      <c r="E1646" s="50" t="s">
        <v>8</v>
      </c>
      <c r="J1646" s="50" t="s">
        <v>9</v>
      </c>
      <c r="O1646" s="50" t="s">
        <v>10</v>
      </c>
      <c r="T1646" s="50" t="s">
        <v>11</v>
      </c>
      <c r="Y1646" s="50" t="s">
        <v>12</v>
      </c>
    </row>
    <row r="1647" spans="2:36" ht="18.649999999999999" customHeight="1" thickBot="1">
      <c r="B1647" s="49"/>
      <c r="D1647" s="233" t="s">
        <v>37</v>
      </c>
      <c r="E1647" s="234"/>
      <c r="F1647" s="235" t="s">
        <v>38</v>
      </c>
      <c r="G1647" s="236"/>
      <c r="I1647" s="228" t="s">
        <v>14</v>
      </c>
      <c r="J1647" s="229"/>
      <c r="K1647" s="230" t="s">
        <v>15</v>
      </c>
      <c r="L1647" s="231"/>
      <c r="N1647" s="228" t="s">
        <v>16</v>
      </c>
      <c r="O1647" s="229"/>
      <c r="P1647" s="230" t="s">
        <v>17</v>
      </c>
      <c r="Q1647" s="231"/>
      <c r="S1647" s="228" t="s">
        <v>45</v>
      </c>
      <c r="T1647" s="229"/>
      <c r="U1647" s="230" t="s">
        <v>46</v>
      </c>
      <c r="V1647" s="231"/>
      <c r="X1647" s="228" t="s">
        <v>49</v>
      </c>
      <c r="Y1647" s="229"/>
      <c r="Z1647" s="230" t="s">
        <v>50</v>
      </c>
      <c r="AA1647" s="231"/>
      <c r="AB1647" s="4"/>
      <c r="AC1647" s="53" t="s">
        <v>87</v>
      </c>
      <c r="AE1647" s="98" t="s">
        <v>88</v>
      </c>
      <c r="AF1647" s="17"/>
      <c r="AG1647" s="62"/>
      <c r="AH1647" s="62"/>
      <c r="AI1647" s="62"/>
      <c r="AJ1647" s="62"/>
    </row>
    <row r="1648" spans="2:36" ht="18.649999999999999" customHeight="1" thickTop="1" thickBot="1">
      <c r="B1648" s="75">
        <v>4.6399999999999997</v>
      </c>
      <c r="D1648" s="132">
        <f t="shared" ref="D1648" si="6755">COS($F$8*$B1648)</f>
        <v>-0.28108926899921372</v>
      </c>
      <c r="E1648" s="133">
        <v>0</v>
      </c>
      <c r="F1648" s="134">
        <v>0</v>
      </c>
      <c r="G1648" s="135">
        <f t="shared" ref="G1648" si="6756">$E$8*SIN($B1648*$F$8)</f>
        <v>2.8790448773302213</v>
      </c>
      <c r="I1648" s="55">
        <v>1</v>
      </c>
      <c r="J1648" s="58">
        <v>0</v>
      </c>
      <c r="K1648" s="56">
        <v>0</v>
      </c>
      <c r="L1648" s="57">
        <v>0</v>
      </c>
      <c r="N1648" s="55">
        <f t="shared" ref="N1648" si="6757">D1648*I1648+F1648*I1651-E1648*J1648-G1648*J1651</f>
        <v>-0.64812535437847818</v>
      </c>
      <c r="O1648" s="58">
        <f t="shared" ref="O1648" si="6758">(D1648*J1648+E1648*I1648+F1648*J1651+G1648*I1651)</f>
        <v>0</v>
      </c>
      <c r="P1648" s="56">
        <f t="shared" ref="P1648" si="6759">D1648*K1648+F1648*K1651-E1648*L1648-G1648*L1651</f>
        <v>0</v>
      </c>
      <c r="Q1648" s="57">
        <f t="shared" ref="Q1648" si="6760">(D1648*L1648+E1648*K1648+F1648*L1651+G1648*K1651)</f>
        <v>2.8790448773302213</v>
      </c>
      <c r="S1648" s="59">
        <f t="shared" ref="S1648" si="6761">COS($U$8*$B1648)</f>
        <v>-0.28108926899921372</v>
      </c>
      <c r="T1648" s="60">
        <v>0</v>
      </c>
      <c r="U1648" s="22">
        <v>0</v>
      </c>
      <c r="V1648" s="116">
        <f t="shared" ref="V1648" si="6762">$T$8*SIN($B1648*$U$8)</f>
        <v>2.8790448773302213</v>
      </c>
      <c r="X1648" s="55">
        <f t="shared" ref="X1648" si="6763">N1648*S1648+P1648*S1651-O1648*T1648-Q1648*T1651</f>
        <v>-0.73880774077138489</v>
      </c>
      <c r="Y1648" s="58">
        <f t="shared" ref="Y1648" si="6764">(N1648*T1648+O1648*S1648+P1648*T1651+Q1648*S1651)</f>
        <v>0</v>
      </c>
      <c r="Z1648" s="56">
        <f t="shared" ref="Z1648" si="6765">N1648*U1648+P1648*U1651-O1648*V1648-Q1648*V1651</f>
        <v>0</v>
      </c>
      <c r="AA1648" s="57">
        <f t="shared" ref="AA1648" si="6766">(N1648*V1648+O1648*U1648+P1648*V1651+Q1648*U1651)</f>
        <v>-2.6752506013758746</v>
      </c>
      <c r="AB1648" s="9"/>
      <c r="AC1648" s="61">
        <f t="shared" ref="AC1648" si="6767">20*LOG((2*$X$8)/(($X$8*X1648+Z1648+$X$8*X1651+Z1651)^2+($X$8*Y1648+AA1648+$X$8*Y1651+AA1651)^2)^0.5)</f>
        <v>-4.0982578652244577</v>
      </c>
      <c r="AE1648" s="99">
        <f t="shared" ref="AE1648" si="6768">((Y1648^2+X1648^2)/(Y1651^2+X1651^2))^0.5</f>
        <v>4.3519514383482401</v>
      </c>
      <c r="AF1648" s="17"/>
      <c r="AG1648" s="62"/>
      <c r="AH1648" s="62"/>
      <c r="AI1648" s="62"/>
      <c r="AJ1648" s="62"/>
    </row>
    <row r="1649" spans="2:36" ht="18.649999999999999" customHeight="1" thickBot="1">
      <c r="D1649" s="59"/>
      <c r="E1649" s="22"/>
      <c r="F1649" s="22"/>
      <c r="G1649" s="65"/>
      <c r="I1649" s="63"/>
      <c r="L1649" s="64"/>
      <c r="N1649" s="63"/>
      <c r="Q1649" s="64"/>
      <c r="S1649" s="63"/>
      <c r="V1649" s="64"/>
      <c r="X1649" s="63"/>
      <c r="AA1649" s="64"/>
      <c r="AE1649" s="100"/>
      <c r="AF1649" s="17"/>
      <c r="AG1649" s="62"/>
      <c r="AH1649" s="62"/>
      <c r="AI1649" s="62"/>
      <c r="AJ1649" s="62"/>
    </row>
    <row r="1650" spans="2:36" ht="18.649999999999999" customHeight="1" thickBot="1">
      <c r="D1650" s="237" t="s">
        <v>39</v>
      </c>
      <c r="E1650" s="238"/>
      <c r="F1650" s="239" t="s">
        <v>40</v>
      </c>
      <c r="G1650" s="240"/>
      <c r="I1650" s="228" t="s">
        <v>18</v>
      </c>
      <c r="J1650" s="229"/>
      <c r="K1650" s="230" t="s">
        <v>19</v>
      </c>
      <c r="L1650" s="231"/>
      <c r="N1650" s="228" t="s">
        <v>20</v>
      </c>
      <c r="O1650" s="229"/>
      <c r="P1650" s="230" t="s">
        <v>21</v>
      </c>
      <c r="Q1650" s="231"/>
      <c r="S1650" s="228" t="s">
        <v>47</v>
      </c>
      <c r="T1650" s="229"/>
      <c r="U1650" s="230" t="s">
        <v>48</v>
      </c>
      <c r="V1650" s="231"/>
      <c r="X1650" s="228" t="s">
        <v>51</v>
      </c>
      <c r="Y1650" s="229"/>
      <c r="Z1650" s="230" t="s">
        <v>52</v>
      </c>
      <c r="AA1650" s="231"/>
      <c r="AB1650" s="4"/>
      <c r="AC1650" s="71" t="s">
        <v>89</v>
      </c>
      <c r="AE1650" s="101" t="s">
        <v>90</v>
      </c>
      <c r="AF1650" s="17"/>
      <c r="AG1650" s="62"/>
      <c r="AH1650" s="62"/>
      <c r="AI1650" s="62"/>
      <c r="AJ1650" s="62"/>
    </row>
    <row r="1651" spans="2:36" ht="18.649999999999999" customHeight="1" thickTop="1" thickBot="1">
      <c r="D1651" s="43">
        <v>0</v>
      </c>
      <c r="E1651" s="116">
        <f t="shared" ref="E1651" si="6769">(1/$E$8)*SIN($B1648*$F$8)</f>
        <v>0.31989387525891344</v>
      </c>
      <c r="F1651" s="59">
        <f t="shared" ref="F1651" si="6770">COS($F$8*$B1648)</f>
        <v>-0.28108926899921372</v>
      </c>
      <c r="G1651" s="73">
        <v>0</v>
      </c>
      <c r="I1651" s="55">
        <v>0</v>
      </c>
      <c r="J1651" s="58">
        <f t="shared" ref="J1651" si="6771">(TAN($K$8*B1648))/$J$8</f>
        <v>0.12748536442392039</v>
      </c>
      <c r="K1651" s="56">
        <v>1</v>
      </c>
      <c r="L1651" s="57">
        <v>0</v>
      </c>
      <c r="N1651" s="55">
        <f t="shared" ref="N1651" si="6772">D1651*I1648+F1651*I1651-E1651*J1648-G1651*J1651</f>
        <v>0</v>
      </c>
      <c r="O1651" s="58">
        <f t="shared" ref="O1651" si="6773">(D1651*J1648+E1651*I1648+F1651*J1651+G1651*I1651)</f>
        <v>0.28405910736489531</v>
      </c>
      <c r="P1651" s="56">
        <f t="shared" ref="P1651" si="6774">D1651*K1648+F1651*K1651-E1651*L1648-G1651*L1651</f>
        <v>-0.28108926899921372</v>
      </c>
      <c r="Q1651" s="57">
        <f t="shared" ref="Q1651" si="6775">(D1651*L1648+E1651*K1648+F1651*L1651+G1651*K1651)</f>
        <v>0</v>
      </c>
      <c r="S1651" s="43">
        <v>0</v>
      </c>
      <c r="T1651" s="116">
        <f t="shared" ref="T1651" si="6776">(1/$T$8)*SIN($B1648*$U$8)</f>
        <v>0.31989387525891344</v>
      </c>
      <c r="U1651" s="59">
        <f t="shared" ref="U1651" si="6777">COS($U$8*$B1648)</f>
        <v>-0.28108926899921372</v>
      </c>
      <c r="V1651" s="73">
        <v>0</v>
      </c>
      <c r="X1651" s="55">
        <f t="shared" ref="X1651" si="6778">N1651*S1648+P1651*S1651-O1651*T1648-Q1651*T1651</f>
        <v>0</v>
      </c>
      <c r="Y1651" s="58">
        <f t="shared" ref="Y1651" si="6779">(N1651*T1648+O1651*S1648+P1651*T1651+Q1651*S1651)</f>
        <v>-0.16976470239562125</v>
      </c>
      <c r="Z1651" s="56">
        <f t="shared" ref="Z1651" si="6780">N1651*U1648+P1651*U1651-O1651*V1648-Q1651*V1651</f>
        <v>-0.73880774077138489</v>
      </c>
      <c r="AA1651" s="57">
        <f t="shared" ref="AA1651" si="6781">(N1651*V1648+O1651*U1648+P1651*V1651+Q1651*U1651)</f>
        <v>0</v>
      </c>
      <c r="AB1651" s="9"/>
      <c r="AC1651" s="74">
        <f t="shared" ref="AC1651" si="6782">(180/PI())*ATAN(-1*(($X$8*Y1648+AA1648+$X$8*Y1651+AA1651)/($X$8*X1648+Z1648+$X$8*X1651+Z1651)))</f>
        <v>-62.553990919171568</v>
      </c>
      <c r="AE1651" s="102">
        <f t="shared" ref="AE1651" si="6783">20*LOG(((($X$8*X1648+Z1648-$X$8*X1651-Z1651)^2+($X$8*Y1648+AA1648-$X$8*Y1651-AA1651)^2)/(($X$8*X1648+Z1648+$X$8*X1651+Z1651)^2+($X$8*Y1648+AA1648+$X$8*Y1651+AA1651)^2))^0.5)</f>
        <v>-2.1410185214865436</v>
      </c>
      <c r="AF1651" s="17"/>
      <c r="AG1651" s="62"/>
      <c r="AH1651" s="62"/>
      <c r="AI1651" s="62"/>
      <c r="AJ1651" s="62"/>
    </row>
    <row r="1652" spans="2:36" ht="18.649999999999999" customHeight="1">
      <c r="AE1652" s="66"/>
    </row>
    <row r="1653" spans="2:36" ht="18.649999999999999" customHeight="1" thickBot="1">
      <c r="E1653" s="50" t="s">
        <v>8</v>
      </c>
      <c r="J1653" s="50" t="s">
        <v>9</v>
      </c>
      <c r="O1653" s="50" t="s">
        <v>10</v>
      </c>
      <c r="T1653" s="50" t="s">
        <v>11</v>
      </c>
      <c r="Y1653" s="50" t="s">
        <v>12</v>
      </c>
    </row>
    <row r="1654" spans="2:36" ht="18.649999999999999" customHeight="1" thickBot="1">
      <c r="B1654" s="49"/>
      <c r="D1654" s="233" t="s">
        <v>37</v>
      </c>
      <c r="E1654" s="234"/>
      <c r="F1654" s="235" t="s">
        <v>38</v>
      </c>
      <c r="G1654" s="236"/>
      <c r="I1654" s="228" t="s">
        <v>14</v>
      </c>
      <c r="J1654" s="229"/>
      <c r="K1654" s="230" t="s">
        <v>15</v>
      </c>
      <c r="L1654" s="231"/>
      <c r="N1654" s="228" t="s">
        <v>16</v>
      </c>
      <c r="O1654" s="229"/>
      <c r="P1654" s="230" t="s">
        <v>17</v>
      </c>
      <c r="Q1654" s="231"/>
      <c r="S1654" s="228" t="s">
        <v>45</v>
      </c>
      <c r="T1654" s="229"/>
      <c r="U1654" s="230" t="s">
        <v>46</v>
      </c>
      <c r="V1654" s="231"/>
      <c r="X1654" s="228" t="s">
        <v>49</v>
      </c>
      <c r="Y1654" s="229"/>
      <c r="Z1654" s="230" t="s">
        <v>50</v>
      </c>
      <c r="AA1654" s="231"/>
      <c r="AB1654" s="4"/>
      <c r="AC1654" s="53" t="s">
        <v>87</v>
      </c>
      <c r="AE1654" s="98" t="s">
        <v>88</v>
      </c>
      <c r="AF1654" s="17"/>
      <c r="AG1654" s="62"/>
      <c r="AH1654" s="62"/>
      <c r="AI1654" s="62"/>
      <c r="AJ1654" s="62"/>
    </row>
    <row r="1655" spans="2:36" ht="18.649999999999999" customHeight="1" thickTop="1" thickBot="1">
      <c r="B1655" s="75">
        <v>4.66</v>
      </c>
      <c r="D1655" s="132">
        <f t="shared" ref="D1655" si="6784">COS($F$8*$B1655)</f>
        <v>-0.28875651160471033</v>
      </c>
      <c r="E1655" s="133">
        <v>0</v>
      </c>
      <c r="F1655" s="134">
        <v>0</v>
      </c>
      <c r="G1655" s="135">
        <f t="shared" ref="G1655" si="6785">$E$8*SIN($B1655*$F$8)</f>
        <v>2.8722077036755036</v>
      </c>
      <c r="I1655" s="55">
        <v>1</v>
      </c>
      <c r="J1655" s="58">
        <v>0</v>
      </c>
      <c r="K1655" s="56">
        <v>0</v>
      </c>
      <c r="L1655" s="57">
        <v>0</v>
      </c>
      <c r="N1655" s="55">
        <f t="shared" ref="N1655" si="6786">D1655*I1655+F1655*I1658-E1655*J1655-G1655*J1658</f>
        <v>-0.70619431611308814</v>
      </c>
      <c r="O1655" s="58">
        <f t="shared" ref="O1655" si="6787">(D1655*J1655+E1655*I1655+F1655*J1658+G1655*I1658)</f>
        <v>0</v>
      </c>
      <c r="P1655" s="56">
        <f t="shared" ref="P1655" si="6788">D1655*K1655+F1655*K1658-E1655*L1655-G1655*L1658</f>
        <v>0</v>
      </c>
      <c r="Q1655" s="57">
        <f t="shared" ref="Q1655" si="6789">(D1655*L1655+E1655*K1655+F1655*L1658+G1655*K1658)</f>
        <v>2.8722077036755036</v>
      </c>
      <c r="S1655" s="59">
        <f t="shared" ref="S1655" si="6790">COS($U$8*$B1655)</f>
        <v>-0.28875651160471033</v>
      </c>
      <c r="T1655" s="60">
        <v>0</v>
      </c>
      <c r="U1655" s="22">
        <v>0</v>
      </c>
      <c r="V1655" s="116">
        <f t="shared" ref="V1655" si="6791">$T$8*SIN($B1655*$U$8)</f>
        <v>2.8722077036755036</v>
      </c>
      <c r="X1655" s="55">
        <f t="shared" ref="X1655" si="6792">N1655*S1655+P1655*S1658-O1655*T1655-Q1655*T1658</f>
        <v>-0.71270146976998938</v>
      </c>
      <c r="Y1655" s="58">
        <f t="shared" ref="Y1655" si="6793">(N1655*T1655+O1655*S1655+P1655*T1658+Q1655*S1658)</f>
        <v>0</v>
      </c>
      <c r="Z1655" s="56">
        <f t="shared" ref="Z1655" si="6794">N1655*U1655+P1655*U1658-O1655*V1655-Q1655*V1658</f>
        <v>0</v>
      </c>
      <c r="AA1655" s="57">
        <f t="shared" ref="AA1655" si="6795">(N1655*V1655+O1655*U1655+P1655*V1658+Q1655*U1658)</f>
        <v>-2.8577054321493796</v>
      </c>
      <c r="AB1655" s="9"/>
      <c r="AC1655" s="61">
        <f t="shared" ref="AC1655" si="6796">20*LOG((2*$X$8)/(($X$8*X1655+Z1655+$X$8*X1658+Z1658)^2+($X$8*Y1655+AA1655+$X$8*Y1658+AA1658)^2)^0.5)</f>
        <v>-4.4762368246631432</v>
      </c>
      <c r="AE1655" s="99">
        <f t="shared" ref="AE1655" si="6797">((Y1655^2+X1655^2)/(Y1658^2+X1658^2))^0.5</f>
        <v>4.1391392771205195</v>
      </c>
      <c r="AF1655" s="17"/>
      <c r="AG1655" s="62"/>
      <c r="AH1655" s="62"/>
      <c r="AI1655" s="62"/>
      <c r="AJ1655" s="62"/>
    </row>
    <row r="1656" spans="2:36" ht="18.649999999999999" customHeight="1" thickBot="1">
      <c r="D1656" s="59"/>
      <c r="E1656" s="22"/>
      <c r="F1656" s="22"/>
      <c r="G1656" s="65"/>
      <c r="I1656" s="63"/>
      <c r="L1656" s="64"/>
      <c r="N1656" s="63"/>
      <c r="Q1656" s="64"/>
      <c r="S1656" s="63"/>
      <c r="V1656" s="64"/>
      <c r="X1656" s="63"/>
      <c r="AA1656" s="64"/>
      <c r="AE1656" s="100"/>
      <c r="AF1656" s="17"/>
      <c r="AG1656" s="62"/>
      <c r="AH1656" s="62"/>
      <c r="AI1656" s="62"/>
      <c r="AJ1656" s="62"/>
    </row>
    <row r="1657" spans="2:36" ht="18.649999999999999" customHeight="1" thickBot="1">
      <c r="D1657" s="237" t="s">
        <v>39</v>
      </c>
      <c r="E1657" s="238"/>
      <c r="F1657" s="239" t="s">
        <v>40</v>
      </c>
      <c r="G1657" s="240"/>
      <c r="I1657" s="228" t="s">
        <v>18</v>
      </c>
      <c r="J1657" s="229"/>
      <c r="K1657" s="230" t="s">
        <v>19</v>
      </c>
      <c r="L1657" s="231"/>
      <c r="N1657" s="228" t="s">
        <v>20</v>
      </c>
      <c r="O1657" s="229"/>
      <c r="P1657" s="230" t="s">
        <v>21</v>
      </c>
      <c r="Q1657" s="231"/>
      <c r="S1657" s="228" t="s">
        <v>47</v>
      </c>
      <c r="T1657" s="229"/>
      <c r="U1657" s="230" t="s">
        <v>48</v>
      </c>
      <c r="V1657" s="231"/>
      <c r="X1657" s="228" t="s">
        <v>51</v>
      </c>
      <c r="Y1657" s="229"/>
      <c r="Z1657" s="230" t="s">
        <v>52</v>
      </c>
      <c r="AA1657" s="231"/>
      <c r="AB1657" s="4"/>
      <c r="AC1657" s="71" t="s">
        <v>89</v>
      </c>
      <c r="AE1657" s="101" t="s">
        <v>90</v>
      </c>
      <c r="AF1657" s="17"/>
      <c r="AG1657" s="62"/>
      <c r="AH1657" s="62"/>
      <c r="AI1657" s="62"/>
      <c r="AJ1657" s="62"/>
    </row>
    <row r="1658" spans="2:36" ht="18.649999999999999" customHeight="1" thickTop="1" thickBot="1">
      <c r="D1658" s="43">
        <v>0</v>
      </c>
      <c r="E1658" s="116">
        <f t="shared" ref="E1658" si="6798">(1/$E$8)*SIN($B1655*$F$8)</f>
        <v>0.31913418929727816</v>
      </c>
      <c r="F1658" s="59">
        <f t="shared" ref="F1658" si="6799">COS($F$8*$B1655)</f>
        <v>-0.28875651160471033</v>
      </c>
      <c r="G1658" s="73">
        <v>0</v>
      </c>
      <c r="I1658" s="55">
        <v>0</v>
      </c>
      <c r="J1658" s="58">
        <f t="shared" ref="J1658" si="6800">(TAN($K$8*B1655))/$J$8</f>
        <v>0.14533691417030581</v>
      </c>
      <c r="K1658" s="56">
        <v>1</v>
      </c>
      <c r="L1658" s="57">
        <v>0</v>
      </c>
      <c r="N1658" s="55">
        <f t="shared" ref="N1658" si="6801">D1658*I1655+F1658*I1658-E1658*J1655-G1658*J1658</f>
        <v>0</v>
      </c>
      <c r="O1658" s="58">
        <f t="shared" ref="O1658" si="6802">(D1658*J1655+E1658*I1655+F1658*J1658+G1658*I1658)</f>
        <v>0.27716720895406743</v>
      </c>
      <c r="P1658" s="56">
        <f t="shared" ref="P1658" si="6803">D1658*K1655+F1658*K1658-E1658*L1655-G1658*L1658</f>
        <v>-0.28875651160471033</v>
      </c>
      <c r="Q1658" s="57">
        <f t="shared" ref="Q1658" si="6804">(D1658*L1655+E1658*K1655+F1658*L1658+G1658*K1658)</f>
        <v>0</v>
      </c>
      <c r="S1658" s="43">
        <v>0</v>
      </c>
      <c r="T1658" s="116">
        <f t="shared" ref="T1658" si="6805">(1/$T$8)*SIN($B1655*$U$8)</f>
        <v>0.31913418929727816</v>
      </c>
      <c r="U1658" s="59">
        <f t="shared" ref="U1658" si="6806">COS($U$8*$B1655)</f>
        <v>-0.28875651160471033</v>
      </c>
      <c r="V1658" s="73">
        <v>0</v>
      </c>
      <c r="X1658" s="55">
        <f t="shared" ref="X1658" si="6807">N1658*S1655+P1658*S1658-O1658*T1655-Q1658*T1658</f>
        <v>0</v>
      </c>
      <c r="Y1658" s="58">
        <f t="shared" ref="Y1658" si="6808">(N1658*T1655+O1658*S1655+P1658*T1658+Q1658*S1658)</f>
        <v>-0.17218591162406965</v>
      </c>
      <c r="Z1658" s="56">
        <f t="shared" ref="Z1658" si="6809">N1658*U1655+P1658*U1658-O1658*V1655-Q1658*V1658</f>
        <v>-0.71270146976998927</v>
      </c>
      <c r="AA1658" s="57">
        <f t="shared" ref="AA1658" si="6810">(N1658*V1655+O1658*U1655+P1658*V1658+Q1658*U1658)</f>
        <v>0</v>
      </c>
      <c r="AB1658" s="9"/>
      <c r="AC1658" s="74">
        <f t="shared" ref="AC1658" si="6811">(180/PI())*ATAN(-1*(($X$8*Y1655+AA1655+$X$8*Y1658+AA1658)/($X$8*X1655+Z1655+$X$8*X1658+Z1658)))</f>
        <v>-64.805507235514952</v>
      </c>
      <c r="AE1658" s="102">
        <f t="shared" ref="AE1658" si="6812">20*LOG(((($X$8*X1655+Z1655-$X$8*X1658-Z1658)^2+($X$8*Y1655+AA1655-$X$8*Y1658-AA1658)^2)/(($X$8*X1655+Z1655+$X$8*X1658+Z1658)^2+($X$8*Y1655+AA1655+$X$8*Y1658+AA1658)^2))^0.5)</f>
        <v>-1.9162704674203492</v>
      </c>
      <c r="AF1658" s="17"/>
      <c r="AG1658" s="62"/>
      <c r="AH1658" s="62"/>
      <c r="AI1658" s="62"/>
      <c r="AJ1658" s="62"/>
    </row>
    <row r="1659" spans="2:36" ht="18.649999999999999" customHeight="1">
      <c r="AE1659" s="66"/>
    </row>
    <row r="1660" spans="2:36" ht="18.649999999999999" customHeight="1" thickBot="1">
      <c r="E1660" s="50" t="s">
        <v>8</v>
      </c>
      <c r="J1660" s="50" t="s">
        <v>9</v>
      </c>
      <c r="O1660" s="50" t="s">
        <v>10</v>
      </c>
      <c r="T1660" s="50" t="s">
        <v>11</v>
      </c>
      <c r="Y1660" s="50" t="s">
        <v>12</v>
      </c>
    </row>
    <row r="1661" spans="2:36" ht="18.649999999999999" customHeight="1" thickBot="1">
      <c r="B1661" s="49"/>
      <c r="D1661" s="233" t="s">
        <v>37</v>
      </c>
      <c r="E1661" s="234"/>
      <c r="F1661" s="235" t="s">
        <v>38</v>
      </c>
      <c r="G1661" s="236"/>
      <c r="I1661" s="228" t="s">
        <v>14</v>
      </c>
      <c r="J1661" s="229"/>
      <c r="K1661" s="230" t="s">
        <v>15</v>
      </c>
      <c r="L1661" s="231"/>
      <c r="N1661" s="228" t="s">
        <v>16</v>
      </c>
      <c r="O1661" s="229"/>
      <c r="P1661" s="230" t="s">
        <v>17</v>
      </c>
      <c r="Q1661" s="231"/>
      <c r="S1661" s="228" t="s">
        <v>45</v>
      </c>
      <c r="T1661" s="229"/>
      <c r="U1661" s="230" t="s">
        <v>46</v>
      </c>
      <c r="V1661" s="231"/>
      <c r="X1661" s="228" t="s">
        <v>49</v>
      </c>
      <c r="Y1661" s="229"/>
      <c r="Z1661" s="230" t="s">
        <v>50</v>
      </c>
      <c r="AA1661" s="231"/>
      <c r="AB1661" s="4"/>
      <c r="AC1661" s="53" t="s">
        <v>87</v>
      </c>
      <c r="AE1661" s="98" t="s">
        <v>88</v>
      </c>
      <c r="AF1661" s="17"/>
      <c r="AG1661" s="62"/>
      <c r="AH1661" s="62"/>
      <c r="AI1661" s="62"/>
      <c r="AJ1661" s="62"/>
    </row>
    <row r="1662" spans="2:36" ht="18.649999999999999" customHeight="1" thickTop="1" thickBot="1">
      <c r="B1662" s="75">
        <v>4.68</v>
      </c>
      <c r="D1662" s="132">
        <f t="shared" ref="D1662" si="6813">COS($F$8*$B1662)</f>
        <v>-0.29640527936241801</v>
      </c>
      <c r="E1662" s="133">
        <v>0</v>
      </c>
      <c r="F1662" s="134">
        <v>0</v>
      </c>
      <c r="G1662" s="135">
        <f t="shared" ref="G1662" si="6814">$E$8*SIN($B1662*$F$8)</f>
        <v>2.8651867641211073</v>
      </c>
      <c r="I1662" s="55">
        <v>1</v>
      </c>
      <c r="J1662" s="58">
        <v>0</v>
      </c>
      <c r="K1662" s="56">
        <v>0</v>
      </c>
      <c r="L1662" s="57">
        <v>0</v>
      </c>
      <c r="N1662" s="55">
        <f t="shared" ref="N1662" si="6815">D1662*I1662+F1662*I1665-E1662*J1662-G1662*J1665</f>
        <v>-0.7641355384028452</v>
      </c>
      <c r="O1662" s="58">
        <f t="shared" ref="O1662" si="6816">(D1662*J1662+E1662*I1662+F1662*J1665+G1662*I1665)</f>
        <v>0</v>
      </c>
      <c r="P1662" s="56">
        <f t="shared" ref="P1662" si="6817">D1662*K1662+F1662*K1665-E1662*L1662-G1662*L1665</f>
        <v>0</v>
      </c>
      <c r="Q1662" s="57">
        <f t="shared" ref="Q1662" si="6818">(D1662*L1662+E1662*K1662+F1662*L1665+G1662*K1665)</f>
        <v>2.8651867641211073</v>
      </c>
      <c r="S1662" s="59">
        <f t="shared" ref="S1662" si="6819">COS($U$8*$B1662)</f>
        <v>-0.29640527936241801</v>
      </c>
      <c r="T1662" s="60">
        <v>0</v>
      </c>
      <c r="U1662" s="22">
        <v>0</v>
      </c>
      <c r="V1662" s="116">
        <f t="shared" ref="V1662" si="6820">$T$8*SIN($B1662*$U$8)</f>
        <v>2.8651867641211073</v>
      </c>
      <c r="X1662" s="55">
        <f t="shared" ref="X1662" si="6821">N1662*S1662+P1662*S1665-O1662*T1662-Q1662*T1665</f>
        <v>-0.68565010263503978</v>
      </c>
      <c r="Y1662" s="58">
        <f t="shared" ref="Y1662" si="6822">(N1662*T1662+O1662*S1662+P1662*T1665+Q1662*S1665)</f>
        <v>0</v>
      </c>
      <c r="Z1662" s="56">
        <f t="shared" ref="Z1662" si="6823">N1662*U1662+P1662*U1665-O1662*V1662-Q1662*V1665</f>
        <v>0</v>
      </c>
      <c r="AA1662" s="57">
        <f t="shared" ref="AA1662" si="6824">(N1662*V1662+O1662*U1662+P1662*V1665+Q1662*U1665)</f>
        <v>-3.0386475138712075</v>
      </c>
      <c r="AB1662" s="9"/>
      <c r="AC1662" s="61">
        <f t="shared" ref="AC1662" si="6825">20*LOG((2*$X$8)/(($X$8*X1662+Z1662+$X$8*X1665+Z1665)^2+($X$8*Y1662+AA1662+$X$8*Y1665+AA1665)^2)^0.5)</f>
        <v>-4.8444291048754815</v>
      </c>
      <c r="AE1662" s="99">
        <f t="shared" ref="AE1662" si="6826">((Y1662^2+X1662^2)/(Y1665^2+X1665^2))^0.5</f>
        <v>3.9318968461478123</v>
      </c>
      <c r="AF1662" s="17"/>
      <c r="AG1662" s="62"/>
      <c r="AH1662" s="62"/>
      <c r="AI1662" s="62"/>
      <c r="AJ1662" s="62"/>
    </row>
    <row r="1663" spans="2:36" ht="18.649999999999999" customHeight="1" thickBot="1">
      <c r="D1663" s="59"/>
      <c r="E1663" s="22"/>
      <c r="F1663" s="22"/>
      <c r="G1663" s="65"/>
      <c r="I1663" s="63"/>
      <c r="L1663" s="64"/>
      <c r="N1663" s="63"/>
      <c r="Q1663" s="64"/>
      <c r="S1663" s="63"/>
      <c r="V1663" s="64"/>
      <c r="X1663" s="63"/>
      <c r="AA1663" s="64"/>
      <c r="AE1663" s="100"/>
      <c r="AF1663" s="17"/>
      <c r="AG1663" s="62"/>
      <c r="AH1663" s="62"/>
      <c r="AI1663" s="62"/>
      <c r="AJ1663" s="62"/>
    </row>
    <row r="1664" spans="2:36" ht="18.649999999999999" customHeight="1" thickBot="1">
      <c r="D1664" s="237" t="s">
        <v>39</v>
      </c>
      <c r="E1664" s="238"/>
      <c r="F1664" s="239" t="s">
        <v>40</v>
      </c>
      <c r="G1664" s="240"/>
      <c r="I1664" s="228" t="s">
        <v>18</v>
      </c>
      <c r="J1664" s="229"/>
      <c r="K1664" s="230" t="s">
        <v>19</v>
      </c>
      <c r="L1664" s="231"/>
      <c r="N1664" s="228" t="s">
        <v>20</v>
      </c>
      <c r="O1664" s="229"/>
      <c r="P1664" s="230" t="s">
        <v>21</v>
      </c>
      <c r="Q1664" s="231"/>
      <c r="S1664" s="228" t="s">
        <v>47</v>
      </c>
      <c r="T1664" s="229"/>
      <c r="U1664" s="230" t="s">
        <v>48</v>
      </c>
      <c r="V1664" s="231"/>
      <c r="X1664" s="228" t="s">
        <v>51</v>
      </c>
      <c r="Y1664" s="229"/>
      <c r="Z1664" s="230" t="s">
        <v>52</v>
      </c>
      <c r="AA1664" s="231"/>
      <c r="AB1664" s="4"/>
      <c r="AC1664" s="71" t="s">
        <v>89</v>
      </c>
      <c r="AE1664" s="101" t="s">
        <v>90</v>
      </c>
      <c r="AF1664" s="17"/>
      <c r="AG1664" s="62"/>
      <c r="AH1664" s="62"/>
      <c r="AI1664" s="62"/>
      <c r="AJ1664" s="62"/>
    </row>
    <row r="1665" spans="2:36" ht="18.649999999999999" customHeight="1" thickTop="1" thickBot="1">
      <c r="D1665" s="43">
        <v>0</v>
      </c>
      <c r="E1665" s="116">
        <f t="shared" ref="E1665" si="6827">(1/$E$8)*SIN($B1662*$F$8)</f>
        <v>0.31835408490234524</v>
      </c>
      <c r="F1665" s="59">
        <f t="shared" ref="F1665" si="6828">COS($F$8*$B1662)</f>
        <v>-0.29640527936241801</v>
      </c>
      <c r="G1665" s="73">
        <v>0</v>
      </c>
      <c r="I1665" s="55">
        <v>0</v>
      </c>
      <c r="J1665" s="58">
        <f t="shared" ref="J1665" si="6829">(TAN($K$8*B1662))/$J$8</f>
        <v>0.16324599320976652</v>
      </c>
      <c r="K1665" s="56">
        <v>1</v>
      </c>
      <c r="L1665" s="57">
        <v>0</v>
      </c>
      <c r="N1665" s="55">
        <f t="shared" ref="N1665" si="6830">D1665*I1662+F1665*I1665-E1665*J1662-G1665*J1665</f>
        <v>0</v>
      </c>
      <c r="O1665" s="58">
        <f t="shared" ref="O1665" si="6831">(D1665*J1662+E1665*I1662+F1665*J1665+G1665*I1665)</f>
        <v>0.26996711068020901</v>
      </c>
      <c r="P1665" s="56">
        <f t="shared" ref="P1665" si="6832">D1665*K1662+F1665*K1665-E1665*L1662-G1665*L1665</f>
        <v>-0.29640527936241801</v>
      </c>
      <c r="Q1665" s="57">
        <f t="shared" ref="Q1665" si="6833">(D1665*L1662+E1665*K1662+F1665*L1665+G1665*K1665)</f>
        <v>0</v>
      </c>
      <c r="S1665" s="43">
        <v>0</v>
      </c>
      <c r="T1665" s="116">
        <f t="shared" ref="T1665" si="6834">(1/$T$8)*SIN($B1662*$U$8)</f>
        <v>0.31835408490234524</v>
      </c>
      <c r="U1665" s="59">
        <f t="shared" ref="U1665" si="6835">COS($U$8*$B1662)</f>
        <v>-0.29640527936241801</v>
      </c>
      <c r="V1665" s="73">
        <v>0</v>
      </c>
      <c r="X1665" s="55">
        <f t="shared" ref="X1665" si="6836">N1665*S1662+P1665*S1665-O1665*T1662-Q1665*T1665</f>
        <v>0</v>
      </c>
      <c r="Y1665" s="58">
        <f t="shared" ref="Y1665" si="6837">(N1665*T1662+O1665*S1662+P1665*T1665+Q1665*S1665)</f>
        <v>-0.17438150833147875</v>
      </c>
      <c r="Z1665" s="56">
        <f t="shared" ref="Z1665" si="6838">N1665*U1662+P1665*U1665-O1665*V1662-Q1665*V1665</f>
        <v>-0.68565010263503989</v>
      </c>
      <c r="AA1665" s="57">
        <f t="shared" ref="AA1665" si="6839">(N1665*V1662+O1665*U1662+P1665*V1665+Q1665*U1665)</f>
        <v>0</v>
      </c>
      <c r="AB1665" s="9"/>
      <c r="AC1665" s="74">
        <f t="shared" ref="AC1665" si="6840">(180/PI())*ATAN(-1*(($X$8*Y1662+AA1662+$X$8*Y1665+AA1665)/($X$8*X1662+Z1662+$X$8*X1665+Z1665)))</f>
        <v>-66.887521012873592</v>
      </c>
      <c r="AE1665" s="102">
        <f t="shared" ref="AE1665" si="6841">20*LOG(((($X$8*X1662+Z1662-$X$8*X1665-Z1665)^2+($X$8*Y1662+AA1662-$X$8*Y1665-AA1665)^2)/(($X$8*X1662+Z1662+$X$8*X1665+Z1665)^2+($X$8*Y1662+AA1662+$X$8*Y1665+AA1665)^2))^0.5)</f>
        <v>-1.7247620459032762</v>
      </c>
      <c r="AF1665" s="17"/>
      <c r="AG1665" s="62"/>
      <c r="AH1665" s="62"/>
      <c r="AI1665" s="62"/>
      <c r="AJ1665" s="62"/>
    </row>
    <row r="1666" spans="2:36" ht="18.649999999999999" customHeight="1">
      <c r="AE1666" s="66"/>
    </row>
    <row r="1667" spans="2:36" ht="18.649999999999999" customHeight="1" thickBot="1">
      <c r="E1667" s="50" t="s">
        <v>8</v>
      </c>
      <c r="J1667" s="50" t="s">
        <v>9</v>
      </c>
      <c r="O1667" s="50" t="s">
        <v>10</v>
      </c>
      <c r="T1667" s="50" t="s">
        <v>11</v>
      </c>
      <c r="Y1667" s="50" t="s">
        <v>12</v>
      </c>
    </row>
    <row r="1668" spans="2:36" ht="18.649999999999999" customHeight="1" thickBot="1">
      <c r="B1668" s="49"/>
      <c r="D1668" s="233" t="s">
        <v>37</v>
      </c>
      <c r="E1668" s="234"/>
      <c r="F1668" s="235" t="s">
        <v>38</v>
      </c>
      <c r="G1668" s="236"/>
      <c r="I1668" s="228" t="s">
        <v>14</v>
      </c>
      <c r="J1668" s="229"/>
      <c r="K1668" s="230" t="s">
        <v>15</v>
      </c>
      <c r="L1668" s="231"/>
      <c r="N1668" s="228" t="s">
        <v>16</v>
      </c>
      <c r="O1668" s="229"/>
      <c r="P1668" s="230" t="s">
        <v>17</v>
      </c>
      <c r="Q1668" s="231"/>
      <c r="S1668" s="228" t="s">
        <v>45</v>
      </c>
      <c r="T1668" s="229"/>
      <c r="U1668" s="230" t="s">
        <v>46</v>
      </c>
      <c r="V1668" s="231"/>
      <c r="X1668" s="228" t="s">
        <v>49</v>
      </c>
      <c r="Y1668" s="229"/>
      <c r="Z1668" s="230" t="s">
        <v>50</v>
      </c>
      <c r="AA1668" s="231"/>
      <c r="AB1668" s="4"/>
      <c r="AC1668" s="53" t="s">
        <v>87</v>
      </c>
      <c r="AE1668" s="98" t="s">
        <v>88</v>
      </c>
      <c r="AF1668" s="17"/>
      <c r="AG1668" s="62"/>
      <c r="AH1668" s="62"/>
      <c r="AI1668" s="62"/>
      <c r="AJ1668" s="62"/>
    </row>
    <row r="1669" spans="2:36" ht="18.649999999999999" customHeight="1" thickTop="1" thickBot="1">
      <c r="B1669" s="75">
        <v>4.7</v>
      </c>
      <c r="D1669" s="132">
        <f t="shared" ref="D1669" si="6842">COS($F$8*$B1669)</f>
        <v>-0.30403508289871473</v>
      </c>
      <c r="E1669" s="133">
        <v>0</v>
      </c>
      <c r="F1669" s="134">
        <v>0</v>
      </c>
      <c r="G1669" s="135">
        <f t="shared" ref="G1669" si="6843">$E$8*SIN($B1669*$F$8)</f>
        <v>2.8579825078717587</v>
      </c>
      <c r="I1669" s="55">
        <v>1</v>
      </c>
      <c r="J1669" s="58">
        <v>0</v>
      </c>
      <c r="K1669" s="56">
        <v>0</v>
      </c>
      <c r="L1669" s="57">
        <v>0</v>
      </c>
      <c r="N1669" s="55">
        <f t="shared" ref="N1669" si="6844">D1669*I1669+F1669*I1672-E1669*J1669-G1669*J1672</f>
        <v>-0.8219584205616588</v>
      </c>
      <c r="O1669" s="58">
        <f t="shared" ref="O1669" si="6845">(D1669*J1669+E1669*I1669+F1669*J1672+G1669*I1672)</f>
        <v>0</v>
      </c>
      <c r="P1669" s="56">
        <f t="shared" ref="P1669" si="6846">D1669*K1669+F1669*K1672-E1669*L1669-G1669*L1672</f>
        <v>0</v>
      </c>
      <c r="Q1669" s="57">
        <f t="shared" ref="Q1669" si="6847">(D1669*L1669+E1669*K1669+F1669*L1672+G1669*K1672)</f>
        <v>2.8579825078717587</v>
      </c>
      <c r="S1669" s="59">
        <f t="shared" ref="S1669" si="6848">COS($U$8*$B1669)</f>
        <v>-0.30403508289871473</v>
      </c>
      <c r="T1669" s="60">
        <v>0</v>
      </c>
      <c r="U1669" s="22">
        <v>0</v>
      </c>
      <c r="V1669" s="116">
        <f t="shared" ref="V1669" si="6849">$T$8*SIN($B1669*$U$8)</f>
        <v>2.8579825078717587</v>
      </c>
      <c r="X1669" s="55">
        <f t="shared" ref="X1669" si="6850">N1669*S1669+P1669*S1672-O1669*T1669-Q1669*T1672</f>
        <v>-0.6576584718320112</v>
      </c>
      <c r="Y1669" s="58">
        <f t="shared" ref="Y1669" si="6851">(N1669*T1669+O1669*S1669+P1669*T1672+Q1669*S1672)</f>
        <v>0</v>
      </c>
      <c r="Z1669" s="56">
        <f t="shared" ref="Z1669" si="6852">N1669*U1669+P1669*U1672-O1669*V1669-Q1669*V1672</f>
        <v>0</v>
      </c>
      <c r="AA1669" s="57">
        <f t="shared" ref="AA1669" si="6853">(N1669*V1669+O1669*U1669+P1669*V1672+Q1669*U1672)</f>
        <v>-3.2180697368669859</v>
      </c>
      <c r="AB1669" s="9"/>
      <c r="AC1669" s="61">
        <f t="shared" ref="AC1669" si="6854">20*LOG((2*$X$8)/(($X$8*X1669+Z1669+$X$8*X1672+Z1672)^2+($X$8*Y1669+AA1669+$X$8*Y1672+AA1672)^2)^0.5)</f>
        <v>-5.2022468536167663</v>
      </c>
      <c r="AE1669" s="99">
        <f t="shared" ref="AE1669" si="6855">((Y1669^2+X1669^2)/(Y1672^2+X1672^2))^0.5</f>
        <v>3.7294194175635638</v>
      </c>
      <c r="AF1669" s="17"/>
      <c r="AG1669" s="62"/>
      <c r="AH1669" s="62"/>
      <c r="AI1669" s="62"/>
      <c r="AJ1669" s="62"/>
    </row>
    <row r="1670" spans="2:36" ht="18.649999999999999" customHeight="1" thickBot="1">
      <c r="D1670" s="59"/>
      <c r="E1670" s="22"/>
      <c r="F1670" s="22"/>
      <c r="G1670" s="65"/>
      <c r="I1670" s="63"/>
      <c r="L1670" s="64"/>
      <c r="N1670" s="63"/>
      <c r="Q1670" s="64"/>
      <c r="S1670" s="63"/>
      <c r="V1670" s="64"/>
      <c r="X1670" s="63"/>
      <c r="AA1670" s="64"/>
      <c r="AE1670" s="100"/>
      <c r="AF1670" s="17"/>
      <c r="AG1670" s="62"/>
      <c r="AH1670" s="62"/>
      <c r="AI1670" s="62"/>
      <c r="AJ1670" s="62"/>
    </row>
    <row r="1671" spans="2:36" ht="18.649999999999999" customHeight="1" thickBot="1">
      <c r="D1671" s="237" t="s">
        <v>39</v>
      </c>
      <c r="E1671" s="238"/>
      <c r="F1671" s="239" t="s">
        <v>40</v>
      </c>
      <c r="G1671" s="240"/>
      <c r="I1671" s="228" t="s">
        <v>18</v>
      </c>
      <c r="J1671" s="229"/>
      <c r="K1671" s="230" t="s">
        <v>19</v>
      </c>
      <c r="L1671" s="231"/>
      <c r="N1671" s="228" t="s">
        <v>20</v>
      </c>
      <c r="O1671" s="229"/>
      <c r="P1671" s="230" t="s">
        <v>21</v>
      </c>
      <c r="Q1671" s="231"/>
      <c r="S1671" s="228" t="s">
        <v>47</v>
      </c>
      <c r="T1671" s="229"/>
      <c r="U1671" s="230" t="s">
        <v>48</v>
      </c>
      <c r="V1671" s="231"/>
      <c r="X1671" s="228" t="s">
        <v>51</v>
      </c>
      <c r="Y1671" s="229"/>
      <c r="Z1671" s="230" t="s">
        <v>52</v>
      </c>
      <c r="AA1671" s="231"/>
      <c r="AB1671" s="4"/>
      <c r="AC1671" s="71" t="s">
        <v>89</v>
      </c>
      <c r="AE1671" s="101" t="s">
        <v>90</v>
      </c>
      <c r="AF1671" s="17"/>
      <c r="AG1671" s="62"/>
      <c r="AH1671" s="62"/>
      <c r="AI1671" s="62"/>
      <c r="AJ1671" s="62"/>
    </row>
    <row r="1672" spans="2:36" ht="18.649999999999999" customHeight="1" thickTop="1" thickBot="1">
      <c r="D1672" s="43">
        <v>0</v>
      </c>
      <c r="E1672" s="116">
        <f t="shared" ref="E1672" si="6856">(1/$E$8)*SIN($B1669*$F$8)</f>
        <v>0.31755361198575094</v>
      </c>
      <c r="F1672" s="59">
        <f t="shared" ref="F1672" si="6857">COS($F$8*$B1669)</f>
        <v>-0.30403508289871473</v>
      </c>
      <c r="G1672" s="73">
        <v>0</v>
      </c>
      <c r="I1672" s="55">
        <v>0</v>
      </c>
      <c r="J1672" s="58">
        <f t="shared" ref="J1672" si="6858">(TAN($K$8*B1669))/$J$8</f>
        <v>0.1812199116812033</v>
      </c>
      <c r="K1672" s="56">
        <v>1</v>
      </c>
      <c r="L1672" s="57">
        <v>0</v>
      </c>
      <c r="N1672" s="55">
        <f t="shared" ref="N1672" si="6859">D1672*I1669+F1672*I1672-E1672*J1669-G1672*J1672</f>
        <v>0</v>
      </c>
      <c r="O1672" s="58">
        <f t="shared" ref="O1672" si="6860">(D1672*J1669+E1672*I1669+F1672*J1672+G1672*I1672)</f>
        <v>0.26245640111485852</v>
      </c>
      <c r="P1672" s="56">
        <f t="shared" ref="P1672" si="6861">D1672*K1669+F1672*K1672-E1672*L1669-G1672*L1672</f>
        <v>-0.30403508289871473</v>
      </c>
      <c r="Q1672" s="57">
        <f t="shared" ref="Q1672" si="6862">(D1672*L1669+E1672*K1669+F1672*L1672+G1672*K1672)</f>
        <v>0</v>
      </c>
      <c r="S1672" s="43">
        <v>0</v>
      </c>
      <c r="T1672" s="116">
        <f t="shared" ref="T1672" si="6863">(1/$T$8)*SIN($B1669*$U$8)</f>
        <v>0.31755361198575094</v>
      </c>
      <c r="U1672" s="59">
        <f t="shared" ref="U1672" si="6864">COS($U$8*$B1669)</f>
        <v>-0.30403508289871473</v>
      </c>
      <c r="V1672" s="73">
        <v>0</v>
      </c>
      <c r="X1672" s="55">
        <f t="shared" ref="X1672" si="6865">N1672*S1669+P1672*S1672-O1672*T1669-Q1672*T1672</f>
        <v>0</v>
      </c>
      <c r="Y1672" s="58">
        <f t="shared" ref="Y1672" si="6866">(N1672*T1669+O1672*S1669+P1672*T1672+Q1672*S1672)</f>
        <v>-0.17634339241512842</v>
      </c>
      <c r="Z1672" s="56">
        <f t="shared" ref="Z1672" si="6867">N1672*U1669+P1672*U1672-O1672*V1669-Q1672*V1672</f>
        <v>-0.65765847183201132</v>
      </c>
      <c r="AA1672" s="57">
        <f t="shared" ref="AA1672" si="6868">(N1672*V1669+O1672*U1669+P1672*V1672+Q1672*U1672)</f>
        <v>0</v>
      </c>
      <c r="AB1672" s="9"/>
      <c r="AC1672" s="74">
        <f t="shared" ref="AC1672" si="6869">(180/PI())*ATAN(-1*(($X$8*Y1669+AA1669+$X$8*Y1672+AA1672)/($X$8*X1669+Z1669+$X$8*X1672+Z1672)))</f>
        <v>-68.818916776516403</v>
      </c>
      <c r="AE1672" s="102">
        <f t="shared" ref="AE1672" si="6870">20*LOG(((($X$8*X1669+Z1669-$X$8*X1672-Z1672)^2+($X$8*Y1669+AA1669-$X$8*Y1672-AA1672)^2)/(($X$8*X1669+Z1669+$X$8*X1672+Z1672)^2+($X$8*Y1669+AA1669+$X$8*Y1672+AA1672)^2))^0.5)</f>
        <v>-1.5604439824220786</v>
      </c>
      <c r="AF1672" s="17"/>
      <c r="AG1672" s="62"/>
      <c r="AH1672" s="62"/>
      <c r="AI1672" s="62"/>
      <c r="AJ1672" s="62"/>
    </row>
    <row r="1673" spans="2:36" ht="18.649999999999999" customHeight="1">
      <c r="AE1673" s="66"/>
    </row>
    <row r="1674" spans="2:36" ht="18.649999999999999" customHeight="1" thickBot="1">
      <c r="E1674" s="50" t="s">
        <v>8</v>
      </c>
      <c r="J1674" s="50" t="s">
        <v>9</v>
      </c>
      <c r="O1674" s="50" t="s">
        <v>10</v>
      </c>
      <c r="T1674" s="50" t="s">
        <v>11</v>
      </c>
      <c r="Y1674" s="50" t="s">
        <v>12</v>
      </c>
    </row>
    <row r="1675" spans="2:36" ht="18.649999999999999" customHeight="1" thickBot="1">
      <c r="B1675" s="49"/>
      <c r="D1675" s="233" t="s">
        <v>37</v>
      </c>
      <c r="E1675" s="234"/>
      <c r="F1675" s="235" t="s">
        <v>38</v>
      </c>
      <c r="G1675" s="236"/>
      <c r="I1675" s="228" t="s">
        <v>14</v>
      </c>
      <c r="J1675" s="229"/>
      <c r="K1675" s="230" t="s">
        <v>15</v>
      </c>
      <c r="L1675" s="231"/>
      <c r="N1675" s="228" t="s">
        <v>16</v>
      </c>
      <c r="O1675" s="229"/>
      <c r="P1675" s="230" t="s">
        <v>17</v>
      </c>
      <c r="Q1675" s="231"/>
      <c r="S1675" s="228" t="s">
        <v>45</v>
      </c>
      <c r="T1675" s="229"/>
      <c r="U1675" s="230" t="s">
        <v>46</v>
      </c>
      <c r="V1675" s="231"/>
      <c r="X1675" s="228" t="s">
        <v>49</v>
      </c>
      <c r="Y1675" s="229"/>
      <c r="Z1675" s="230" t="s">
        <v>50</v>
      </c>
      <c r="AA1675" s="231"/>
      <c r="AB1675" s="4"/>
      <c r="AC1675" s="53" t="s">
        <v>87</v>
      </c>
      <c r="AE1675" s="98" t="s">
        <v>88</v>
      </c>
      <c r="AF1675" s="17"/>
      <c r="AG1675" s="62"/>
      <c r="AH1675" s="62"/>
      <c r="AI1675" s="62"/>
      <c r="AJ1675" s="62"/>
    </row>
    <row r="1676" spans="2:36" ht="18.649999999999999" customHeight="1" thickTop="1" thickBot="1">
      <c r="B1676" s="75">
        <v>4.72</v>
      </c>
      <c r="D1676" s="132">
        <f t="shared" ref="D1676" si="6871">COS($F$8*$B1676)</f>
        <v>-0.3116454340533219</v>
      </c>
      <c r="E1676" s="133">
        <v>0</v>
      </c>
      <c r="F1676" s="134">
        <v>0</v>
      </c>
      <c r="G1676" s="135">
        <f t="shared" ref="G1676" si="6872">$E$8*SIN($B1676*$F$8)</f>
        <v>2.8505953958609154</v>
      </c>
      <c r="I1676" s="55">
        <v>1</v>
      </c>
      <c r="J1676" s="58">
        <v>0</v>
      </c>
      <c r="K1676" s="56">
        <v>0</v>
      </c>
      <c r="L1676" s="57">
        <v>0</v>
      </c>
      <c r="N1676" s="55">
        <f t="shared" ref="N1676" si="6873">D1676*I1676+F1676*I1679-E1676*J1676-G1676*J1679</f>
        <v>-0.87967241456022527</v>
      </c>
      <c r="O1676" s="58">
        <f t="shared" ref="O1676" si="6874">(D1676*J1676+E1676*I1676+F1676*J1679+G1676*I1679)</f>
        <v>0</v>
      </c>
      <c r="P1676" s="56">
        <f t="shared" ref="P1676" si="6875">D1676*K1676+F1676*K1679-E1676*L1676-G1676*L1679</f>
        <v>0</v>
      </c>
      <c r="Q1676" s="57">
        <f t="shared" ref="Q1676" si="6876">(D1676*L1676+E1676*K1676+F1676*L1679+G1676*K1679)</f>
        <v>2.8505953958609154</v>
      </c>
      <c r="S1676" s="59">
        <f t="shared" ref="S1676" si="6877">COS($U$8*$B1676)</f>
        <v>-0.3116454340533219</v>
      </c>
      <c r="T1676" s="60">
        <v>0</v>
      </c>
      <c r="U1676" s="22">
        <v>0</v>
      </c>
      <c r="V1676" s="116">
        <f t="shared" ref="V1676" si="6878">$T$8*SIN($B1676*$U$8)</f>
        <v>2.8505953958609154</v>
      </c>
      <c r="X1676" s="55">
        <f t="shared" ref="X1676" si="6879">N1676*S1676+P1676*S1679-O1676*T1676-Q1676*T1679</f>
        <v>-0.62873123197336134</v>
      </c>
      <c r="Y1676" s="58">
        <f t="shared" ref="Y1676" si="6880">(N1676*T1676+O1676*S1676+P1676*T1679+Q1676*S1679)</f>
        <v>0</v>
      </c>
      <c r="Z1676" s="56">
        <f t="shared" ref="Z1676" si="6881">N1676*U1676+P1676*U1679-O1676*V1676-Q1676*V1679</f>
        <v>0</v>
      </c>
      <c r="AA1676" s="57">
        <f t="shared" ref="AA1676" si="6882">(N1676*V1676+O1676*U1676+P1676*V1679+Q1676*U1679)</f>
        <v>-3.3959651742647083</v>
      </c>
      <c r="AB1676" s="9"/>
      <c r="AC1676" s="61">
        <f t="shared" ref="AC1676" si="6883">20*LOG((2*$X$8)/(($X$8*X1676+Z1676+$X$8*X1679+Z1679)^2+($X$8*Y1676+AA1676+$X$8*Y1679+AA1679)^2)^0.5)</f>
        <v>-5.5493993675090749</v>
      </c>
      <c r="AE1676" s="99">
        <f t="shared" ref="AE1676" si="6884">((Y1676^2+X1676^2)/(Y1679^2+X1679^2))^0.5</f>
        <v>3.5309406757198163</v>
      </c>
      <c r="AF1676" s="17"/>
      <c r="AG1676" s="62"/>
      <c r="AH1676" s="62"/>
      <c r="AI1676" s="62"/>
      <c r="AJ1676" s="62"/>
    </row>
    <row r="1677" spans="2:36" ht="18.649999999999999" customHeight="1" thickBot="1">
      <c r="D1677" s="59"/>
      <c r="E1677" s="22"/>
      <c r="F1677" s="22"/>
      <c r="G1677" s="65"/>
      <c r="I1677" s="63"/>
      <c r="L1677" s="64"/>
      <c r="N1677" s="63"/>
      <c r="Q1677" s="64"/>
      <c r="S1677" s="63"/>
      <c r="V1677" s="64"/>
      <c r="X1677" s="63"/>
      <c r="AA1677" s="64"/>
      <c r="AE1677" s="100"/>
      <c r="AF1677" s="17"/>
      <c r="AG1677" s="62"/>
      <c r="AH1677" s="62"/>
      <c r="AI1677" s="62"/>
      <c r="AJ1677" s="62"/>
    </row>
    <row r="1678" spans="2:36" ht="18.649999999999999" customHeight="1" thickBot="1">
      <c r="D1678" s="237" t="s">
        <v>39</v>
      </c>
      <c r="E1678" s="238"/>
      <c r="F1678" s="239" t="s">
        <v>40</v>
      </c>
      <c r="G1678" s="240"/>
      <c r="I1678" s="228" t="s">
        <v>18</v>
      </c>
      <c r="J1678" s="229"/>
      <c r="K1678" s="230" t="s">
        <v>19</v>
      </c>
      <c r="L1678" s="231"/>
      <c r="N1678" s="228" t="s">
        <v>20</v>
      </c>
      <c r="O1678" s="229"/>
      <c r="P1678" s="230" t="s">
        <v>21</v>
      </c>
      <c r="Q1678" s="231"/>
      <c r="S1678" s="228" t="s">
        <v>47</v>
      </c>
      <c r="T1678" s="229"/>
      <c r="U1678" s="230" t="s">
        <v>48</v>
      </c>
      <c r="V1678" s="231"/>
      <c r="X1678" s="228" t="s">
        <v>51</v>
      </c>
      <c r="Y1678" s="229"/>
      <c r="Z1678" s="230" t="s">
        <v>52</v>
      </c>
      <c r="AA1678" s="231"/>
      <c r="AB1678" s="4"/>
      <c r="AC1678" s="71" t="s">
        <v>89</v>
      </c>
      <c r="AE1678" s="101" t="s">
        <v>90</v>
      </c>
      <c r="AF1678" s="17"/>
      <c r="AG1678" s="62"/>
      <c r="AH1678" s="62"/>
      <c r="AI1678" s="62"/>
      <c r="AJ1678" s="62"/>
    </row>
    <row r="1679" spans="2:36" ht="18.649999999999999" customHeight="1" thickTop="1" thickBot="1">
      <c r="D1679" s="43">
        <v>0</v>
      </c>
      <c r="E1679" s="116">
        <f t="shared" ref="E1679" si="6885">(1/$E$8)*SIN($B1676*$F$8)</f>
        <v>0.31673282176232392</v>
      </c>
      <c r="F1679" s="59">
        <f t="shared" ref="F1679" si="6886">COS($F$8*$B1676)</f>
        <v>-0.3116454340533219</v>
      </c>
      <c r="G1679" s="73">
        <v>0</v>
      </c>
      <c r="I1679" s="55">
        <v>0</v>
      </c>
      <c r="J1679" s="58">
        <f t="shared" ref="J1679" si="6887">(TAN($K$8*B1676))/$J$8</f>
        <v>0.19926608361596407</v>
      </c>
      <c r="K1679" s="56">
        <v>1</v>
      </c>
      <c r="L1679" s="57">
        <v>0</v>
      </c>
      <c r="N1679" s="55">
        <f t="shared" ref="N1679" si="6888">D1679*I1676+F1679*I1679-E1679*J1676-G1679*J1679</f>
        <v>0</v>
      </c>
      <c r="O1679" s="58">
        <f t="shared" ref="O1679" si="6889">(D1679*J1676+E1679*I1676+F1679*J1679+G1679*I1679)</f>
        <v>0.25463245664172129</v>
      </c>
      <c r="P1679" s="56">
        <f t="shared" ref="P1679" si="6890">D1679*K1676+F1679*K1679-E1679*L1676-G1679*L1679</f>
        <v>-0.3116454340533219</v>
      </c>
      <c r="Q1679" s="57">
        <f t="shared" ref="Q1679" si="6891">(D1679*L1676+E1679*K1676+F1679*L1679+G1679*K1679)</f>
        <v>0</v>
      </c>
      <c r="S1679" s="43">
        <v>0</v>
      </c>
      <c r="T1679" s="116">
        <f t="shared" ref="T1679" si="6892">(1/$T$8)*SIN($B1676*$U$8)</f>
        <v>0.31673282176232392</v>
      </c>
      <c r="U1679" s="59">
        <f t="shared" ref="U1679" si="6893">COS($U$8*$B1676)</f>
        <v>-0.3116454340533219</v>
      </c>
      <c r="V1679" s="73">
        <v>0</v>
      </c>
      <c r="X1679" s="55">
        <f t="shared" ref="X1679" si="6894">N1679*S1676+P1679*S1679-O1679*T1676-Q1679*T1679</f>
        <v>0</v>
      </c>
      <c r="Y1679" s="58">
        <f t="shared" ref="Y1679" si="6895">(N1679*T1676+O1679*S1676+P1679*T1679+Q1679*S1679)</f>
        <v>-0.17806338019122578</v>
      </c>
      <c r="Z1679" s="56">
        <f t="shared" ref="Z1679" si="6896">N1679*U1676+P1679*U1679-O1679*V1676-Q1679*V1679</f>
        <v>-0.62873123197336145</v>
      </c>
      <c r="AA1679" s="57">
        <f t="shared" ref="AA1679" si="6897">(N1679*V1676+O1679*U1676+P1679*V1679+Q1679*U1679)</f>
        <v>0</v>
      </c>
      <c r="AB1679" s="9"/>
      <c r="AC1679" s="74">
        <f t="shared" ref="AC1679" si="6898">(180/PI())*ATAN(-1*(($X$8*Y1676+AA1676+$X$8*Y1679+AA1679)/($X$8*X1676+Z1676+$X$8*X1679+Z1679)))</f>
        <v>-70.616427272646447</v>
      </c>
      <c r="AE1679" s="102">
        <f t="shared" ref="AE1679" si="6899">20*LOG(((($X$8*X1676+Z1676-$X$8*X1679-Z1679)^2+($X$8*Y1676+AA1676-$X$8*Y1679-AA1679)^2)/(($X$8*X1676+Z1676+$X$8*X1679+Z1679)^2+($X$8*Y1676+AA1676+$X$8*Y1679+AA1679)^2))^0.5)</f>
        <v>-1.4185435628608896</v>
      </c>
      <c r="AF1679" s="17"/>
      <c r="AG1679" s="62"/>
      <c r="AH1679" s="62"/>
      <c r="AI1679" s="62"/>
      <c r="AJ1679" s="62"/>
    </row>
    <row r="1680" spans="2:36" ht="18.649999999999999" customHeight="1">
      <c r="AE1680" s="66"/>
    </row>
    <row r="1681" spans="2:36" ht="18.649999999999999" customHeight="1" thickBot="1">
      <c r="E1681" s="50" t="s">
        <v>8</v>
      </c>
      <c r="J1681" s="50" t="s">
        <v>9</v>
      </c>
      <c r="O1681" s="50" t="s">
        <v>10</v>
      </c>
      <c r="T1681" s="50" t="s">
        <v>11</v>
      </c>
      <c r="Y1681" s="50" t="s">
        <v>12</v>
      </c>
    </row>
    <row r="1682" spans="2:36" ht="18.649999999999999" customHeight="1" thickBot="1">
      <c r="B1682" s="49"/>
      <c r="D1682" s="233" t="s">
        <v>37</v>
      </c>
      <c r="E1682" s="234"/>
      <c r="F1682" s="235" t="s">
        <v>38</v>
      </c>
      <c r="G1682" s="236"/>
      <c r="I1682" s="228" t="s">
        <v>14</v>
      </c>
      <c r="J1682" s="229"/>
      <c r="K1682" s="230" t="s">
        <v>15</v>
      </c>
      <c r="L1682" s="231"/>
      <c r="N1682" s="228" t="s">
        <v>16</v>
      </c>
      <c r="O1682" s="229"/>
      <c r="P1682" s="230" t="s">
        <v>17</v>
      </c>
      <c r="Q1682" s="231"/>
      <c r="S1682" s="228" t="s">
        <v>45</v>
      </c>
      <c r="T1682" s="229"/>
      <c r="U1682" s="230" t="s">
        <v>46</v>
      </c>
      <c r="V1682" s="231"/>
      <c r="X1682" s="228" t="s">
        <v>49</v>
      </c>
      <c r="Y1682" s="229"/>
      <c r="Z1682" s="230" t="s">
        <v>50</v>
      </c>
      <c r="AA1682" s="231"/>
      <c r="AB1682" s="4"/>
      <c r="AC1682" s="53" t="s">
        <v>87</v>
      </c>
      <c r="AE1682" s="98" t="s">
        <v>88</v>
      </c>
      <c r="AF1682" s="17"/>
      <c r="AG1682" s="62"/>
      <c r="AH1682" s="62"/>
      <c r="AI1682" s="62"/>
      <c r="AJ1682" s="62"/>
    </row>
    <row r="1683" spans="2:36" ht="18.649999999999999" customHeight="1" thickTop="1" thickBot="1">
      <c r="B1683" s="75">
        <v>4.74</v>
      </c>
      <c r="D1683" s="132">
        <f t="shared" ref="D1683" si="6900">COS($F$8*$B1683)</f>
        <v>-0.31923584591053933</v>
      </c>
      <c r="E1683" s="133">
        <v>0</v>
      </c>
      <c r="F1683" s="134">
        <v>0</v>
      </c>
      <c r="G1683" s="135">
        <f t="shared" ref="G1683" si="6901">$E$8*SIN($B1683*$F$8)</f>
        <v>2.8430259007212793</v>
      </c>
      <c r="I1683" s="55">
        <v>1</v>
      </c>
      <c r="J1683" s="58">
        <v>0</v>
      </c>
      <c r="K1683" s="56">
        <v>0</v>
      </c>
      <c r="L1683" s="57">
        <v>0</v>
      </c>
      <c r="N1683" s="55">
        <f t="shared" ref="N1683" si="6902">D1683*I1683+F1683*I1686-E1683*J1683-G1683*J1686</f>
        <v>-0.93728704475066249</v>
      </c>
      <c r="O1683" s="58">
        <f t="shared" ref="O1683" si="6903">(D1683*J1683+E1683*I1683+F1683*J1686+G1683*I1686)</f>
        <v>0</v>
      </c>
      <c r="P1683" s="56">
        <f t="shared" ref="P1683" si="6904">D1683*K1683+F1683*K1686-E1683*L1683-G1683*L1686</f>
        <v>0</v>
      </c>
      <c r="Q1683" s="57">
        <f t="shared" ref="Q1683" si="6905">(D1683*L1683+E1683*K1683+F1683*L1686+G1683*K1686)</f>
        <v>2.8430259007212793</v>
      </c>
      <c r="S1683" s="59">
        <f t="shared" ref="S1683" si="6906">COS($U$8*$B1683)</f>
        <v>-0.31923584591053933</v>
      </c>
      <c r="T1683" s="60">
        <v>0</v>
      </c>
      <c r="U1683" s="22">
        <v>0</v>
      </c>
      <c r="V1683" s="116">
        <f t="shared" ref="V1683" si="6907">$T$8*SIN($B1683*$U$8)</f>
        <v>2.8430259007212793</v>
      </c>
      <c r="X1683" s="55">
        <f t="shared" ref="X1683" si="6908">N1683*S1683+P1683*S1686-O1683*T1683-Q1683*T1686</f>
        <v>-0.59887285209381513</v>
      </c>
      <c r="Y1683" s="58">
        <f t="shared" ref="Y1683" si="6909">(N1683*T1683+O1683*S1683+P1683*T1686+Q1683*S1686)</f>
        <v>0</v>
      </c>
      <c r="Z1683" s="56">
        <f t="shared" ref="Z1683" si="6910">N1683*U1683+P1683*U1686-O1683*V1683-Q1683*V1686</f>
        <v>0</v>
      </c>
      <c r="AA1683" s="57">
        <f t="shared" ref="AA1683" si="6911">(N1683*V1683+O1683*U1683+P1683*V1686+Q1683*U1686)</f>
        <v>-3.5723271229989688</v>
      </c>
      <c r="AB1683" s="9"/>
      <c r="AC1683" s="61">
        <f t="shared" ref="AC1683" si="6912">20*LOG((2*$X$8)/(($X$8*X1683+Z1683+$X$8*X1686+Z1686)^2+($X$8*Y1683+AA1683+$X$8*Y1686+AA1686)^2)^0.5)</f>
        <v>-5.8858122406207825</v>
      </c>
      <c r="AE1683" s="99">
        <f t="shared" ref="AE1683" si="6913">((Y1683^2+X1683^2)/(Y1686^2+X1686^2))^0.5</f>
        <v>3.335722106322967</v>
      </c>
      <c r="AF1683" s="17"/>
      <c r="AG1683" s="62"/>
      <c r="AH1683" s="62"/>
      <c r="AI1683" s="62"/>
      <c r="AJ1683" s="62"/>
    </row>
    <row r="1684" spans="2:36" ht="18.649999999999999" customHeight="1" thickBot="1">
      <c r="D1684" s="59"/>
      <c r="E1684" s="22"/>
      <c r="F1684" s="22"/>
      <c r="G1684" s="65"/>
      <c r="I1684" s="63"/>
      <c r="L1684" s="64"/>
      <c r="N1684" s="63"/>
      <c r="Q1684" s="64"/>
      <c r="S1684" s="63"/>
      <c r="V1684" s="64"/>
      <c r="X1684" s="63"/>
      <c r="AA1684" s="64"/>
      <c r="AE1684" s="100"/>
      <c r="AF1684" s="17"/>
      <c r="AG1684" s="62"/>
      <c r="AH1684" s="62"/>
      <c r="AI1684" s="62"/>
      <c r="AJ1684" s="62"/>
    </row>
    <row r="1685" spans="2:36" ht="18.649999999999999" customHeight="1" thickBot="1">
      <c r="D1685" s="237" t="s">
        <v>39</v>
      </c>
      <c r="E1685" s="238"/>
      <c r="F1685" s="239" t="s">
        <v>40</v>
      </c>
      <c r="G1685" s="240"/>
      <c r="I1685" s="228" t="s">
        <v>18</v>
      </c>
      <c r="J1685" s="229"/>
      <c r="K1685" s="230" t="s">
        <v>19</v>
      </c>
      <c r="L1685" s="231"/>
      <c r="N1685" s="228" t="s">
        <v>20</v>
      </c>
      <c r="O1685" s="229"/>
      <c r="P1685" s="230" t="s">
        <v>21</v>
      </c>
      <c r="Q1685" s="231"/>
      <c r="S1685" s="228" t="s">
        <v>47</v>
      </c>
      <c r="T1685" s="229"/>
      <c r="U1685" s="230" t="s">
        <v>48</v>
      </c>
      <c r="V1685" s="231"/>
      <c r="X1685" s="228" t="s">
        <v>51</v>
      </c>
      <c r="Y1685" s="229"/>
      <c r="Z1685" s="230" t="s">
        <v>52</v>
      </c>
      <c r="AA1685" s="231"/>
      <c r="AB1685" s="4"/>
      <c r="AC1685" s="71" t="s">
        <v>89</v>
      </c>
      <c r="AE1685" s="101" t="s">
        <v>90</v>
      </c>
      <c r="AF1685" s="17"/>
      <c r="AG1685" s="62"/>
      <c r="AH1685" s="62"/>
      <c r="AI1685" s="62"/>
      <c r="AJ1685" s="62"/>
    </row>
    <row r="1686" spans="2:36" ht="18.649999999999999" customHeight="1" thickTop="1" thickBot="1">
      <c r="D1686" s="43">
        <v>0</v>
      </c>
      <c r="E1686" s="116">
        <f t="shared" ref="E1686" si="6914">(1/$E$8)*SIN($B1683*$F$8)</f>
        <v>0.3158917667468088</v>
      </c>
      <c r="F1686" s="59">
        <f t="shared" ref="F1686" si="6915">COS($F$8*$B1683)</f>
        <v>-0.31923584591053933</v>
      </c>
      <c r="G1686" s="73">
        <v>0</v>
      </c>
      <c r="I1686" s="55">
        <v>0</v>
      </c>
      <c r="J1686" s="58">
        <f t="shared" ref="J1686" si="6916">(TAN($K$8*B1683))/$J$8</f>
        <v>0.21739203947572999</v>
      </c>
      <c r="K1686" s="56">
        <v>1</v>
      </c>
      <c r="L1686" s="57">
        <v>0</v>
      </c>
      <c r="N1686" s="55">
        <f t="shared" ref="N1686" si="6917">D1686*I1683+F1686*I1686-E1686*J1683-G1686*J1686</f>
        <v>0</v>
      </c>
      <c r="O1686" s="58">
        <f t="shared" ref="O1686" si="6918">(D1686*J1683+E1686*I1683+F1686*J1686+G1686*I1686)</f>
        <v>0.2464924351305568</v>
      </c>
      <c r="P1686" s="56">
        <f t="shared" ref="P1686" si="6919">D1686*K1683+F1686*K1686-E1686*L1683-G1686*L1686</f>
        <v>-0.31923584591053933</v>
      </c>
      <c r="Q1686" s="57">
        <f t="shared" ref="Q1686" si="6920">(D1686*L1683+E1686*K1683+F1686*L1686+G1686*K1686)</f>
        <v>0</v>
      </c>
      <c r="S1686" s="43">
        <v>0</v>
      </c>
      <c r="T1686" s="116">
        <f t="shared" ref="T1686" si="6921">(1/$T$8)*SIN($B1683*$U$8)</f>
        <v>0.3158917667468088</v>
      </c>
      <c r="U1686" s="59">
        <f t="shared" ref="U1686" si="6922">COS($U$8*$B1683)</f>
        <v>-0.31923584591053933</v>
      </c>
      <c r="V1686" s="73">
        <v>0</v>
      </c>
      <c r="X1686" s="55">
        <f t="shared" ref="X1686" si="6923">N1686*S1683+P1686*S1686-O1686*T1683-Q1686*T1686</f>
        <v>0</v>
      </c>
      <c r="Y1686" s="58">
        <f t="shared" ref="Y1686" si="6924">(N1686*T1683+O1686*S1683+P1686*T1686+Q1686*S1686)</f>
        <v>-0.17953319641304433</v>
      </c>
      <c r="Z1686" s="56">
        <f t="shared" ref="Z1686" si="6925">N1686*U1683+P1686*U1686-O1686*V1683-Q1686*V1686</f>
        <v>-0.59887285209381513</v>
      </c>
      <c r="AA1686" s="57">
        <f t="shared" ref="AA1686" si="6926">(N1686*V1683+O1686*U1683+P1686*V1686+Q1686*U1686)</f>
        <v>0</v>
      </c>
      <c r="AB1686" s="9"/>
      <c r="AC1686" s="74">
        <f t="shared" ref="AC1686" si="6927">(180/PI())*ATAN(-1*(($X$8*Y1683+AA1683+$X$8*Y1686+AA1686)/($X$8*X1683+Z1683+$X$8*X1686+Z1686)))</f>
        <v>-72.29481191260237</v>
      </c>
      <c r="AE1686" s="102">
        <f t="shared" ref="AE1686" si="6928">20*LOG(((($X$8*X1683+Z1683-$X$8*X1686-Z1686)^2+($X$8*Y1683+AA1683-$X$8*Y1686-AA1686)^2)/(($X$8*X1683+Z1683+$X$8*X1686+Z1686)^2+($X$8*Y1683+AA1683+$X$8*Y1686+AA1686)^2))^0.5)</f>
        <v>-1.295262513397053</v>
      </c>
      <c r="AF1686" s="17"/>
      <c r="AG1686" s="62"/>
      <c r="AH1686" s="62"/>
      <c r="AI1686" s="62"/>
      <c r="AJ1686" s="62"/>
    </row>
    <row r="1687" spans="2:36" ht="18.649999999999999" customHeight="1">
      <c r="AE1687" s="66"/>
    </row>
    <row r="1688" spans="2:36" ht="18.649999999999999" customHeight="1" thickBot="1">
      <c r="E1688" s="50" t="s">
        <v>8</v>
      </c>
      <c r="J1688" s="50" t="s">
        <v>9</v>
      </c>
      <c r="O1688" s="50" t="s">
        <v>10</v>
      </c>
      <c r="T1688" s="50" t="s">
        <v>11</v>
      </c>
      <c r="Y1688" s="50" t="s">
        <v>12</v>
      </c>
    </row>
    <row r="1689" spans="2:36" ht="18.649999999999999" customHeight="1" thickBot="1">
      <c r="B1689" s="49"/>
      <c r="D1689" s="233" t="s">
        <v>37</v>
      </c>
      <c r="E1689" s="234"/>
      <c r="F1689" s="235" t="s">
        <v>38</v>
      </c>
      <c r="G1689" s="236"/>
      <c r="I1689" s="228" t="s">
        <v>14</v>
      </c>
      <c r="J1689" s="229"/>
      <c r="K1689" s="230" t="s">
        <v>15</v>
      </c>
      <c r="L1689" s="231"/>
      <c r="N1689" s="228" t="s">
        <v>16</v>
      </c>
      <c r="O1689" s="229"/>
      <c r="P1689" s="230" t="s">
        <v>17</v>
      </c>
      <c r="Q1689" s="231"/>
      <c r="S1689" s="228" t="s">
        <v>45</v>
      </c>
      <c r="T1689" s="229"/>
      <c r="U1689" s="230" t="s">
        <v>46</v>
      </c>
      <c r="V1689" s="231"/>
      <c r="X1689" s="228" t="s">
        <v>49</v>
      </c>
      <c r="Y1689" s="229"/>
      <c r="Z1689" s="230" t="s">
        <v>50</v>
      </c>
      <c r="AA1689" s="231"/>
      <c r="AB1689" s="4"/>
      <c r="AC1689" s="53" t="s">
        <v>87</v>
      </c>
      <c r="AE1689" s="98" t="s">
        <v>88</v>
      </c>
      <c r="AF1689" s="17"/>
      <c r="AG1689" s="62"/>
      <c r="AH1689" s="62"/>
      <c r="AI1689" s="62"/>
      <c r="AJ1689" s="62"/>
    </row>
    <row r="1690" spans="2:36" ht="18.649999999999999" customHeight="1" thickTop="1" thickBot="1">
      <c r="B1690" s="75">
        <v>4.76</v>
      </c>
      <c r="D1690" s="132">
        <f t="shared" ref="D1690" si="6929">COS($F$8*$B1690)</f>
        <v>-0.32680583283039621</v>
      </c>
      <c r="E1690" s="133">
        <v>0</v>
      </c>
      <c r="F1690" s="134">
        <v>0</v>
      </c>
      <c r="G1690" s="135">
        <f t="shared" ref="G1690" si="6930">$E$8*SIN($B1690*$F$8)</f>
        <v>2.8352745067545539</v>
      </c>
      <c r="I1690" s="55">
        <v>1</v>
      </c>
      <c r="J1690" s="58">
        <v>0</v>
      </c>
      <c r="K1690" s="56">
        <v>0</v>
      </c>
      <c r="L1690" s="57">
        <v>0</v>
      </c>
      <c r="N1690" s="55">
        <f t="shared" ref="N1690" si="6931">D1690*I1690+F1690*I1693-E1690*J1690-G1690*J1693</f>
        <v>-0.99481192794466622</v>
      </c>
      <c r="O1690" s="58">
        <f t="shared" ref="O1690" si="6932">(D1690*J1690+E1690*I1690+F1690*J1693+G1690*I1693)</f>
        <v>0</v>
      </c>
      <c r="P1690" s="56">
        <f t="shared" ref="P1690" si="6933">D1690*K1690+F1690*K1693-E1690*L1690-G1690*L1693</f>
        <v>0</v>
      </c>
      <c r="Q1690" s="57">
        <f t="shared" ref="Q1690" si="6934">(D1690*L1690+E1690*K1690+F1690*L1693+G1690*K1693)</f>
        <v>2.8352745067545539</v>
      </c>
      <c r="S1690" s="59">
        <f t="shared" ref="S1690" si="6935">COS($U$8*$B1690)</f>
        <v>-0.32680583283039621</v>
      </c>
      <c r="T1690" s="60">
        <v>0</v>
      </c>
      <c r="U1690" s="22">
        <v>0</v>
      </c>
      <c r="V1690" s="116">
        <f t="shared" ref="V1690" si="6936">$T$8*SIN($B1690*$U$8)</f>
        <v>2.8352745067545539</v>
      </c>
      <c r="X1690" s="55">
        <f t="shared" ref="X1690" si="6937">N1690*S1690+P1690*S1693-O1690*T1690-Q1690*T1693</f>
        <v>-0.56808760700646221</v>
      </c>
      <c r="Y1690" s="58">
        <f t="shared" ref="Y1690" si="6938">(N1690*T1690+O1690*S1690+P1690*T1693+Q1690*S1693)</f>
        <v>0</v>
      </c>
      <c r="Z1690" s="56">
        <f t="shared" ref="Z1690" si="6939">N1690*U1690+P1690*U1693-O1690*V1690-Q1690*V1693</f>
        <v>0</v>
      </c>
      <c r="AA1690" s="57">
        <f t="shared" ref="AA1690" si="6940">(N1690*V1690+O1690*U1690+P1690*V1693+Q1690*U1693)</f>
        <v>-3.7471491447995735</v>
      </c>
      <c r="AB1690" s="9"/>
      <c r="AC1690" s="61">
        <f t="shared" ref="AC1690" si="6941">20*LOG((2*$X$8)/(($X$8*X1690+Z1690+$X$8*X1693+Z1693)^2+($X$8*Y1690+AA1690+$X$8*Y1693+AA1693)^2)^0.5)</f>
        <v>-6.2115660128996364</v>
      </c>
      <c r="AE1690" s="99">
        <f t="shared" ref="AE1690" si="6942">((Y1690^2+X1690^2)/(Y1693^2+X1693^2))^0.5</f>
        <v>3.1430428822648513</v>
      </c>
      <c r="AF1690" s="17"/>
      <c r="AG1690" s="62"/>
      <c r="AH1690" s="62"/>
      <c r="AI1690" s="62"/>
      <c r="AJ1690" s="62"/>
    </row>
    <row r="1691" spans="2:36" ht="18.649999999999999" customHeight="1" thickBot="1">
      <c r="D1691" s="59"/>
      <c r="E1691" s="22"/>
      <c r="F1691" s="22"/>
      <c r="G1691" s="65"/>
      <c r="I1691" s="63"/>
      <c r="L1691" s="64"/>
      <c r="N1691" s="63"/>
      <c r="Q1691" s="64"/>
      <c r="S1691" s="63"/>
      <c r="V1691" s="64"/>
      <c r="X1691" s="63"/>
      <c r="AA1691" s="64"/>
      <c r="AE1691" s="100"/>
      <c r="AF1691" s="17"/>
      <c r="AG1691" s="62"/>
      <c r="AH1691" s="62"/>
      <c r="AI1691" s="62"/>
      <c r="AJ1691" s="62"/>
    </row>
    <row r="1692" spans="2:36" ht="18.649999999999999" customHeight="1" thickBot="1">
      <c r="D1692" s="237" t="s">
        <v>39</v>
      </c>
      <c r="E1692" s="238"/>
      <c r="F1692" s="239" t="s">
        <v>40</v>
      </c>
      <c r="G1692" s="240"/>
      <c r="I1692" s="228" t="s">
        <v>18</v>
      </c>
      <c r="J1692" s="229"/>
      <c r="K1692" s="230" t="s">
        <v>19</v>
      </c>
      <c r="L1692" s="231"/>
      <c r="N1692" s="228" t="s">
        <v>20</v>
      </c>
      <c r="O1692" s="229"/>
      <c r="P1692" s="230" t="s">
        <v>21</v>
      </c>
      <c r="Q1692" s="231"/>
      <c r="S1692" s="228" t="s">
        <v>47</v>
      </c>
      <c r="T1692" s="229"/>
      <c r="U1692" s="230" t="s">
        <v>48</v>
      </c>
      <c r="V1692" s="231"/>
      <c r="X1692" s="228" t="s">
        <v>51</v>
      </c>
      <c r="Y1692" s="229"/>
      <c r="Z1692" s="230" t="s">
        <v>52</v>
      </c>
      <c r="AA1692" s="231"/>
      <c r="AB1692" s="4"/>
      <c r="AC1692" s="71" t="s">
        <v>89</v>
      </c>
      <c r="AE1692" s="101" t="s">
        <v>90</v>
      </c>
      <c r="AF1692" s="17"/>
      <c r="AG1692" s="62"/>
      <c r="AH1692" s="62"/>
      <c r="AI1692" s="62"/>
      <c r="AJ1692" s="62"/>
    </row>
    <row r="1693" spans="2:36" ht="18.649999999999999" customHeight="1" thickTop="1" thickBot="1">
      <c r="D1693" s="43">
        <v>0</v>
      </c>
      <c r="E1693" s="116">
        <f t="shared" ref="E1693" si="6943">(1/$E$8)*SIN($B1690*$F$8)</f>
        <v>0.31503050075050598</v>
      </c>
      <c r="F1693" s="59">
        <f t="shared" ref="F1693" si="6944">COS($F$8*$B1690)</f>
        <v>-0.32680583283039621</v>
      </c>
      <c r="G1693" s="73">
        <v>0</v>
      </c>
      <c r="I1693" s="55">
        <v>0</v>
      </c>
      <c r="J1693" s="58">
        <f t="shared" ref="J1693" si="6945">(TAN($K$8*B1690))/$J$8</f>
        <v>0.23560543909341419</v>
      </c>
      <c r="K1693" s="56">
        <v>1</v>
      </c>
      <c r="L1693" s="57">
        <v>0</v>
      </c>
      <c r="N1693" s="55">
        <f t="shared" ref="N1693" si="6946">D1693*I1690+F1693*I1693-E1693*J1690-G1693*J1693</f>
        <v>0</v>
      </c>
      <c r="O1693" s="58">
        <f t="shared" ref="O1693" si="6947">(D1693*J1690+E1693*I1690+F1693*J1693+G1693*I1693)</f>
        <v>0.23803326900821156</v>
      </c>
      <c r="P1693" s="56">
        <f t="shared" ref="P1693" si="6948">D1693*K1690+F1693*K1693-E1693*L1690-G1693*L1693</f>
        <v>-0.32680583283039621</v>
      </c>
      <c r="Q1693" s="57">
        <f t="shared" ref="Q1693" si="6949">(D1693*L1690+E1693*K1690+F1693*L1693+G1693*K1693)</f>
        <v>0</v>
      </c>
      <c r="S1693" s="43">
        <v>0</v>
      </c>
      <c r="T1693" s="116">
        <f t="shared" ref="T1693" si="6950">(1/$T$8)*SIN($B1690*$U$8)</f>
        <v>0.31503050075050598</v>
      </c>
      <c r="U1693" s="59">
        <f t="shared" ref="U1693" si="6951">COS($U$8*$B1690)</f>
        <v>-0.32680583283039621</v>
      </c>
      <c r="V1693" s="73">
        <v>0</v>
      </c>
      <c r="X1693" s="55">
        <f t="shared" ref="X1693" si="6952">N1693*S1690+P1693*S1693-O1693*T1690-Q1693*T1693</f>
        <v>0</v>
      </c>
      <c r="Y1693" s="58">
        <f t="shared" ref="Y1693" si="6953">(N1693*T1690+O1693*S1690+P1693*T1693+Q1693*S1693)</f>
        <v>-0.1807444658843162</v>
      </c>
      <c r="Z1693" s="56">
        <f t="shared" ref="Z1693" si="6954">N1693*U1690+P1693*U1693-O1693*V1690-Q1693*V1693</f>
        <v>-0.56808760700646221</v>
      </c>
      <c r="AA1693" s="57">
        <f t="shared" ref="AA1693" si="6955">(N1693*V1690+O1693*U1690+P1693*V1693+Q1693*U1693)</f>
        <v>0</v>
      </c>
      <c r="AB1693" s="9"/>
      <c r="AC1693" s="74">
        <f t="shared" ref="AC1693" si="6956">(180/PI())*ATAN(-1*(($X$8*Y1690+AA1690+$X$8*Y1693+AA1693)/($X$8*X1690+Z1690+$X$8*X1693+Z1693)))</f>
        <v>-73.867056621079911</v>
      </c>
      <c r="AE1693" s="102">
        <f t="shared" ref="AE1693" si="6957">20*LOG(((($X$8*X1690+Z1690-$X$8*X1693-Z1693)^2+($X$8*Y1690+AA1690-$X$8*Y1693-AA1693)^2)/(($X$8*X1690+Z1690+$X$8*X1693+Z1693)^2+($X$8*Y1690+AA1690+$X$8*Y1693+AA1693)^2))^0.5)</f>
        <v>-1.1875535080671344</v>
      </c>
      <c r="AF1693" s="17"/>
      <c r="AG1693" s="62"/>
      <c r="AH1693" s="62"/>
      <c r="AI1693" s="62"/>
      <c r="AJ1693" s="62"/>
    </row>
    <row r="1694" spans="2:36" ht="18.649999999999999" customHeight="1">
      <c r="AE1694" s="66"/>
    </row>
    <row r="1695" spans="2:36" ht="18.649999999999999" customHeight="1" thickBot="1">
      <c r="E1695" s="50" t="s">
        <v>8</v>
      </c>
      <c r="J1695" s="50" t="s">
        <v>9</v>
      </c>
      <c r="O1695" s="50" t="s">
        <v>10</v>
      </c>
      <c r="T1695" s="50" t="s">
        <v>11</v>
      </c>
      <c r="Y1695" s="50" t="s">
        <v>12</v>
      </c>
    </row>
    <row r="1696" spans="2:36" ht="18.649999999999999" customHeight="1" thickBot="1">
      <c r="B1696" s="49"/>
      <c r="D1696" s="233" t="s">
        <v>37</v>
      </c>
      <c r="E1696" s="234"/>
      <c r="F1696" s="235" t="s">
        <v>38</v>
      </c>
      <c r="G1696" s="236"/>
      <c r="I1696" s="228" t="s">
        <v>14</v>
      </c>
      <c r="J1696" s="229"/>
      <c r="K1696" s="230" t="s">
        <v>15</v>
      </c>
      <c r="L1696" s="231"/>
      <c r="N1696" s="228" t="s">
        <v>16</v>
      </c>
      <c r="O1696" s="229"/>
      <c r="P1696" s="230" t="s">
        <v>17</v>
      </c>
      <c r="Q1696" s="231"/>
      <c r="S1696" s="228" t="s">
        <v>45</v>
      </c>
      <c r="T1696" s="229"/>
      <c r="U1696" s="230" t="s">
        <v>46</v>
      </c>
      <c r="V1696" s="231"/>
      <c r="X1696" s="228" t="s">
        <v>49</v>
      </c>
      <c r="Y1696" s="229"/>
      <c r="Z1696" s="230" t="s">
        <v>50</v>
      </c>
      <c r="AA1696" s="231"/>
      <c r="AB1696" s="4"/>
      <c r="AC1696" s="53" t="s">
        <v>87</v>
      </c>
      <c r="AE1696" s="98" t="s">
        <v>88</v>
      </c>
      <c r="AF1696" s="17"/>
      <c r="AG1696" s="62"/>
      <c r="AH1696" s="62"/>
      <c r="AI1696" s="62"/>
      <c r="AJ1696" s="62"/>
    </row>
    <row r="1697" spans="2:36" ht="18.649999999999999" customHeight="1" thickTop="1" thickBot="1">
      <c r="B1697" s="75">
        <v>4.78</v>
      </c>
      <c r="D1697" s="132">
        <f t="shared" ref="D1697" si="6958">COS($F$8*$B1697)</f>
        <v>-0.33435491047972477</v>
      </c>
      <c r="E1697" s="133">
        <v>0</v>
      </c>
      <c r="F1697" s="134">
        <v>0</v>
      </c>
      <c r="G1697" s="135">
        <f t="shared" ref="G1697" si="6959">$E$8*SIN($B1697*$F$8)</f>
        <v>2.8273417099004603</v>
      </c>
      <c r="I1697" s="55">
        <v>1</v>
      </c>
      <c r="J1697" s="58">
        <v>0</v>
      </c>
      <c r="K1697" s="56">
        <v>0</v>
      </c>
      <c r="L1697" s="57">
        <v>0</v>
      </c>
      <c r="N1697" s="55">
        <f t="shared" ref="N1697" si="6960">D1697*I1697+F1697*I1700-E1697*J1697-G1697*J1700</f>
        <v>-1.0522567939170246</v>
      </c>
      <c r="O1697" s="58">
        <f t="shared" ref="O1697" si="6961">(D1697*J1697+E1697*I1697+F1697*J1700+G1697*I1700)</f>
        <v>0</v>
      </c>
      <c r="P1697" s="56">
        <f t="shared" ref="P1697" si="6962">D1697*K1697+F1697*K1700-E1697*L1697-G1697*L1700</f>
        <v>0</v>
      </c>
      <c r="Q1697" s="57">
        <f t="shared" ref="Q1697" si="6963">(D1697*L1697+E1697*K1697+F1697*L1700+G1697*K1700)</f>
        <v>2.8273417099004603</v>
      </c>
      <c r="S1697" s="59">
        <f t="shared" ref="S1697" si="6964">COS($U$8*$B1697)</f>
        <v>-0.33435491047972477</v>
      </c>
      <c r="T1697" s="60">
        <v>0</v>
      </c>
      <c r="U1697" s="22">
        <v>0</v>
      </c>
      <c r="V1697" s="116">
        <f t="shared" ref="V1697" si="6965">$T$8*SIN($B1697*$U$8)</f>
        <v>2.8273417099004603</v>
      </c>
      <c r="X1697" s="55">
        <f t="shared" ref="X1697" si="6966">N1697*S1697+P1697*S1700-O1697*T1697-Q1697*T1700</f>
        <v>-0.53637956770628636</v>
      </c>
      <c r="Y1697" s="58">
        <f t="shared" ref="Y1697" si="6967">(N1697*T1697+O1697*S1697+P1697*T1700+Q1697*S1700)</f>
        <v>0</v>
      </c>
      <c r="Z1697" s="56">
        <f t="shared" ref="Z1697" si="6968">N1697*U1697+P1697*U1700-O1697*V1697-Q1697*V1700</f>
        <v>0</v>
      </c>
      <c r="AA1697" s="57">
        <f t="shared" ref="AA1697" si="6969">(N1697*V1697+O1697*U1697+P1697*V1700+Q1697*U1700)</f>
        <v>-3.9204251072770973</v>
      </c>
      <c r="AB1697" s="9"/>
      <c r="AC1697" s="61">
        <f t="shared" ref="AC1697" si="6970">20*LOG((2*$X$8)/(($X$8*X1697+Z1697+$X$8*X1700+Z1700)^2+($X$8*Y1697+AA1697+$X$8*Y1700+AA1700)^2)^0.5)</f>
        <v>-6.5268500560359453</v>
      </c>
      <c r="AE1697" s="99">
        <f t="shared" ref="AE1697" si="6971">((Y1697^2+X1697^2)/(Y1700^2+X1700^2))^0.5</f>
        <v>2.9521899492499561</v>
      </c>
      <c r="AF1697" s="17"/>
      <c r="AG1697" s="62"/>
      <c r="AH1697" s="62"/>
      <c r="AI1697" s="62"/>
      <c r="AJ1697" s="62"/>
    </row>
    <row r="1698" spans="2:36" ht="18.649999999999999" customHeight="1" thickBot="1">
      <c r="D1698" s="59"/>
      <c r="E1698" s="22"/>
      <c r="F1698" s="22"/>
      <c r="G1698" s="65"/>
      <c r="I1698" s="63"/>
      <c r="L1698" s="64"/>
      <c r="N1698" s="63"/>
      <c r="Q1698" s="64"/>
      <c r="S1698" s="63"/>
      <c r="V1698" s="64"/>
      <c r="X1698" s="63"/>
      <c r="AA1698" s="64"/>
      <c r="AE1698" s="100"/>
      <c r="AF1698" s="17"/>
      <c r="AG1698" s="62"/>
      <c r="AH1698" s="62"/>
      <c r="AI1698" s="62"/>
      <c r="AJ1698" s="62"/>
    </row>
    <row r="1699" spans="2:36" ht="18.649999999999999" customHeight="1" thickBot="1">
      <c r="D1699" s="237" t="s">
        <v>39</v>
      </c>
      <c r="E1699" s="238"/>
      <c r="F1699" s="239" t="s">
        <v>40</v>
      </c>
      <c r="G1699" s="240"/>
      <c r="I1699" s="228" t="s">
        <v>18</v>
      </c>
      <c r="J1699" s="229"/>
      <c r="K1699" s="230" t="s">
        <v>19</v>
      </c>
      <c r="L1699" s="231"/>
      <c r="N1699" s="228" t="s">
        <v>20</v>
      </c>
      <c r="O1699" s="229"/>
      <c r="P1699" s="230" t="s">
        <v>21</v>
      </c>
      <c r="Q1699" s="231"/>
      <c r="S1699" s="228" t="s">
        <v>47</v>
      </c>
      <c r="T1699" s="229"/>
      <c r="U1699" s="230" t="s">
        <v>48</v>
      </c>
      <c r="V1699" s="231"/>
      <c r="X1699" s="228" t="s">
        <v>51</v>
      </c>
      <c r="Y1699" s="229"/>
      <c r="Z1699" s="230" t="s">
        <v>52</v>
      </c>
      <c r="AA1699" s="231"/>
      <c r="AB1699" s="4"/>
      <c r="AC1699" s="71" t="s">
        <v>89</v>
      </c>
      <c r="AE1699" s="101" t="s">
        <v>90</v>
      </c>
      <c r="AF1699" s="17"/>
      <c r="AG1699" s="62"/>
      <c r="AH1699" s="62"/>
      <c r="AI1699" s="62"/>
      <c r="AJ1699" s="62"/>
    </row>
    <row r="1700" spans="2:36" ht="18.649999999999999" customHeight="1" thickTop="1" thickBot="1">
      <c r="D1700" s="43">
        <v>0</v>
      </c>
      <c r="E1700" s="116">
        <f t="shared" ref="E1700" si="6972">(1/$E$8)*SIN($B1697*$F$8)</f>
        <v>0.31414907887782889</v>
      </c>
      <c r="F1700" s="59">
        <f t="shared" ref="F1700" si="6973">COS($F$8*$B1697)</f>
        <v>-0.33435491047972477</v>
      </c>
      <c r="G1700" s="73">
        <v>0</v>
      </c>
      <c r="I1700" s="55">
        <v>0</v>
      </c>
      <c r="J1700" s="58">
        <f t="shared" ref="J1700" si="6974">(TAN($K$8*B1697))/$J$8</f>
        <v>0.25391408506564084</v>
      </c>
      <c r="K1700" s="56">
        <v>1</v>
      </c>
      <c r="L1700" s="57">
        <v>0</v>
      </c>
      <c r="N1700" s="55">
        <f t="shared" ref="N1700" si="6975">D1700*I1697+F1700*I1700-E1700*J1697-G1700*J1700</f>
        <v>0</v>
      </c>
      <c r="O1700" s="58">
        <f t="shared" ref="O1700" si="6976">(D1700*J1697+E1700*I1697+F1700*J1700+G1700*I1700)</f>
        <v>0.22925165769616535</v>
      </c>
      <c r="P1700" s="56">
        <f t="shared" ref="P1700" si="6977">D1700*K1697+F1700*K1700-E1700*L1697-G1700*L1700</f>
        <v>-0.33435491047972477</v>
      </c>
      <c r="Q1700" s="57">
        <f t="shared" ref="Q1700" si="6978">(D1700*L1697+E1700*K1697+F1700*L1700+G1700*K1700)</f>
        <v>0</v>
      </c>
      <c r="S1700" s="43">
        <v>0</v>
      </c>
      <c r="T1700" s="116">
        <f t="shared" ref="T1700" si="6979">(1/$T$8)*SIN($B1697*$U$8)</f>
        <v>0.31414907887782889</v>
      </c>
      <c r="U1700" s="59">
        <f t="shared" ref="U1700" si="6980">COS($U$8*$B1697)</f>
        <v>-0.33435491047972477</v>
      </c>
      <c r="V1700" s="73">
        <v>0</v>
      </c>
      <c r="X1700" s="55">
        <f t="shared" ref="X1700" si="6981">N1700*S1697+P1700*S1700-O1700*T1697-Q1700*T1700</f>
        <v>0</v>
      </c>
      <c r="Y1700" s="58">
        <f t="shared" ref="Y1700" si="6982">(N1700*T1697+O1700*S1697+P1700*T1700+Q1700*S1700)</f>
        <v>-0.18168870463181436</v>
      </c>
      <c r="Z1700" s="56">
        <f t="shared" ref="Z1700" si="6983">N1700*U1697+P1700*U1700-O1700*V1697-Q1700*V1700</f>
        <v>-0.53637956770628636</v>
      </c>
      <c r="AA1700" s="57">
        <f t="shared" ref="AA1700" si="6984">(N1700*V1697+O1700*U1697+P1700*V1700+Q1700*U1700)</f>
        <v>0</v>
      </c>
      <c r="AB1700" s="9"/>
      <c r="AC1700" s="74">
        <f t="shared" ref="AC1700" si="6985">(180/PI())*ATAN(-1*(($X$8*Y1697+AA1697+$X$8*Y1700+AA1700)/($X$8*X1697+Z1697+$X$8*X1700+Z1700)))</f>
        <v>-75.344574509313389</v>
      </c>
      <c r="AE1700" s="102">
        <f t="shared" ref="AE1700" si="6986">20*LOG(((($X$8*X1697+Z1697-$X$8*X1700-Z1700)^2+($X$8*Y1697+AA1697-$X$8*Y1700-AA1700)^2)/(($X$8*X1697+Z1697+$X$8*X1700+Z1700)^2+($X$8*Y1697+AA1697+$X$8*Y1700+AA1700)^2))^0.5)</f>
        <v>-1.092953038053244</v>
      </c>
      <c r="AF1700" s="17"/>
      <c r="AG1700" s="62"/>
      <c r="AH1700" s="62"/>
      <c r="AI1700" s="62"/>
      <c r="AJ1700" s="62"/>
    </row>
    <row r="1701" spans="2:36" ht="18.649999999999999" customHeight="1">
      <c r="AE1701" s="66"/>
    </row>
    <row r="1702" spans="2:36" ht="18.649999999999999" customHeight="1" thickBot="1">
      <c r="E1702" s="50" t="s">
        <v>8</v>
      </c>
      <c r="J1702" s="50" t="s">
        <v>9</v>
      </c>
      <c r="O1702" s="50" t="s">
        <v>10</v>
      </c>
      <c r="T1702" s="50" t="s">
        <v>11</v>
      </c>
      <c r="Y1702" s="50" t="s">
        <v>12</v>
      </c>
    </row>
    <row r="1703" spans="2:36" ht="18.649999999999999" customHeight="1" thickBot="1">
      <c r="B1703" s="49"/>
      <c r="D1703" s="233" t="s">
        <v>37</v>
      </c>
      <c r="E1703" s="234"/>
      <c r="F1703" s="235" t="s">
        <v>38</v>
      </c>
      <c r="G1703" s="236"/>
      <c r="I1703" s="228" t="s">
        <v>14</v>
      </c>
      <c r="J1703" s="229"/>
      <c r="K1703" s="230" t="s">
        <v>15</v>
      </c>
      <c r="L1703" s="231"/>
      <c r="N1703" s="228" t="s">
        <v>16</v>
      </c>
      <c r="O1703" s="229"/>
      <c r="P1703" s="230" t="s">
        <v>17</v>
      </c>
      <c r="Q1703" s="231"/>
      <c r="S1703" s="228" t="s">
        <v>45</v>
      </c>
      <c r="T1703" s="229"/>
      <c r="U1703" s="230" t="s">
        <v>46</v>
      </c>
      <c r="V1703" s="231"/>
      <c r="X1703" s="228" t="s">
        <v>49</v>
      </c>
      <c r="Y1703" s="229"/>
      <c r="Z1703" s="230" t="s">
        <v>50</v>
      </c>
      <c r="AA1703" s="231"/>
      <c r="AB1703" s="4"/>
      <c r="AC1703" s="53" t="s">
        <v>87</v>
      </c>
      <c r="AE1703" s="98" t="s">
        <v>88</v>
      </c>
      <c r="AF1703" s="17"/>
      <c r="AG1703" s="62"/>
      <c r="AH1703" s="62"/>
      <c r="AI1703" s="62"/>
      <c r="AJ1703" s="62"/>
    </row>
    <row r="1704" spans="2:36" ht="18.649999999999999" customHeight="1" thickTop="1" thickBot="1">
      <c r="B1704" s="75">
        <v>4.8</v>
      </c>
      <c r="D1704" s="132">
        <f t="shared" ref="D1704" si="6987">COS($F$8*$B1704)</f>
        <v>-0.34188259586314645</v>
      </c>
      <c r="E1704" s="133">
        <v>0</v>
      </c>
      <c r="F1704" s="134">
        <v>0</v>
      </c>
      <c r="G1704" s="135">
        <f t="shared" ref="G1704" si="6988">$E$8*SIN($B1704*$F$8)</f>
        <v>2.8192280177050044</v>
      </c>
      <c r="I1704" s="55">
        <v>1</v>
      </c>
      <c r="J1704" s="58">
        <v>0</v>
      </c>
      <c r="K1704" s="56">
        <v>0</v>
      </c>
      <c r="L1704" s="57">
        <v>0</v>
      </c>
      <c r="N1704" s="55">
        <f t="shared" ref="N1704" si="6989">D1704*I1704+F1704*I1707-E1704*J1704-G1704*J1707</f>
        <v>-1.1096315064090629</v>
      </c>
      <c r="O1704" s="58">
        <f t="shared" ref="O1704" si="6990">(D1704*J1704+E1704*I1704+F1704*J1707+G1704*I1707)</f>
        <v>0</v>
      </c>
      <c r="P1704" s="56">
        <f t="shared" ref="P1704" si="6991">D1704*K1704+F1704*K1707-E1704*L1704-G1704*L1707</f>
        <v>0</v>
      </c>
      <c r="Q1704" s="57">
        <f t="shared" ref="Q1704" si="6992">(D1704*L1704+E1704*K1704+F1704*L1707+G1704*K1707)</f>
        <v>2.8192280177050044</v>
      </c>
      <c r="S1704" s="59">
        <f t="shared" ref="S1704" si="6993">COS($U$8*$B1704)</f>
        <v>-0.34188259586314645</v>
      </c>
      <c r="T1704" s="60">
        <v>0</v>
      </c>
      <c r="U1704" s="22">
        <v>0</v>
      </c>
      <c r="V1704" s="116">
        <f t="shared" ref="V1704" si="6994">$T$8*SIN($B1704*$U$8)</f>
        <v>2.8192280177050044</v>
      </c>
      <c r="X1704" s="55">
        <f t="shared" ref="X1704" si="6995">N1704*S1704+P1704*S1707-O1704*T1704-Q1704*T1707</f>
        <v>-0.50375259078321233</v>
      </c>
      <c r="Y1704" s="58">
        <f t="shared" ref="Y1704" si="6996">(N1704*T1704+O1704*S1704+P1704*T1707+Q1704*S1707)</f>
        <v>0</v>
      </c>
      <c r="Z1704" s="56">
        <f t="shared" ref="Z1704" si="6997">N1704*U1704+P1704*U1707-O1704*V1704-Q1704*V1707</f>
        <v>0</v>
      </c>
      <c r="AA1704" s="57">
        <f t="shared" ref="AA1704" si="6998">(N1704*V1704+O1704*U1704+P1704*V1707+Q1704*U1707)</f>
        <v>-4.0921492252197398</v>
      </c>
      <c r="AB1704" s="9"/>
      <c r="AC1704" s="61">
        <f t="shared" ref="AC1704" si="6999">20*LOG((2*$X$8)/(($X$8*X1704+Z1704+$X$8*X1707+Z1707)^2+($X$8*Y1704+AA1704+$X$8*Y1707+AA1707)^2)^0.5)</f>
        <v>-6.8319281813183066</v>
      </c>
      <c r="AE1704" s="99">
        <f t="shared" ref="AE1704" si="7000">((Y1704^2+X1704^2)/(Y1707^2+X1707^2))^0.5</f>
        <v>2.7624480155449826</v>
      </c>
      <c r="AF1704" s="17"/>
      <c r="AG1704" s="62"/>
      <c r="AH1704" s="62"/>
      <c r="AI1704" s="62"/>
      <c r="AJ1704" s="62"/>
    </row>
    <row r="1705" spans="2:36" ht="18.649999999999999" customHeight="1" thickBot="1">
      <c r="D1705" s="59"/>
      <c r="E1705" s="22"/>
      <c r="F1705" s="22"/>
      <c r="G1705" s="65"/>
      <c r="I1705" s="63"/>
      <c r="L1705" s="64"/>
      <c r="N1705" s="63"/>
      <c r="Q1705" s="64"/>
      <c r="S1705" s="63"/>
      <c r="V1705" s="64"/>
      <c r="X1705" s="63"/>
      <c r="AA1705" s="64"/>
      <c r="AE1705" s="100"/>
      <c r="AF1705" s="17"/>
      <c r="AG1705" s="62"/>
      <c r="AH1705" s="62"/>
      <c r="AI1705" s="62"/>
      <c r="AJ1705" s="62"/>
    </row>
    <row r="1706" spans="2:36" ht="18.649999999999999" customHeight="1" thickBot="1">
      <c r="D1706" s="237" t="s">
        <v>39</v>
      </c>
      <c r="E1706" s="238"/>
      <c r="F1706" s="239" t="s">
        <v>40</v>
      </c>
      <c r="G1706" s="240"/>
      <c r="I1706" s="228" t="s">
        <v>18</v>
      </c>
      <c r="J1706" s="229"/>
      <c r="K1706" s="230" t="s">
        <v>19</v>
      </c>
      <c r="L1706" s="231"/>
      <c r="N1706" s="228" t="s">
        <v>20</v>
      </c>
      <c r="O1706" s="229"/>
      <c r="P1706" s="230" t="s">
        <v>21</v>
      </c>
      <c r="Q1706" s="231"/>
      <c r="S1706" s="228" t="s">
        <v>47</v>
      </c>
      <c r="T1706" s="229"/>
      <c r="U1706" s="230" t="s">
        <v>48</v>
      </c>
      <c r="V1706" s="231"/>
      <c r="X1706" s="228" t="s">
        <v>51</v>
      </c>
      <c r="Y1706" s="229"/>
      <c r="Z1706" s="230" t="s">
        <v>52</v>
      </c>
      <c r="AA1706" s="231"/>
      <c r="AB1706" s="4"/>
      <c r="AC1706" s="71" t="s">
        <v>89</v>
      </c>
      <c r="AE1706" s="101" t="s">
        <v>90</v>
      </c>
      <c r="AF1706" s="17"/>
      <c r="AG1706" s="62"/>
      <c r="AH1706" s="62"/>
      <c r="AI1706" s="62"/>
      <c r="AJ1706" s="62"/>
    </row>
    <row r="1707" spans="2:36" ht="18.649999999999999" customHeight="1" thickTop="1" thickBot="1">
      <c r="D1707" s="43">
        <v>0</v>
      </c>
      <c r="E1707" s="116">
        <f t="shared" ref="E1707" si="7001">(1/$E$8)*SIN($B1704*$F$8)</f>
        <v>0.31324755752277822</v>
      </c>
      <c r="F1707" s="59">
        <f t="shared" ref="F1707" si="7002">COS($F$8*$B1704)</f>
        <v>-0.34188259586314645</v>
      </c>
      <c r="G1707" s="73">
        <v>0</v>
      </c>
      <c r="I1707" s="55">
        <v>0</v>
      </c>
      <c r="J1707" s="58">
        <f t="shared" ref="J1707" si="7003">(TAN($K$8*B1704))/$J$8</f>
        <v>0.27232593664804144</v>
      </c>
      <c r="K1707" s="56">
        <v>1</v>
      </c>
      <c r="L1707" s="57">
        <v>0</v>
      </c>
      <c r="N1707" s="55">
        <f t="shared" ref="N1707" si="7004">D1707*I1704+F1707*I1707-E1707*J1704-G1707*J1707</f>
        <v>0</v>
      </c>
      <c r="O1707" s="58">
        <f t="shared" ref="O1707" si="7005">(D1707*J1704+E1707*I1704+F1707*J1707+G1707*I1707)</f>
        <v>0.22014405938068304</v>
      </c>
      <c r="P1707" s="56">
        <f t="shared" ref="P1707" si="7006">D1707*K1704+F1707*K1707-E1707*L1704-G1707*L1707</f>
        <v>-0.34188259586314645</v>
      </c>
      <c r="Q1707" s="57">
        <f t="shared" ref="Q1707" si="7007">(D1707*L1704+E1707*K1704+F1707*L1707+G1707*K1707)</f>
        <v>0</v>
      </c>
      <c r="S1707" s="43">
        <v>0</v>
      </c>
      <c r="T1707" s="116">
        <f t="shared" ref="T1707" si="7008">(1/$T$8)*SIN($B1704*$U$8)</f>
        <v>0.31324755752277822</v>
      </c>
      <c r="U1707" s="59">
        <f t="shared" ref="U1707" si="7009">COS($U$8*$B1704)</f>
        <v>-0.34188259586314645</v>
      </c>
      <c r="V1707" s="73">
        <v>0</v>
      </c>
      <c r="X1707" s="55">
        <f t="shared" ref="X1707" si="7010">N1707*S1704+P1707*S1707-O1707*T1704-Q1707*T1707</f>
        <v>0</v>
      </c>
      <c r="Y1707" s="58">
        <f t="shared" ref="Y1707" si="7011">(N1707*T1704+O1707*S1704+P1707*T1707+Q1707*S1707)</f>
        <v>-0.18235731059859628</v>
      </c>
      <c r="Z1707" s="56">
        <f t="shared" ref="Z1707" si="7012">N1707*U1704+P1707*U1707-O1707*V1704-Q1707*V1707</f>
        <v>-0.50375259078321233</v>
      </c>
      <c r="AA1707" s="57">
        <f t="shared" ref="AA1707" si="7013">(N1707*V1704+O1707*U1704+P1707*V1707+Q1707*U1707)</f>
        <v>0</v>
      </c>
      <c r="AB1707" s="9"/>
      <c r="AC1707" s="74">
        <f t="shared" ref="AC1707" si="7014">(180/PI())*ATAN(-1*(($X$8*Y1704+AA1704+$X$8*Y1707+AA1707)/($X$8*X1704+Z1704+$X$8*X1707+Z1707)))</f>
        <v>-76.737396005445945</v>
      </c>
      <c r="AE1707" s="102">
        <f t="shared" ref="AE1707" si="7015">20*LOG(((($X$8*X1704+Z1704-$X$8*X1707-Z1707)^2+($X$8*Y1704+AA1704-$X$8*Y1707-AA1707)^2)/(($X$8*X1704+Z1704+$X$8*X1707+Z1707)^2+($X$8*Y1704+AA1704+$X$8*Y1707+AA1707)^2))^0.5)</f>
        <v>-1.0094552113178659</v>
      </c>
      <c r="AF1707" s="17"/>
      <c r="AG1707" s="62"/>
      <c r="AH1707" s="62"/>
      <c r="AI1707" s="62"/>
      <c r="AJ1707" s="62"/>
    </row>
    <row r="1708" spans="2:36" ht="18.649999999999999" customHeight="1">
      <c r="AE1708" s="66"/>
    </row>
    <row r="1709" spans="2:36" ht="18.649999999999999" customHeight="1" thickBot="1">
      <c r="E1709" s="50" t="s">
        <v>8</v>
      </c>
      <c r="J1709" s="50" t="s">
        <v>9</v>
      </c>
      <c r="O1709" s="50" t="s">
        <v>10</v>
      </c>
      <c r="T1709" s="50" t="s">
        <v>11</v>
      </c>
      <c r="Y1709" s="50" t="s">
        <v>12</v>
      </c>
    </row>
    <row r="1710" spans="2:36" ht="18.649999999999999" customHeight="1" thickBot="1">
      <c r="B1710" s="49"/>
      <c r="D1710" s="233" t="s">
        <v>37</v>
      </c>
      <c r="E1710" s="234"/>
      <c r="F1710" s="235" t="s">
        <v>38</v>
      </c>
      <c r="G1710" s="236"/>
      <c r="I1710" s="228" t="s">
        <v>14</v>
      </c>
      <c r="J1710" s="229"/>
      <c r="K1710" s="230" t="s">
        <v>15</v>
      </c>
      <c r="L1710" s="231"/>
      <c r="N1710" s="228" t="s">
        <v>16</v>
      </c>
      <c r="O1710" s="229"/>
      <c r="P1710" s="230" t="s">
        <v>17</v>
      </c>
      <c r="Q1710" s="231"/>
      <c r="S1710" s="228" t="s">
        <v>45</v>
      </c>
      <c r="T1710" s="229"/>
      <c r="U1710" s="230" t="s">
        <v>46</v>
      </c>
      <c r="V1710" s="231"/>
      <c r="X1710" s="228" t="s">
        <v>49</v>
      </c>
      <c r="Y1710" s="229"/>
      <c r="Z1710" s="230" t="s">
        <v>50</v>
      </c>
      <c r="AA1710" s="231"/>
      <c r="AB1710" s="4"/>
      <c r="AC1710" s="53" t="s">
        <v>87</v>
      </c>
      <c r="AE1710" s="98" t="s">
        <v>88</v>
      </c>
      <c r="AF1710" s="17"/>
      <c r="AG1710" s="62"/>
      <c r="AH1710" s="62"/>
      <c r="AI1710" s="62"/>
      <c r="AJ1710" s="62"/>
    </row>
    <row r="1711" spans="2:36" ht="18.649999999999999" customHeight="1" thickTop="1" thickBot="1">
      <c r="B1711" s="75">
        <v>4.82</v>
      </c>
      <c r="D1711" s="132">
        <f t="shared" ref="D1711" si="7016">COS($F$8*$B1711)</f>
        <v>-0.34938840735397592</v>
      </c>
      <c r="E1711" s="133">
        <v>0</v>
      </c>
      <c r="F1711" s="134">
        <v>0</v>
      </c>
      <c r="G1711" s="135">
        <f t="shared" ref="G1711" si="7017">$E$8*SIN($B1711*$F$8)</f>
        <v>2.8109339492880068</v>
      </c>
      <c r="I1711" s="55">
        <v>1</v>
      </c>
      <c r="J1711" s="58">
        <v>0</v>
      </c>
      <c r="K1711" s="56">
        <v>0</v>
      </c>
      <c r="L1711" s="57">
        <v>0</v>
      </c>
      <c r="N1711" s="55">
        <f t="shared" ref="N1711" si="7018">D1711*I1711+F1711*I1714-E1711*J1711-G1711*J1714</f>
        <v>-1.1669460847102022</v>
      </c>
      <c r="O1711" s="58">
        <f t="shared" ref="O1711" si="7019">(D1711*J1711+E1711*I1711+F1711*J1714+G1711*I1714)</f>
        <v>0</v>
      </c>
      <c r="P1711" s="56">
        <f t="shared" ref="P1711" si="7020">D1711*K1711+F1711*K1714-E1711*L1711-G1711*L1714</f>
        <v>0</v>
      </c>
      <c r="Q1711" s="57">
        <f t="shared" ref="Q1711" si="7021">(D1711*L1711+E1711*K1711+F1711*L1714+G1711*K1714)</f>
        <v>2.8109339492880068</v>
      </c>
      <c r="S1711" s="59">
        <f t="shared" ref="S1711" si="7022">COS($U$8*$B1711)</f>
        <v>-0.34938840735397592</v>
      </c>
      <c r="T1711" s="60">
        <v>0</v>
      </c>
      <c r="U1711" s="22">
        <v>0</v>
      </c>
      <c r="V1711" s="116">
        <f t="shared" ref="V1711" si="7023">$T$8*SIN($B1711*$U$8)</f>
        <v>2.8109339492880068</v>
      </c>
      <c r="X1711" s="55">
        <f t="shared" ref="X1711" si="7024">N1711*S1711+P1711*S1714-O1711*T1711-Q1711*T1714</f>
        <v>-0.47021030680179671</v>
      </c>
      <c r="Y1711" s="58">
        <f t="shared" ref="Y1711" si="7025">(N1711*T1711+O1711*S1711+P1711*T1714+Q1711*S1714)</f>
        <v>0</v>
      </c>
      <c r="Z1711" s="56">
        <f t="shared" ref="Z1711" si="7026">N1711*U1711+P1711*U1714-O1711*V1711-Q1711*V1714</f>
        <v>0</v>
      </c>
      <c r="AA1711" s="57">
        <f t="shared" ref="AA1711" si="7027">(N1711*V1711+O1711*U1711+P1711*V1714+Q1711*U1714)</f>
        <v>-4.2623161022195841</v>
      </c>
      <c r="AB1711" s="9"/>
      <c r="AC1711" s="61">
        <f t="shared" ref="AC1711" si="7028">20*LOG((2*$X$8)/(($X$8*X1711+Z1711+$X$8*X1714+Z1714)^2+($X$8*Y1711+AA1711+$X$8*Y1714+AA1714)^2)^0.5)</f>
        <v>-7.1271131690943772</v>
      </c>
      <c r="AE1711" s="99">
        <f t="shared" ref="AE1711" si="7029">((Y1711^2+X1711^2)/(Y1714^2+X1714^2))^0.5</f>
        <v>2.5730891358927419</v>
      </c>
      <c r="AF1711" s="17"/>
      <c r="AG1711" s="62"/>
      <c r="AH1711" s="62"/>
      <c r="AI1711" s="62"/>
      <c r="AJ1711" s="62"/>
    </row>
    <row r="1712" spans="2:36" ht="18.649999999999999" customHeight="1" thickBot="1">
      <c r="D1712" s="59"/>
      <c r="E1712" s="22"/>
      <c r="F1712" s="22"/>
      <c r="G1712" s="65"/>
      <c r="I1712" s="63"/>
      <c r="L1712" s="64"/>
      <c r="N1712" s="63"/>
      <c r="Q1712" s="64"/>
      <c r="S1712" s="63"/>
      <c r="V1712" s="64"/>
      <c r="X1712" s="63"/>
      <c r="AA1712" s="64"/>
      <c r="AE1712" s="100"/>
      <c r="AF1712" s="17"/>
      <c r="AG1712" s="62"/>
      <c r="AH1712" s="62"/>
      <c r="AI1712" s="62"/>
      <c r="AJ1712" s="62"/>
    </row>
    <row r="1713" spans="2:36" ht="18.649999999999999" customHeight="1" thickBot="1">
      <c r="D1713" s="237" t="s">
        <v>39</v>
      </c>
      <c r="E1713" s="238"/>
      <c r="F1713" s="239" t="s">
        <v>40</v>
      </c>
      <c r="G1713" s="240"/>
      <c r="I1713" s="228" t="s">
        <v>18</v>
      </c>
      <c r="J1713" s="229"/>
      <c r="K1713" s="230" t="s">
        <v>19</v>
      </c>
      <c r="L1713" s="231"/>
      <c r="N1713" s="228" t="s">
        <v>20</v>
      </c>
      <c r="O1713" s="229"/>
      <c r="P1713" s="230" t="s">
        <v>21</v>
      </c>
      <c r="Q1713" s="231"/>
      <c r="S1713" s="228" t="s">
        <v>47</v>
      </c>
      <c r="T1713" s="229"/>
      <c r="U1713" s="230" t="s">
        <v>48</v>
      </c>
      <c r="V1713" s="231"/>
      <c r="X1713" s="228" t="s">
        <v>51</v>
      </c>
      <c r="Y1713" s="229"/>
      <c r="Z1713" s="230" t="s">
        <v>52</v>
      </c>
      <c r="AA1713" s="231"/>
      <c r="AB1713" s="4"/>
      <c r="AC1713" s="71" t="s">
        <v>89</v>
      </c>
      <c r="AE1713" s="101" t="s">
        <v>90</v>
      </c>
      <c r="AF1713" s="17"/>
      <c r="AG1713" s="62"/>
      <c r="AH1713" s="62"/>
      <c r="AI1713" s="62"/>
      <c r="AJ1713" s="62"/>
    </row>
    <row r="1714" spans="2:36" ht="18.649999999999999" customHeight="1" thickTop="1" thickBot="1">
      <c r="D1714" s="43">
        <v>0</v>
      </c>
      <c r="E1714" s="116">
        <f t="shared" ref="E1714" si="7030">(1/$E$8)*SIN($B1711*$F$8)</f>
        <v>0.31232599436533404</v>
      </c>
      <c r="F1714" s="59">
        <f t="shared" ref="F1714" si="7031">COS($F$8*$B1711)</f>
        <v>-0.34938840735397592</v>
      </c>
      <c r="G1714" s="73">
        <v>0</v>
      </c>
      <c r="I1714" s="55">
        <v>0</v>
      </c>
      <c r="J1714" s="58">
        <f t="shared" ref="J1714" si="7032">(TAN($K$8*B1711))/$J$8</f>
        <v>0.29084912420774206</v>
      </c>
      <c r="K1714" s="56">
        <v>1</v>
      </c>
      <c r="L1714" s="57">
        <v>0</v>
      </c>
      <c r="N1714" s="55">
        <f t="shared" ref="N1714" si="7033">D1714*I1711+F1714*I1714-E1714*J1711-G1714*J1714</f>
        <v>0</v>
      </c>
      <c r="O1714" s="58">
        <f t="shared" ref="O1714" si="7034">(D1714*J1711+E1714*I1711+F1714*J1714+G1714*I1714)</f>
        <v>0.21070668207809232</v>
      </c>
      <c r="P1714" s="56">
        <f t="shared" ref="P1714" si="7035">D1714*K1711+F1714*K1714-E1714*L1711-G1714*L1714</f>
        <v>-0.34938840735397592</v>
      </c>
      <c r="Q1714" s="57">
        <f t="shared" ref="Q1714" si="7036">(D1714*L1711+E1714*K1711+F1714*L1714+G1714*K1714)</f>
        <v>0</v>
      </c>
      <c r="S1714" s="43">
        <v>0</v>
      </c>
      <c r="T1714" s="116">
        <f t="shared" ref="T1714" si="7037">(1/$T$8)*SIN($B1711*$U$8)</f>
        <v>0.31232599436533404</v>
      </c>
      <c r="U1714" s="59">
        <f t="shared" ref="U1714" si="7038">COS($U$8*$B1711)</f>
        <v>-0.34938840735397592</v>
      </c>
      <c r="V1714" s="73">
        <v>0</v>
      </c>
      <c r="X1714" s="55">
        <f t="shared" ref="X1714" si="7039">N1714*S1711+P1714*S1714-O1714*T1711-Q1714*T1714</f>
        <v>0</v>
      </c>
      <c r="Y1714" s="58">
        <f t="shared" ref="Y1714" si="7040">(N1714*T1711+O1714*S1711+P1714*T1714+Q1714*S1714)</f>
        <v>-0.18274155381665613</v>
      </c>
      <c r="Z1714" s="56">
        <f t="shared" ref="Z1714" si="7041">N1714*U1711+P1714*U1714-O1714*V1711-Q1714*V1714</f>
        <v>-0.47021030680179671</v>
      </c>
      <c r="AA1714" s="57">
        <f t="shared" ref="AA1714" si="7042">(N1714*V1711+O1714*U1711+P1714*V1714+Q1714*U1714)</f>
        <v>0</v>
      </c>
      <c r="AB1714" s="9"/>
      <c r="AC1714" s="74">
        <f t="shared" ref="AC1714" si="7043">(180/PI())*ATAN(-1*(($X$8*Y1711+AA1711+$X$8*Y1714+AA1714)/($X$8*X1711+Z1711+$X$8*X1714+Z1714)))</f>
        <v>-78.054342845995791</v>
      </c>
      <c r="AE1714" s="102">
        <f t="shared" ref="AE1714" si="7044">20*LOG(((($X$8*X1711+Z1711-$X$8*X1714-Z1714)^2+($X$8*Y1711+AA1711-$X$8*Y1714-AA1714)^2)/(($X$8*X1711+Z1711+$X$8*X1714+Z1714)^2+($X$8*Y1711+AA1711+$X$8*Y1714+AA1714)^2))^0.5)</f>
        <v>-0.93541560937701473</v>
      </c>
      <c r="AF1714" s="17"/>
      <c r="AG1714" s="62"/>
      <c r="AH1714" s="62"/>
      <c r="AI1714" s="62"/>
      <c r="AJ1714" s="62"/>
    </row>
    <row r="1715" spans="2:36" ht="18.649999999999999" customHeight="1">
      <c r="AE1715" s="66"/>
    </row>
    <row r="1716" spans="2:36" ht="18.649999999999999" customHeight="1" thickBot="1">
      <c r="E1716" s="50" t="s">
        <v>8</v>
      </c>
      <c r="J1716" s="50" t="s">
        <v>9</v>
      </c>
      <c r="O1716" s="50" t="s">
        <v>10</v>
      </c>
      <c r="T1716" s="50" t="s">
        <v>11</v>
      </c>
      <c r="Y1716" s="50" t="s">
        <v>12</v>
      </c>
    </row>
    <row r="1717" spans="2:36" ht="18.649999999999999" customHeight="1" thickBot="1">
      <c r="B1717" s="49"/>
      <c r="D1717" s="233" t="s">
        <v>37</v>
      </c>
      <c r="E1717" s="234"/>
      <c r="F1717" s="235" t="s">
        <v>38</v>
      </c>
      <c r="G1717" s="236"/>
      <c r="I1717" s="228" t="s">
        <v>14</v>
      </c>
      <c r="J1717" s="229"/>
      <c r="K1717" s="230" t="s">
        <v>15</v>
      </c>
      <c r="L1717" s="231"/>
      <c r="N1717" s="228" t="s">
        <v>16</v>
      </c>
      <c r="O1717" s="229"/>
      <c r="P1717" s="230" t="s">
        <v>17</v>
      </c>
      <c r="Q1717" s="231"/>
      <c r="S1717" s="228" t="s">
        <v>45</v>
      </c>
      <c r="T1717" s="229"/>
      <c r="U1717" s="230" t="s">
        <v>46</v>
      </c>
      <c r="V1717" s="231"/>
      <c r="X1717" s="228" t="s">
        <v>49</v>
      </c>
      <c r="Y1717" s="229"/>
      <c r="Z1717" s="230" t="s">
        <v>50</v>
      </c>
      <c r="AA1717" s="231"/>
      <c r="AB1717" s="4"/>
      <c r="AC1717" s="53" t="s">
        <v>87</v>
      </c>
      <c r="AE1717" s="98" t="s">
        <v>88</v>
      </c>
      <c r="AF1717" s="17"/>
      <c r="AG1717" s="62"/>
      <c r="AH1717" s="62"/>
      <c r="AI1717" s="62"/>
      <c r="AJ1717" s="62"/>
    </row>
    <row r="1718" spans="2:36" ht="18.649999999999999" customHeight="1" thickTop="1" thickBot="1">
      <c r="B1718" s="75">
        <v>4.84</v>
      </c>
      <c r="D1718" s="132">
        <f t="shared" ref="D1718" si="7045">COS($F$8*$B1718)</f>
        <v>-0.3568718647250344</v>
      </c>
      <c r="E1718" s="133">
        <v>0</v>
      </c>
      <c r="F1718" s="134">
        <v>0</v>
      </c>
      <c r="G1718" s="135">
        <f t="shared" ref="G1718" si="7046">$E$8*SIN($B1718*$F$8)</f>
        <v>2.8024600353098865</v>
      </c>
      <c r="I1718" s="55">
        <v>1</v>
      </c>
      <c r="J1718" s="58">
        <v>0</v>
      </c>
      <c r="K1718" s="56">
        <v>0</v>
      </c>
      <c r="L1718" s="57">
        <v>0</v>
      </c>
      <c r="N1718" s="55">
        <f t="shared" ref="N1718" si="7047">D1718*I1718+F1718*I1721-E1718*J1718-G1718*J1721</f>
        <v>-1.2242107258996473</v>
      </c>
      <c r="O1718" s="58">
        <f t="shared" ref="O1718" si="7048">(D1718*J1718+E1718*I1718+F1718*J1721+G1718*I1721)</f>
        <v>0</v>
      </c>
      <c r="P1718" s="56">
        <f t="shared" ref="P1718" si="7049">D1718*K1718+F1718*K1721-E1718*L1718-G1718*L1721</f>
        <v>0</v>
      </c>
      <c r="Q1718" s="57">
        <f t="shared" ref="Q1718" si="7050">(D1718*L1718+E1718*K1718+F1718*L1721+G1718*K1721)</f>
        <v>2.8024600353098865</v>
      </c>
      <c r="S1718" s="59">
        <f t="shared" ref="S1718" si="7051">COS($U$8*$B1718)</f>
        <v>-0.3568718647250344</v>
      </c>
      <c r="T1718" s="60">
        <v>0</v>
      </c>
      <c r="U1718" s="22">
        <v>0</v>
      </c>
      <c r="V1718" s="116">
        <f t="shared" ref="V1718" si="7052">$T$8*SIN($B1718*$U$8)</f>
        <v>2.8024600353098865</v>
      </c>
      <c r="X1718" s="55">
        <f t="shared" ref="X1718" si="7053">N1718*S1718+P1718*S1721-O1718*T1718-Q1718*T1721</f>
        <v>-0.43575610759948152</v>
      </c>
      <c r="Y1718" s="58">
        <f t="shared" ref="Y1718" si="7054">(N1718*T1718+O1718*S1718+P1718*T1721+Q1718*S1721)</f>
        <v>0</v>
      </c>
      <c r="Z1718" s="56">
        <f t="shared" ref="Z1718" si="7055">N1718*U1718+P1718*U1721-O1718*V1718-Q1718*V1721</f>
        <v>0</v>
      </c>
      <c r="AA1718" s="57">
        <f t="shared" ref="AA1718" si="7056">(N1718*V1718+O1718*U1718+P1718*V1721+Q1718*U1721)</f>
        <v>-4.4309207727498929</v>
      </c>
      <c r="AB1718" s="9"/>
      <c r="AC1718" s="61">
        <f t="shared" ref="AC1718" si="7057">20*LOG((2*$X$8)/(($X$8*X1718+Z1718+$X$8*X1721+Z1721)^2+($X$8*Y1718+AA1718+$X$8*Y1721+AA1721)^2)^0.5)</f>
        <v>-7.4127480380664714</v>
      </c>
      <c r="AE1718" s="99">
        <f t="shared" ref="AE1718" si="7058">((Y1718^2+X1718^2)/(Y1721^2+X1721^2))^0.5</f>
        <v>2.3833615482070081</v>
      </c>
      <c r="AF1718" s="17"/>
      <c r="AG1718" s="62"/>
      <c r="AH1718" s="62"/>
      <c r="AI1718" s="62"/>
      <c r="AJ1718" s="62"/>
    </row>
    <row r="1719" spans="2:36" ht="18.649999999999999" customHeight="1" thickBot="1">
      <c r="D1719" s="59"/>
      <c r="E1719" s="22"/>
      <c r="F1719" s="22"/>
      <c r="G1719" s="65"/>
      <c r="I1719" s="63"/>
      <c r="L1719" s="64"/>
      <c r="N1719" s="63"/>
      <c r="Q1719" s="64"/>
      <c r="S1719" s="63"/>
      <c r="V1719" s="64"/>
      <c r="X1719" s="63"/>
      <c r="AA1719" s="64"/>
      <c r="AE1719" s="100"/>
      <c r="AF1719" s="17"/>
      <c r="AG1719" s="62"/>
      <c r="AH1719" s="62"/>
      <c r="AI1719" s="62"/>
      <c r="AJ1719" s="62"/>
    </row>
    <row r="1720" spans="2:36" ht="18.649999999999999" customHeight="1" thickBot="1">
      <c r="D1720" s="237" t="s">
        <v>39</v>
      </c>
      <c r="E1720" s="238"/>
      <c r="F1720" s="239" t="s">
        <v>40</v>
      </c>
      <c r="G1720" s="240"/>
      <c r="I1720" s="228" t="s">
        <v>18</v>
      </c>
      <c r="J1720" s="229"/>
      <c r="K1720" s="230" t="s">
        <v>19</v>
      </c>
      <c r="L1720" s="231"/>
      <c r="N1720" s="228" t="s">
        <v>20</v>
      </c>
      <c r="O1720" s="229"/>
      <c r="P1720" s="230" t="s">
        <v>21</v>
      </c>
      <c r="Q1720" s="231"/>
      <c r="S1720" s="228" t="s">
        <v>47</v>
      </c>
      <c r="T1720" s="229"/>
      <c r="U1720" s="230" t="s">
        <v>48</v>
      </c>
      <c r="V1720" s="231"/>
      <c r="X1720" s="228" t="s">
        <v>51</v>
      </c>
      <c r="Y1720" s="229"/>
      <c r="Z1720" s="230" t="s">
        <v>52</v>
      </c>
      <c r="AA1720" s="231"/>
      <c r="AB1720" s="4"/>
      <c r="AC1720" s="71" t="s">
        <v>89</v>
      </c>
      <c r="AE1720" s="101" t="s">
        <v>90</v>
      </c>
      <c r="AF1720" s="17"/>
      <c r="AG1720" s="62"/>
      <c r="AH1720" s="62"/>
      <c r="AI1720" s="62"/>
      <c r="AJ1720" s="62"/>
    </row>
    <row r="1721" spans="2:36" ht="18.649999999999999" customHeight="1" thickTop="1" thickBot="1">
      <c r="D1721" s="43">
        <v>0</v>
      </c>
      <c r="E1721" s="116">
        <f t="shared" ref="E1721" si="7059">(1/$E$8)*SIN($B1718*$F$8)</f>
        <v>0.31138444836776513</v>
      </c>
      <c r="F1721" s="59">
        <f t="shared" ref="F1721" si="7060">COS($F$8*$B1718)</f>
        <v>-0.3568718647250344</v>
      </c>
      <c r="G1721" s="73">
        <v>0</v>
      </c>
      <c r="I1721" s="55">
        <v>0</v>
      </c>
      <c r="J1721" s="58">
        <f t="shared" ref="J1721" si="7061">(TAN($K$8*B1718))/$J$8</f>
        <v>0.30949196429083259</v>
      </c>
      <c r="K1721" s="56">
        <v>1</v>
      </c>
      <c r="L1721" s="57">
        <v>0</v>
      </c>
      <c r="N1721" s="55">
        <f t="shared" ref="N1721" si="7062">D1721*I1718+F1721*I1721-E1721*J1718-G1721*J1721</f>
        <v>0</v>
      </c>
      <c r="O1721" s="58">
        <f t="shared" ref="O1721" si="7063">(D1721*J1718+E1721*I1718+F1721*J1721+G1721*I1721)</f>
        <v>0.20093547395388195</v>
      </c>
      <c r="P1721" s="56">
        <f t="shared" ref="P1721" si="7064">D1721*K1718+F1721*K1721-E1721*L1718-G1721*L1721</f>
        <v>-0.3568718647250344</v>
      </c>
      <c r="Q1721" s="57">
        <f t="shared" ref="Q1721" si="7065">(D1721*L1718+E1721*K1718+F1721*L1721+G1721*K1721)</f>
        <v>0</v>
      </c>
      <c r="S1721" s="43">
        <v>0</v>
      </c>
      <c r="T1721" s="116">
        <f t="shared" ref="T1721" si="7066">(1/$T$8)*SIN($B1718*$U$8)</f>
        <v>0.31138444836776513</v>
      </c>
      <c r="U1721" s="59">
        <f t="shared" ref="U1721" si="7067">COS($U$8*$B1718)</f>
        <v>-0.3568718647250344</v>
      </c>
      <c r="V1721" s="73">
        <v>0</v>
      </c>
      <c r="X1721" s="55">
        <f t="shared" ref="X1721" si="7068">N1721*S1718+P1721*S1721-O1721*T1718-Q1721*T1721</f>
        <v>0</v>
      </c>
      <c r="Y1721" s="58">
        <f t="shared" ref="Y1721" si="7069">(N1721*T1718+O1721*S1718+P1721*T1721+Q1721*S1721)</f>
        <v>-0.18283256601471098</v>
      </c>
      <c r="Z1721" s="56">
        <f t="shared" ref="Z1721" si="7070">N1721*U1718+P1721*U1721-O1721*V1718-Q1721*V1721</f>
        <v>-0.43575610759948158</v>
      </c>
      <c r="AA1721" s="57">
        <f t="shared" ref="AA1721" si="7071">(N1721*V1718+O1721*U1718+P1721*V1721+Q1721*U1721)</f>
        <v>0</v>
      </c>
      <c r="AB1721" s="9"/>
      <c r="AC1721" s="74">
        <f t="shared" ref="AC1721" si="7072">(180/PI())*ATAN(-1*(($X$8*Y1718+AA1718+$X$8*Y1721+AA1721)/($X$8*X1718+Z1718+$X$8*X1721+Z1721)))</f>
        <v>-79.303183821266444</v>
      </c>
      <c r="AE1721" s="102">
        <f t="shared" ref="AE1721" si="7073">20*LOG(((($X$8*X1718+Z1718-$X$8*X1721-Z1721)^2+($X$8*Y1718+AA1718-$X$8*Y1721-AA1721)^2)/(($X$8*X1718+Z1718+$X$8*X1721+Z1721)^2+($X$8*Y1718+AA1718+$X$8*Y1721+AA1721)^2))^0.5)</f>
        <v>-0.86947743535502786</v>
      </c>
      <c r="AF1721" s="17"/>
      <c r="AG1721" s="62"/>
      <c r="AH1721" s="62"/>
      <c r="AI1721" s="62"/>
      <c r="AJ1721" s="62"/>
    </row>
    <row r="1722" spans="2:36" ht="18.649999999999999" customHeight="1">
      <c r="AE1722" s="66"/>
    </row>
    <row r="1723" spans="2:36" ht="18.649999999999999" customHeight="1" thickBot="1">
      <c r="E1723" s="50" t="s">
        <v>8</v>
      </c>
      <c r="J1723" s="50" t="s">
        <v>9</v>
      </c>
      <c r="O1723" s="50" t="s">
        <v>10</v>
      </c>
      <c r="T1723" s="50" t="s">
        <v>11</v>
      </c>
      <c r="Y1723" s="50" t="s">
        <v>12</v>
      </c>
    </row>
    <row r="1724" spans="2:36" ht="18.649999999999999" customHeight="1" thickBot="1">
      <c r="B1724" s="49"/>
      <c r="D1724" s="233" t="s">
        <v>37</v>
      </c>
      <c r="E1724" s="234"/>
      <c r="F1724" s="235" t="s">
        <v>38</v>
      </c>
      <c r="G1724" s="236"/>
      <c r="I1724" s="228" t="s">
        <v>14</v>
      </c>
      <c r="J1724" s="229"/>
      <c r="K1724" s="230" t="s">
        <v>15</v>
      </c>
      <c r="L1724" s="231"/>
      <c r="N1724" s="228" t="s">
        <v>16</v>
      </c>
      <c r="O1724" s="229"/>
      <c r="P1724" s="230" t="s">
        <v>17</v>
      </c>
      <c r="Q1724" s="231"/>
      <c r="S1724" s="228" t="s">
        <v>45</v>
      </c>
      <c r="T1724" s="229"/>
      <c r="U1724" s="230" t="s">
        <v>46</v>
      </c>
      <c r="V1724" s="231"/>
      <c r="X1724" s="228" t="s">
        <v>49</v>
      </c>
      <c r="Y1724" s="229"/>
      <c r="Z1724" s="230" t="s">
        <v>50</v>
      </c>
      <c r="AA1724" s="231"/>
      <c r="AB1724" s="4"/>
      <c r="AC1724" s="53" t="s">
        <v>87</v>
      </c>
      <c r="AE1724" s="98" t="s">
        <v>88</v>
      </c>
      <c r="AF1724" s="17"/>
      <c r="AG1724" s="62"/>
      <c r="AH1724" s="62"/>
      <c r="AI1724" s="62"/>
      <c r="AJ1724" s="62"/>
    </row>
    <row r="1725" spans="2:36" ht="18.649999999999999" customHeight="1" thickTop="1" thickBot="1">
      <c r="B1725" s="75">
        <v>4.8600000000000003</v>
      </c>
      <c r="D1725" s="132">
        <f t="shared" ref="D1725" si="7074">COS($F$8*$B1725)</f>
        <v>-0.36433248917937638</v>
      </c>
      <c r="E1725" s="133">
        <v>0</v>
      </c>
      <c r="F1725" s="134">
        <v>0</v>
      </c>
      <c r="G1725" s="135">
        <f t="shared" ref="G1725" si="7075">$E$8*SIN($B1725*$F$8)</f>
        <v>2.7938068179377109</v>
      </c>
      <c r="I1725" s="55">
        <v>1</v>
      </c>
      <c r="J1725" s="58">
        <v>0</v>
      </c>
      <c r="K1725" s="56">
        <v>0</v>
      </c>
      <c r="L1725" s="57">
        <v>0</v>
      </c>
      <c r="N1725" s="55">
        <f t="shared" ref="N1725" si="7076">D1725*I1725+F1725*I1728-E1725*J1725-G1725*J1728</f>
        <v>-1.2814358278348632</v>
      </c>
      <c r="O1725" s="58">
        <f t="shared" ref="O1725" si="7077">(D1725*J1725+E1725*I1725+F1725*J1728+G1725*I1728)</f>
        <v>0</v>
      </c>
      <c r="P1725" s="56">
        <f t="shared" ref="P1725" si="7078">D1725*K1725+F1725*K1728-E1725*L1725-G1725*L1728</f>
        <v>0</v>
      </c>
      <c r="Q1725" s="57">
        <f t="shared" ref="Q1725" si="7079">(D1725*L1725+E1725*K1725+F1725*L1728+G1725*K1728)</f>
        <v>2.7938068179377109</v>
      </c>
      <c r="S1725" s="59">
        <f t="shared" ref="S1725" si="7080">COS($U$8*$B1725)</f>
        <v>-0.36433248917937638</v>
      </c>
      <c r="T1725" s="60">
        <v>0</v>
      </c>
      <c r="U1725" s="22">
        <v>0</v>
      </c>
      <c r="V1725" s="116">
        <f t="shared" ref="V1725" si="7081">$T$8*SIN($B1725*$U$8)</f>
        <v>2.7938068179377109</v>
      </c>
      <c r="X1725" s="55">
        <f t="shared" ref="X1725" si="7082">N1725*S1725+P1725*S1728-O1725*T1725-Q1725*T1728</f>
        <v>-0.40039313244964919</v>
      </c>
      <c r="Y1725" s="58">
        <f t="shared" ref="Y1725" si="7083">(N1725*T1725+O1725*S1725+P1725*T1728+Q1725*S1728)</f>
        <v>0</v>
      </c>
      <c r="Z1725" s="56">
        <f t="shared" ref="Z1725" si="7084">N1725*U1725+P1725*U1728-O1725*V1725-Q1725*V1728</f>
        <v>0</v>
      </c>
      <c r="AA1725" s="57">
        <f t="shared" ref="AA1725" si="7085">(N1725*V1725+O1725*U1725+P1725*V1728+Q1725*U1728)</f>
        <v>-4.5979587448202546</v>
      </c>
      <c r="AB1725" s="9"/>
      <c r="AC1725" s="61">
        <f t="shared" ref="AC1725" si="7086">20*LOG((2*$X$8)/(($X$8*X1725+Z1725+$X$8*X1728+Z1728)^2+($X$8*Y1725+AA1725+$X$8*Y1728+AA1728)^2)^0.5)</f>
        <v>-7.689192379223134</v>
      </c>
      <c r="AE1725" s="99">
        <f t="shared" ref="AE1725" si="7087">((Y1725^2+X1725^2)/(Y1728^2+X1728^2))^0.5</f>
        <v>2.1924773699600779</v>
      </c>
      <c r="AF1725" s="17"/>
      <c r="AG1725" s="62"/>
      <c r="AH1725" s="62"/>
      <c r="AI1725" s="62"/>
      <c r="AJ1725" s="62"/>
    </row>
    <row r="1726" spans="2:36" ht="18.649999999999999" customHeight="1" thickBot="1">
      <c r="D1726" s="59"/>
      <c r="E1726" s="22"/>
      <c r="F1726" s="22"/>
      <c r="G1726" s="65"/>
      <c r="I1726" s="63"/>
      <c r="L1726" s="64"/>
      <c r="N1726" s="63"/>
      <c r="Q1726" s="64"/>
      <c r="S1726" s="63"/>
      <c r="V1726" s="64"/>
      <c r="X1726" s="63"/>
      <c r="AA1726" s="64"/>
      <c r="AE1726" s="100"/>
      <c r="AF1726" s="17"/>
      <c r="AG1726" s="62"/>
      <c r="AH1726" s="62"/>
      <c r="AI1726" s="62"/>
      <c r="AJ1726" s="62"/>
    </row>
    <row r="1727" spans="2:36" ht="18.649999999999999" customHeight="1" thickBot="1">
      <c r="D1727" s="237" t="s">
        <v>39</v>
      </c>
      <c r="E1727" s="238"/>
      <c r="F1727" s="239" t="s">
        <v>40</v>
      </c>
      <c r="G1727" s="240"/>
      <c r="I1727" s="228" t="s">
        <v>18</v>
      </c>
      <c r="J1727" s="229"/>
      <c r="K1727" s="230" t="s">
        <v>19</v>
      </c>
      <c r="L1727" s="231"/>
      <c r="N1727" s="228" t="s">
        <v>20</v>
      </c>
      <c r="O1727" s="229"/>
      <c r="P1727" s="230" t="s">
        <v>21</v>
      </c>
      <c r="Q1727" s="231"/>
      <c r="S1727" s="228" t="s">
        <v>47</v>
      </c>
      <c r="T1727" s="229"/>
      <c r="U1727" s="230" t="s">
        <v>48</v>
      </c>
      <c r="V1727" s="231"/>
      <c r="X1727" s="228" t="s">
        <v>51</v>
      </c>
      <c r="Y1727" s="229"/>
      <c r="Z1727" s="230" t="s">
        <v>52</v>
      </c>
      <c r="AA1727" s="231"/>
      <c r="AB1727" s="4"/>
      <c r="AC1727" s="71" t="s">
        <v>89</v>
      </c>
      <c r="AE1727" s="101" t="s">
        <v>90</v>
      </c>
      <c r="AF1727" s="17"/>
      <c r="AG1727" s="62"/>
      <c r="AH1727" s="62"/>
      <c r="AI1727" s="62"/>
      <c r="AJ1727" s="62"/>
    </row>
    <row r="1728" spans="2:36" ht="18.649999999999999" customHeight="1" thickTop="1" thickBot="1">
      <c r="D1728" s="43">
        <v>0</v>
      </c>
      <c r="E1728" s="116">
        <f t="shared" ref="E1728" si="7088">(1/$E$8)*SIN($B1725*$F$8)</f>
        <v>0.31042297977085676</v>
      </c>
      <c r="F1728" s="59">
        <f t="shared" ref="F1728" si="7089">COS($F$8*$B1725)</f>
        <v>-0.36433248917937638</v>
      </c>
      <c r="G1728" s="73">
        <v>0</v>
      </c>
      <c r="I1728" s="55">
        <v>0</v>
      </c>
      <c r="J1728" s="58">
        <f t="shared" ref="J1728" si="7090">(TAN($K$8*B1725))/$J$8</f>
        <v>0.32826297536651439</v>
      </c>
      <c r="K1728" s="56">
        <v>1</v>
      </c>
      <c r="L1728" s="57">
        <v>0</v>
      </c>
      <c r="N1728" s="55">
        <f t="shared" ref="N1728" si="7091">D1728*I1725+F1728*I1728-E1728*J1725-G1728*J1728</f>
        <v>0</v>
      </c>
      <c r="O1728" s="58">
        <f t="shared" ref="O1728" si="7092">(D1728*J1725+E1728*I1725+F1728*J1728+G1728*I1728)</f>
        <v>0.19082611285014625</v>
      </c>
      <c r="P1728" s="56">
        <f t="shared" ref="P1728" si="7093">D1728*K1725+F1728*K1728-E1728*L1725-G1728*L1728</f>
        <v>-0.36433248917937638</v>
      </c>
      <c r="Q1728" s="57">
        <f t="shared" ref="Q1728" si="7094">(D1728*L1725+E1728*K1725+F1728*L1728+G1728*K1728)</f>
        <v>0</v>
      </c>
      <c r="S1728" s="43">
        <v>0</v>
      </c>
      <c r="T1728" s="116">
        <f t="shared" ref="T1728" si="7095">(1/$T$8)*SIN($B1725*$U$8)</f>
        <v>0.31042297977085676</v>
      </c>
      <c r="U1728" s="59">
        <f t="shared" ref="U1728" si="7096">COS($U$8*$B1725)</f>
        <v>-0.36433248917937638</v>
      </c>
      <c r="V1728" s="73">
        <v>0</v>
      </c>
      <c r="X1728" s="55">
        <f t="shared" ref="X1728" si="7097">N1728*S1725+P1728*S1728-O1728*T1725-Q1728*T1728</f>
        <v>0</v>
      </c>
      <c r="Y1728" s="58">
        <f t="shared" ref="Y1728" si="7098">(N1728*T1725+O1728*S1725+P1728*T1728+Q1728*S1728)</f>
        <v>-0.18262132961351379</v>
      </c>
      <c r="Z1728" s="56">
        <f t="shared" ref="Z1728" si="7099">N1728*U1725+P1728*U1728-O1728*V1725-Q1728*V1728</f>
        <v>-0.40039313244964925</v>
      </c>
      <c r="AA1728" s="57">
        <f t="shared" ref="AA1728" si="7100">(N1728*V1725+O1728*U1725+P1728*V1728+Q1728*U1728)</f>
        <v>0</v>
      </c>
      <c r="AB1728" s="9"/>
      <c r="AC1728" s="74">
        <f t="shared" ref="AC1728" si="7101">(180/PI())*ATAN(-1*(($X$8*Y1725+AA1725+$X$8*Y1728+AA1728)/($X$8*X1725+Z1725+$X$8*X1728+Z1728)))</f>
        <v>-80.490772184999898</v>
      </c>
      <c r="AE1728" s="102">
        <f t="shared" ref="AE1728" si="7102">20*LOG(((($X$8*X1725+Z1725-$X$8*X1728-Z1728)^2+($X$8*Y1725+AA1725-$X$8*Y1728-AA1728)^2)/(($X$8*X1725+Z1725+$X$8*X1728+Z1728)^2+($X$8*Y1725+AA1725+$X$8*Y1728+AA1728)^2))^0.5)</f>
        <v>-0.81051434277852619</v>
      </c>
      <c r="AF1728" s="17"/>
      <c r="AG1728" s="62"/>
      <c r="AH1728" s="62"/>
      <c r="AI1728" s="62"/>
      <c r="AJ1728" s="62"/>
    </row>
    <row r="1729" spans="2:36" ht="18.649999999999999" customHeight="1">
      <c r="AE1729" s="66"/>
    </row>
    <row r="1730" spans="2:36" ht="18.649999999999999" customHeight="1" thickBot="1">
      <c r="E1730" s="50" t="s">
        <v>8</v>
      </c>
      <c r="J1730" s="50" t="s">
        <v>9</v>
      </c>
      <c r="O1730" s="50" t="s">
        <v>10</v>
      </c>
      <c r="T1730" s="50" t="s">
        <v>11</v>
      </c>
      <c r="Y1730" s="50" t="s">
        <v>12</v>
      </c>
    </row>
    <row r="1731" spans="2:36" ht="18.649999999999999" customHeight="1" thickBot="1">
      <c r="B1731" s="49"/>
      <c r="D1731" s="233" t="s">
        <v>37</v>
      </c>
      <c r="E1731" s="234"/>
      <c r="F1731" s="235" t="s">
        <v>38</v>
      </c>
      <c r="G1731" s="236"/>
      <c r="I1731" s="228" t="s">
        <v>14</v>
      </c>
      <c r="J1731" s="229"/>
      <c r="K1731" s="230" t="s">
        <v>15</v>
      </c>
      <c r="L1731" s="231"/>
      <c r="N1731" s="228" t="s">
        <v>16</v>
      </c>
      <c r="O1731" s="229"/>
      <c r="P1731" s="230" t="s">
        <v>17</v>
      </c>
      <c r="Q1731" s="231"/>
      <c r="S1731" s="228" t="s">
        <v>45</v>
      </c>
      <c r="T1731" s="229"/>
      <c r="U1731" s="230" t="s">
        <v>46</v>
      </c>
      <c r="V1731" s="231"/>
      <c r="X1731" s="228" t="s">
        <v>49</v>
      </c>
      <c r="Y1731" s="229"/>
      <c r="Z1731" s="230" t="s">
        <v>50</v>
      </c>
      <c r="AA1731" s="231"/>
      <c r="AB1731" s="4"/>
      <c r="AC1731" s="53" t="s">
        <v>87</v>
      </c>
      <c r="AE1731" s="98" t="s">
        <v>88</v>
      </c>
      <c r="AF1731" s="17"/>
      <c r="AG1731" s="62"/>
      <c r="AH1731" s="62"/>
      <c r="AI1731" s="62"/>
      <c r="AJ1731" s="62"/>
    </row>
    <row r="1732" spans="2:36" ht="18.649999999999999" customHeight="1" thickTop="1" thickBot="1">
      <c r="B1732" s="75">
        <v>4.88</v>
      </c>
      <c r="D1732" s="132">
        <f t="shared" ref="D1732" si="7103">COS($F$8*$B1732)</f>
        <v>-0.3717698033809218</v>
      </c>
      <c r="E1732" s="133">
        <v>0</v>
      </c>
      <c r="F1732" s="134">
        <v>0</v>
      </c>
      <c r="G1732" s="135">
        <f t="shared" ref="G1732" si="7104">$E$8*SIN($B1732*$F$8)</f>
        <v>2.7849748508105057</v>
      </c>
      <c r="I1732" s="55">
        <v>1</v>
      </c>
      <c r="J1732" s="58">
        <v>0</v>
      </c>
      <c r="K1732" s="56">
        <v>0</v>
      </c>
      <c r="L1732" s="57">
        <v>0</v>
      </c>
      <c r="N1732" s="55">
        <f t="shared" ref="N1732" si="7105">D1732*I1732+F1732*I1735-E1732*J1732-G1732*J1735</f>
        <v>-1.3386320129785156</v>
      </c>
      <c r="O1732" s="58">
        <f t="shared" ref="O1732" si="7106">(D1732*J1732+E1732*I1732+F1732*J1735+G1732*I1735)</f>
        <v>0</v>
      </c>
      <c r="P1732" s="56">
        <f t="shared" ref="P1732" si="7107">D1732*K1732+F1732*K1735-E1732*L1732-G1732*L1735</f>
        <v>0</v>
      </c>
      <c r="Q1732" s="57">
        <f t="shared" ref="Q1732" si="7108">(D1732*L1732+E1732*K1732+F1732*L1735+G1732*K1735)</f>
        <v>2.7849748508105057</v>
      </c>
      <c r="S1732" s="59">
        <f t="shared" ref="S1732" si="7109">COS($U$8*$B1732)</f>
        <v>-0.3717698033809218</v>
      </c>
      <c r="T1732" s="60">
        <v>0</v>
      </c>
      <c r="U1732" s="22">
        <v>0</v>
      </c>
      <c r="V1732" s="116">
        <f t="shared" ref="V1732" si="7110">$T$8*SIN($B1732*$U$8)</f>
        <v>2.7849748508105057</v>
      </c>
      <c r="X1732" s="55">
        <f t="shared" ref="X1732" si="7111">N1732*S1732+P1732*S1735-O1732*T1732-Q1732*T1735</f>
        <v>-0.36412425302968049</v>
      </c>
      <c r="Y1732" s="58">
        <f t="shared" ref="Y1732" si="7112">(N1732*T1732+O1732*S1732+P1732*T1735+Q1732*S1735)</f>
        <v>0</v>
      </c>
      <c r="Z1732" s="56">
        <f t="shared" ref="Z1732" si="7113">N1732*U1732+P1732*U1735-O1732*V1732-Q1732*V1735</f>
        <v>0</v>
      </c>
      <c r="AA1732" s="57">
        <f t="shared" ref="AA1732" si="7114">(N1732*V1732+O1732*U1732+P1732*V1735+Q1732*U1735)</f>
        <v>-4.7634260433416422</v>
      </c>
      <c r="AB1732" s="9"/>
      <c r="AC1732" s="61">
        <f t="shared" ref="AC1732" si="7115">20*LOG((2*$X$8)/(($X$8*X1732+Z1732+$X$8*X1735+Z1735)^2+($X$8*Y1732+AA1732+$X$8*Y1735+AA1735)^2)^0.5)</f>
        <v>-7.9568124805289511</v>
      </c>
      <c r="AE1732" s="99">
        <f t="shared" ref="AE1732" si="7116">((Y1732^2+X1732^2)/(Y1735^2+X1735^2))^0.5</f>
        <v>1.9995986841271514</v>
      </c>
      <c r="AF1732" s="17"/>
      <c r="AG1732" s="62"/>
      <c r="AH1732" s="62"/>
      <c r="AI1732" s="62"/>
      <c r="AJ1732" s="62"/>
    </row>
    <row r="1733" spans="2:36" ht="18.649999999999999" customHeight="1" thickBot="1">
      <c r="D1733" s="59"/>
      <c r="E1733" s="22"/>
      <c r="F1733" s="22"/>
      <c r="G1733" s="65"/>
      <c r="I1733" s="63"/>
      <c r="L1733" s="64"/>
      <c r="N1733" s="63"/>
      <c r="Q1733" s="64"/>
      <c r="S1733" s="63"/>
      <c r="V1733" s="64"/>
      <c r="X1733" s="63"/>
      <c r="AA1733" s="64"/>
      <c r="AE1733" s="100"/>
      <c r="AF1733" s="17"/>
      <c r="AG1733" s="62"/>
      <c r="AH1733" s="62"/>
      <c r="AI1733" s="62"/>
      <c r="AJ1733" s="62"/>
    </row>
    <row r="1734" spans="2:36" ht="18.649999999999999" customHeight="1" thickBot="1">
      <c r="D1734" s="237" t="s">
        <v>39</v>
      </c>
      <c r="E1734" s="238"/>
      <c r="F1734" s="239" t="s">
        <v>40</v>
      </c>
      <c r="G1734" s="240"/>
      <c r="I1734" s="228" t="s">
        <v>18</v>
      </c>
      <c r="J1734" s="229"/>
      <c r="K1734" s="230" t="s">
        <v>19</v>
      </c>
      <c r="L1734" s="231"/>
      <c r="N1734" s="228" t="s">
        <v>20</v>
      </c>
      <c r="O1734" s="229"/>
      <c r="P1734" s="230" t="s">
        <v>21</v>
      </c>
      <c r="Q1734" s="231"/>
      <c r="S1734" s="228" t="s">
        <v>47</v>
      </c>
      <c r="T1734" s="229"/>
      <c r="U1734" s="230" t="s">
        <v>48</v>
      </c>
      <c r="V1734" s="231"/>
      <c r="X1734" s="228" t="s">
        <v>51</v>
      </c>
      <c r="Y1734" s="229"/>
      <c r="Z1734" s="230" t="s">
        <v>52</v>
      </c>
      <c r="AA1734" s="231"/>
      <c r="AB1734" s="4"/>
      <c r="AC1734" s="71" t="s">
        <v>89</v>
      </c>
      <c r="AE1734" s="101" t="s">
        <v>90</v>
      </c>
      <c r="AF1734" s="17"/>
      <c r="AG1734" s="62"/>
      <c r="AH1734" s="62"/>
      <c r="AI1734" s="62"/>
      <c r="AJ1734" s="62"/>
    </row>
    <row r="1735" spans="2:36" ht="18.649999999999999" customHeight="1" thickTop="1" thickBot="1">
      <c r="D1735" s="43">
        <v>0</v>
      </c>
      <c r="E1735" s="116">
        <f t="shared" ref="E1735" si="7117">(1/$E$8)*SIN($B1732*$F$8)</f>
        <v>0.30944165009005614</v>
      </c>
      <c r="F1735" s="59">
        <f t="shared" ref="F1735" si="7118">COS($F$8*$B1732)</f>
        <v>-0.3717698033809218</v>
      </c>
      <c r="G1735" s="73">
        <v>0</v>
      </c>
      <c r="I1735" s="55">
        <v>0</v>
      </c>
      <c r="J1735" s="58">
        <f t="shared" ref="J1735" si="7119">(TAN($K$8*B1732))/$J$8</f>
        <v>0.34717089431389653</v>
      </c>
      <c r="K1735" s="56">
        <v>1</v>
      </c>
      <c r="L1735" s="57">
        <v>0</v>
      </c>
      <c r="N1735" s="55">
        <f t="shared" ref="N1735" si="7120">D1735*I1732+F1735*I1735-E1735*J1732-G1735*J1735</f>
        <v>0</v>
      </c>
      <c r="O1735" s="58">
        <f t="shared" ref="O1735" si="7121">(D1735*J1732+E1735*I1732+F1735*J1735+G1735*I1735)</f>
        <v>0.18037399497140005</v>
      </c>
      <c r="P1735" s="56">
        <f t="shared" ref="P1735" si="7122">D1735*K1732+F1735*K1735-E1735*L1732-G1735*L1735</f>
        <v>-0.3717698033809218</v>
      </c>
      <c r="Q1735" s="57">
        <f t="shared" ref="Q1735" si="7123">(D1735*L1732+E1735*K1732+F1735*L1735+G1735*K1735)</f>
        <v>0</v>
      </c>
      <c r="S1735" s="43">
        <v>0</v>
      </c>
      <c r="T1735" s="116">
        <f t="shared" ref="T1735" si="7124">(1/$T$8)*SIN($B1732*$U$8)</f>
        <v>0.30944165009005614</v>
      </c>
      <c r="U1735" s="59">
        <f t="shared" ref="U1735" si="7125">COS($U$8*$B1732)</f>
        <v>-0.3717698033809218</v>
      </c>
      <c r="V1735" s="73">
        <v>0</v>
      </c>
      <c r="X1735" s="55">
        <f t="shared" ref="X1735" si="7126">N1735*S1732+P1735*S1735-O1735*T1732-Q1735*T1735</f>
        <v>0</v>
      </c>
      <c r="Y1735" s="58">
        <f t="shared" ref="Y1735" si="7127">(N1735*T1732+O1735*S1732+P1735*T1735+Q1735*S1735)</f>
        <v>-0.18209866605739694</v>
      </c>
      <c r="Z1735" s="56">
        <f t="shared" ref="Z1735" si="7128">N1735*U1732+P1735*U1735-O1735*V1732-Q1735*V1735</f>
        <v>-0.36412425302968049</v>
      </c>
      <c r="AA1735" s="57">
        <f t="shared" ref="AA1735" si="7129">(N1735*V1732+O1735*U1732+P1735*V1735+Q1735*U1735)</f>
        <v>0</v>
      </c>
      <c r="AB1735" s="9"/>
      <c r="AC1735" s="74">
        <f t="shared" ref="AC1735" si="7130">(180/PI())*ATAN(-1*(($X$8*Y1732+AA1732+$X$8*Y1735+AA1735)/($X$8*X1732+Z1732+$X$8*X1735+Z1735)))</f>
        <v>-81.623165731476178</v>
      </c>
      <c r="AE1735" s="102">
        <f t="shared" ref="AE1735" si="7131">20*LOG(((($X$8*X1732+Z1732-$X$8*X1735-Z1735)^2+($X$8*Y1732+AA1732-$X$8*Y1735-AA1735)^2)/(($X$8*X1732+Z1732+$X$8*X1735+Z1735)^2+($X$8*Y1732+AA1732+$X$8*Y1735+AA1735)^2))^0.5)</f>
        <v>-0.75758585072100082</v>
      </c>
      <c r="AF1735" s="17"/>
      <c r="AG1735" s="62"/>
      <c r="AH1735" s="62"/>
      <c r="AI1735" s="62"/>
      <c r="AJ1735" s="62"/>
    </row>
    <row r="1736" spans="2:36" ht="18.649999999999999" customHeight="1">
      <c r="AE1736" s="66"/>
    </row>
    <row r="1737" spans="2:36" ht="18.649999999999999" customHeight="1" thickBot="1">
      <c r="E1737" s="50" t="s">
        <v>8</v>
      </c>
      <c r="J1737" s="50" t="s">
        <v>9</v>
      </c>
      <c r="O1737" s="50" t="s">
        <v>10</v>
      </c>
      <c r="T1737" s="50" t="s">
        <v>11</v>
      </c>
      <c r="Y1737" s="50" t="s">
        <v>12</v>
      </c>
    </row>
    <row r="1738" spans="2:36" ht="18.649999999999999" customHeight="1" thickBot="1">
      <c r="B1738" s="49"/>
      <c r="D1738" s="233" t="s">
        <v>37</v>
      </c>
      <c r="E1738" s="234"/>
      <c r="F1738" s="235" t="s">
        <v>38</v>
      </c>
      <c r="G1738" s="236"/>
      <c r="I1738" s="228" t="s">
        <v>14</v>
      </c>
      <c r="J1738" s="229"/>
      <c r="K1738" s="230" t="s">
        <v>15</v>
      </c>
      <c r="L1738" s="231"/>
      <c r="N1738" s="228" t="s">
        <v>16</v>
      </c>
      <c r="O1738" s="229"/>
      <c r="P1738" s="230" t="s">
        <v>17</v>
      </c>
      <c r="Q1738" s="231"/>
      <c r="S1738" s="228" t="s">
        <v>45</v>
      </c>
      <c r="T1738" s="229"/>
      <c r="U1738" s="230" t="s">
        <v>46</v>
      </c>
      <c r="V1738" s="231"/>
      <c r="X1738" s="228" t="s">
        <v>49</v>
      </c>
      <c r="Y1738" s="229"/>
      <c r="Z1738" s="230" t="s">
        <v>50</v>
      </c>
      <c r="AA1738" s="231"/>
      <c r="AB1738" s="4"/>
      <c r="AC1738" s="53" t="s">
        <v>87</v>
      </c>
      <c r="AE1738" s="98" t="s">
        <v>88</v>
      </c>
      <c r="AF1738" s="17"/>
      <c r="AG1738" s="62"/>
      <c r="AH1738" s="62"/>
      <c r="AI1738" s="62"/>
      <c r="AJ1738" s="62"/>
    </row>
    <row r="1739" spans="2:36" ht="18.649999999999999" customHeight="1" thickTop="1" thickBot="1">
      <c r="B1739" s="75">
        <v>4.9000000000000004</v>
      </c>
      <c r="D1739" s="132">
        <f t="shared" ref="D1739" si="7132">COS($F$8*$B1739)</f>
        <v>-0.37918333148499822</v>
      </c>
      <c r="E1739" s="133">
        <v>0</v>
      </c>
      <c r="F1739" s="134">
        <v>0</v>
      </c>
      <c r="G1739" s="135">
        <f t="shared" ref="G1739" si="7133">$E$8*SIN($B1739*$F$8)</f>
        <v>2.7759646990038331</v>
      </c>
      <c r="I1739" s="55">
        <v>1</v>
      </c>
      <c r="J1739" s="58">
        <v>0</v>
      </c>
      <c r="K1739" s="56">
        <v>0</v>
      </c>
      <c r="L1739" s="57">
        <v>0</v>
      </c>
      <c r="N1739" s="55">
        <f t="shared" ref="N1739" si="7134">D1739*I1739+F1739*I1742-E1739*J1739-G1739*J1742</f>
        <v>-1.3958101531614535</v>
      </c>
      <c r="O1739" s="58">
        <f t="shared" ref="O1739" si="7135">(D1739*J1739+E1739*I1739+F1739*J1742+G1739*I1742)</f>
        <v>0</v>
      </c>
      <c r="P1739" s="56">
        <f t="shared" ref="P1739" si="7136">D1739*K1739+F1739*K1742-E1739*L1739-G1739*L1742</f>
        <v>0</v>
      </c>
      <c r="Q1739" s="57">
        <f t="shared" ref="Q1739" si="7137">(D1739*L1739+E1739*K1739+F1739*L1742+G1739*K1742)</f>
        <v>2.7759646990038331</v>
      </c>
      <c r="S1739" s="59">
        <f t="shared" ref="S1739" si="7138">COS($U$8*$B1739)</f>
        <v>-0.37918333148499822</v>
      </c>
      <c r="T1739" s="60">
        <v>0</v>
      </c>
      <c r="U1739" s="22">
        <v>0</v>
      </c>
      <c r="V1739" s="116">
        <f t="shared" ref="V1739" si="7139">$T$8*SIN($B1739*$U$8)</f>
        <v>2.7759646990038331</v>
      </c>
      <c r="X1739" s="55">
        <f t="shared" ref="X1739" si="7140">N1739*S1739+P1739*S1742-O1739*T1739-Q1739*T1742</f>
        <v>-0.32695205712759234</v>
      </c>
      <c r="Y1739" s="58">
        <f t="shared" ref="Y1739" si="7141">(N1739*T1739+O1739*S1739+P1739*T1742+Q1739*S1742)</f>
        <v>0</v>
      </c>
      <c r="Z1739" s="56">
        <f t="shared" ref="Z1739" si="7142">N1739*U1739+P1739*U1742-O1739*V1739-Q1739*V1742</f>
        <v>0</v>
      </c>
      <c r="AA1739" s="57">
        <f t="shared" ref="AA1739" si="7143">(N1739*V1739+O1739*U1739+P1739*V1742+Q1739*U1742)</f>
        <v>-4.9273192543403521</v>
      </c>
      <c r="AB1739" s="9"/>
      <c r="AC1739" s="61">
        <f t="shared" ref="AC1739" si="7144">20*LOG((2*$X$8)/(($X$8*X1739+Z1739+$X$8*X1742+Z1742)^2+($X$8*Y1739+AA1739+$X$8*Y1742+AA1742)^2)^0.5)</f>
        <v>-8.2159742798427686</v>
      </c>
      <c r="AE1739" s="99">
        <f t="shared" ref="AE1739" si="7145">((Y1739^2+X1739^2)/(Y1742^2+X1742^2))^0.5</f>
        <v>1.8038214344749697</v>
      </c>
      <c r="AF1739" s="17"/>
      <c r="AG1739" s="62"/>
      <c r="AH1739" s="62"/>
      <c r="AI1739" s="62"/>
      <c r="AJ1739" s="62"/>
    </row>
    <row r="1740" spans="2:36" ht="18.649999999999999" customHeight="1" thickBot="1">
      <c r="D1740" s="59"/>
      <c r="E1740" s="22"/>
      <c r="F1740" s="22"/>
      <c r="G1740" s="65"/>
      <c r="I1740" s="63"/>
      <c r="L1740" s="64"/>
      <c r="N1740" s="63"/>
      <c r="Q1740" s="64"/>
      <c r="S1740" s="63"/>
      <c r="V1740" s="64"/>
      <c r="X1740" s="63"/>
      <c r="AA1740" s="64"/>
      <c r="AE1740" s="100"/>
      <c r="AF1740" s="17"/>
      <c r="AG1740" s="62"/>
      <c r="AH1740" s="62"/>
      <c r="AI1740" s="62"/>
      <c r="AJ1740" s="62"/>
    </row>
    <row r="1741" spans="2:36" ht="18.649999999999999" customHeight="1" thickBot="1">
      <c r="D1741" s="237" t="s">
        <v>39</v>
      </c>
      <c r="E1741" s="238"/>
      <c r="F1741" s="239" t="s">
        <v>40</v>
      </c>
      <c r="G1741" s="240"/>
      <c r="I1741" s="228" t="s">
        <v>18</v>
      </c>
      <c r="J1741" s="229"/>
      <c r="K1741" s="230" t="s">
        <v>19</v>
      </c>
      <c r="L1741" s="231"/>
      <c r="N1741" s="228" t="s">
        <v>20</v>
      </c>
      <c r="O1741" s="229"/>
      <c r="P1741" s="230" t="s">
        <v>21</v>
      </c>
      <c r="Q1741" s="231"/>
      <c r="S1741" s="228" t="s">
        <v>47</v>
      </c>
      <c r="T1741" s="229"/>
      <c r="U1741" s="230" t="s">
        <v>48</v>
      </c>
      <c r="V1741" s="231"/>
      <c r="X1741" s="228" t="s">
        <v>51</v>
      </c>
      <c r="Y1741" s="229"/>
      <c r="Z1741" s="230" t="s">
        <v>52</v>
      </c>
      <c r="AA1741" s="231"/>
      <c r="AB1741" s="4"/>
      <c r="AC1741" s="71" t="s">
        <v>89</v>
      </c>
      <c r="AE1741" s="101" t="s">
        <v>90</v>
      </c>
      <c r="AF1741" s="17"/>
      <c r="AG1741" s="62"/>
      <c r="AH1741" s="62"/>
      <c r="AI1741" s="62"/>
      <c r="AJ1741" s="62"/>
    </row>
    <row r="1742" spans="2:36" ht="18.649999999999999" customHeight="1" thickTop="1" thickBot="1">
      <c r="D1742" s="43">
        <v>0</v>
      </c>
      <c r="E1742" s="116">
        <f t="shared" ref="E1742" si="7146">(1/$E$8)*SIN($B1739*$F$8)</f>
        <v>0.308440522111537</v>
      </c>
      <c r="F1742" s="59">
        <f t="shared" ref="F1742" si="7147">COS($F$8*$B1739)</f>
        <v>-0.37918333148499822</v>
      </c>
      <c r="G1742" s="73">
        <v>0</v>
      </c>
      <c r="I1742" s="55">
        <v>0</v>
      </c>
      <c r="J1742" s="58">
        <f t="shared" ref="J1742" si="7148">(TAN($K$8*B1739))/$J$8</f>
        <v>0.36622469372224953</v>
      </c>
      <c r="K1742" s="56">
        <v>1</v>
      </c>
      <c r="L1742" s="57">
        <v>0</v>
      </c>
      <c r="N1742" s="55">
        <f t="shared" ref="N1742" si="7149">D1742*I1739+F1742*I1742-E1742*J1739-G1742*J1742</f>
        <v>0</v>
      </c>
      <c r="O1742" s="58">
        <f t="shared" ref="O1742" si="7150">(D1742*J1739+E1742*I1739+F1742*J1742+G1742*I1742)</f>
        <v>0.1695742226738613</v>
      </c>
      <c r="P1742" s="56">
        <f t="shared" ref="P1742" si="7151">D1742*K1739+F1742*K1742-E1742*L1739-G1742*L1742</f>
        <v>-0.37918333148499822</v>
      </c>
      <c r="Q1742" s="57">
        <f t="shared" ref="Q1742" si="7152">(D1742*L1739+E1742*K1739+F1742*L1742+G1742*K1742)</f>
        <v>0</v>
      </c>
      <c r="S1742" s="43">
        <v>0</v>
      </c>
      <c r="T1742" s="116">
        <f t="shared" ref="T1742" si="7153">(1/$T$8)*SIN($B1739*$U$8)</f>
        <v>0.308440522111537</v>
      </c>
      <c r="U1742" s="59">
        <f t="shared" ref="U1742" si="7154">COS($U$8*$B1739)</f>
        <v>-0.37918333148499822</v>
      </c>
      <c r="V1742" s="73">
        <v>0</v>
      </c>
      <c r="X1742" s="55">
        <f t="shared" ref="X1742" si="7155">N1742*S1739+P1742*S1742-O1742*T1739-Q1742*T1742</f>
        <v>0</v>
      </c>
      <c r="Y1742" s="58">
        <f t="shared" ref="Y1742" si="7156">(N1742*T1739+O1742*S1739+P1742*T1742+Q1742*S1742)</f>
        <v>-0.18125522342667849</v>
      </c>
      <c r="Z1742" s="56">
        <f t="shared" ref="Z1742" si="7157">N1742*U1739+P1742*U1742-O1742*V1739-Q1742*V1742</f>
        <v>-0.32695205712759234</v>
      </c>
      <c r="AA1742" s="57">
        <f t="shared" ref="AA1742" si="7158">(N1742*V1739+O1742*U1739+P1742*V1742+Q1742*U1742)</f>
        <v>0</v>
      </c>
      <c r="AB1742" s="9"/>
      <c r="AC1742" s="74">
        <f t="shared" ref="AC1742" si="7159">(180/PI())*ATAN(-1*(($X$8*Y1739+AA1739+$X$8*Y1742+AA1742)/($X$8*X1739+Z1739+$X$8*X1742+Z1742)))</f>
        <v>-82.705731070234364</v>
      </c>
      <c r="AE1742" s="102">
        <f t="shared" ref="AE1742" si="7160">20*LOG(((($X$8*X1739+Z1739-$X$8*X1742-Z1742)^2+($X$8*Y1739+AA1739-$X$8*Y1742-AA1742)^2)/(($X$8*X1739+Z1739+$X$8*X1742+Z1742)^2+($X$8*Y1739+AA1739+$X$8*Y1742+AA1742)^2))^0.5)</f>
        <v>-0.70990233014034865</v>
      </c>
      <c r="AF1742" s="17"/>
      <c r="AG1742" s="62"/>
      <c r="AH1742" s="62"/>
      <c r="AI1742" s="62"/>
      <c r="AJ1742" s="62"/>
    </row>
    <row r="1743" spans="2:36" ht="18.649999999999999" customHeight="1">
      <c r="AE1743" s="66"/>
    </row>
    <row r="1744" spans="2:36" ht="18.649999999999999" customHeight="1" thickBot="1">
      <c r="E1744" s="50" t="s">
        <v>8</v>
      </c>
      <c r="J1744" s="50" t="s">
        <v>9</v>
      </c>
      <c r="O1744" s="50" t="s">
        <v>10</v>
      </c>
      <c r="T1744" s="50" t="s">
        <v>11</v>
      </c>
      <c r="Y1744" s="50" t="s">
        <v>12</v>
      </c>
    </row>
    <row r="1745" spans="2:36" ht="18.649999999999999" customHeight="1" thickBot="1">
      <c r="B1745" s="49"/>
      <c r="D1745" s="233" t="s">
        <v>37</v>
      </c>
      <c r="E1745" s="234"/>
      <c r="F1745" s="235" t="s">
        <v>38</v>
      </c>
      <c r="G1745" s="236"/>
      <c r="I1745" s="228" t="s">
        <v>14</v>
      </c>
      <c r="J1745" s="229"/>
      <c r="K1745" s="230" t="s">
        <v>15</v>
      </c>
      <c r="L1745" s="231"/>
      <c r="N1745" s="228" t="s">
        <v>16</v>
      </c>
      <c r="O1745" s="229"/>
      <c r="P1745" s="230" t="s">
        <v>17</v>
      </c>
      <c r="Q1745" s="231"/>
      <c r="S1745" s="228" t="s">
        <v>45</v>
      </c>
      <c r="T1745" s="229"/>
      <c r="U1745" s="230" t="s">
        <v>46</v>
      </c>
      <c r="V1745" s="231"/>
      <c r="X1745" s="228" t="s">
        <v>49</v>
      </c>
      <c r="Y1745" s="229"/>
      <c r="Z1745" s="230" t="s">
        <v>50</v>
      </c>
      <c r="AA1745" s="231"/>
      <c r="AB1745" s="4"/>
      <c r="AC1745" s="53" t="s">
        <v>87</v>
      </c>
      <c r="AE1745" s="98" t="s">
        <v>88</v>
      </c>
      <c r="AF1745" s="17"/>
      <c r="AG1745" s="62"/>
      <c r="AH1745" s="62"/>
      <c r="AI1745" s="62"/>
      <c r="AJ1745" s="62"/>
    </row>
    <row r="1746" spans="2:36" ht="18.649999999999999" customHeight="1" thickTop="1" thickBot="1">
      <c r="B1746" s="75">
        <v>4.92</v>
      </c>
      <c r="D1746" s="132">
        <f t="shared" ref="D1746" si="7161">COS($F$8*$B1746)</f>
        <v>-0.38657259916878367</v>
      </c>
      <c r="E1746" s="133">
        <v>0</v>
      </c>
      <c r="F1746" s="134">
        <v>0</v>
      </c>
      <c r="G1746" s="135">
        <f t="shared" ref="G1746" si="7162">$E$8*SIN($B1746*$F$8)</f>
        <v>2.7667769389936403</v>
      </c>
      <c r="I1746" s="55">
        <v>1</v>
      </c>
      <c r="J1746" s="58">
        <v>0</v>
      </c>
      <c r="K1746" s="56">
        <v>0</v>
      </c>
      <c r="L1746" s="57">
        <v>0</v>
      </c>
      <c r="N1746" s="55">
        <f t="shared" ref="N1746" si="7163">D1746*I1746+F1746*I1749-E1746*J1746-G1746*J1749</f>
        <v>-1.4529813953857023</v>
      </c>
      <c r="O1746" s="58">
        <f t="shared" ref="O1746" si="7164">(D1746*J1746+E1746*I1746+F1746*J1749+G1746*I1749)</f>
        <v>0</v>
      </c>
      <c r="P1746" s="56">
        <f t="shared" ref="P1746" si="7165">D1746*K1746+F1746*K1749-E1746*L1746-G1746*L1749</f>
        <v>0</v>
      </c>
      <c r="Q1746" s="57">
        <f t="shared" ref="Q1746" si="7166">(D1746*L1746+E1746*K1746+F1746*L1749+G1746*K1749)</f>
        <v>2.7667769389936403</v>
      </c>
      <c r="S1746" s="59">
        <f t="shared" ref="S1746" si="7167">COS($U$8*$B1746)</f>
        <v>-0.38657259916878367</v>
      </c>
      <c r="T1746" s="60">
        <v>0</v>
      </c>
      <c r="U1746" s="22">
        <v>0</v>
      </c>
      <c r="V1746" s="116">
        <f t="shared" ref="V1746" si="7168">$T$8*SIN($B1746*$U$8)</f>
        <v>2.7667769389936403</v>
      </c>
      <c r="X1746" s="55">
        <f t="shared" ref="X1746" si="7169">N1746*S1746+P1746*S1749-O1746*T1746-Q1746*T1749</f>
        <v>-0.28887883101375378</v>
      </c>
      <c r="Y1746" s="58">
        <f t="shared" ref="Y1746" si="7170">(N1746*T1746+O1746*S1746+P1746*T1749+Q1746*S1749)</f>
        <v>0</v>
      </c>
      <c r="Z1746" s="56">
        <f t="shared" ref="Z1746" si="7171">N1746*U1746+P1746*U1749-O1746*V1746-Q1746*V1749</f>
        <v>0</v>
      </c>
      <c r="AA1746" s="57">
        <f t="shared" ref="AA1746" si="7172">(N1746*V1746+O1746*U1746+P1746*V1749+Q1746*U1749)</f>
        <v>-5.0896355701669833</v>
      </c>
      <c r="AB1746" s="9"/>
      <c r="AC1746" s="61">
        <f t="shared" ref="AC1746" si="7173">20*LOG((2*$X$8)/(($X$8*X1746+Z1746+$X$8*X1749+Z1749)^2+($X$8*Y1746+AA1746+$X$8*Y1749+AA1749)^2)^0.5)</f>
        <v>-8.4670384218180264</v>
      </c>
      <c r="AE1746" s="99">
        <f t="shared" ref="AE1746" si="7174">((Y1746^2+X1746^2)/(Y1749^2+X1749^2))^0.5</f>
        <v>1.6041563954804423</v>
      </c>
      <c r="AF1746" s="17"/>
      <c r="AG1746" s="62"/>
      <c r="AH1746" s="62"/>
      <c r="AI1746" s="62"/>
      <c r="AJ1746" s="62"/>
    </row>
    <row r="1747" spans="2:36" ht="18.649999999999999" customHeight="1" thickBot="1">
      <c r="D1747" s="59"/>
      <c r="E1747" s="22"/>
      <c r="F1747" s="22"/>
      <c r="G1747" s="65"/>
      <c r="I1747" s="63"/>
      <c r="L1747" s="64"/>
      <c r="N1747" s="63"/>
      <c r="Q1747" s="64"/>
      <c r="S1747" s="63"/>
      <c r="V1747" s="64"/>
      <c r="X1747" s="63"/>
      <c r="AA1747" s="64"/>
      <c r="AE1747" s="100"/>
      <c r="AF1747" s="17"/>
      <c r="AG1747" s="62"/>
      <c r="AH1747" s="62"/>
      <c r="AI1747" s="62"/>
      <c r="AJ1747" s="62"/>
    </row>
    <row r="1748" spans="2:36" ht="18.649999999999999" customHeight="1" thickBot="1">
      <c r="D1748" s="237" t="s">
        <v>39</v>
      </c>
      <c r="E1748" s="238"/>
      <c r="F1748" s="239" t="s">
        <v>40</v>
      </c>
      <c r="G1748" s="240"/>
      <c r="I1748" s="228" t="s">
        <v>18</v>
      </c>
      <c r="J1748" s="229"/>
      <c r="K1748" s="230" t="s">
        <v>19</v>
      </c>
      <c r="L1748" s="231"/>
      <c r="N1748" s="228" t="s">
        <v>20</v>
      </c>
      <c r="O1748" s="229"/>
      <c r="P1748" s="230" t="s">
        <v>21</v>
      </c>
      <c r="Q1748" s="231"/>
      <c r="S1748" s="228" t="s">
        <v>47</v>
      </c>
      <c r="T1748" s="229"/>
      <c r="U1748" s="230" t="s">
        <v>48</v>
      </c>
      <c r="V1748" s="231"/>
      <c r="X1748" s="228" t="s">
        <v>51</v>
      </c>
      <c r="Y1748" s="229"/>
      <c r="Z1748" s="230" t="s">
        <v>52</v>
      </c>
      <c r="AA1748" s="231"/>
      <c r="AB1748" s="4"/>
      <c r="AC1748" s="71" t="s">
        <v>89</v>
      </c>
      <c r="AE1748" s="101" t="s">
        <v>90</v>
      </c>
      <c r="AF1748" s="17"/>
      <c r="AG1748" s="62"/>
      <c r="AH1748" s="62"/>
      <c r="AI1748" s="62"/>
      <c r="AJ1748" s="62"/>
    </row>
    <row r="1749" spans="2:36" ht="18.649999999999999" customHeight="1" thickTop="1" thickBot="1">
      <c r="D1749" s="43">
        <v>0</v>
      </c>
      <c r="E1749" s="116">
        <f t="shared" ref="E1749" si="7175">(1/$E$8)*SIN($B1746*$F$8)</f>
        <v>0.30741965988818226</v>
      </c>
      <c r="F1749" s="59">
        <f t="shared" ref="F1749" si="7176">COS($F$8*$B1746)</f>
        <v>-0.38657259916878367</v>
      </c>
      <c r="G1749" s="73">
        <v>0</v>
      </c>
      <c r="I1749" s="55">
        <v>0</v>
      </c>
      <c r="J1749" s="58">
        <f t="shared" ref="J1749" si="7177">(TAN($K$8*B1746))/$J$8</f>
        <v>0.38543360008082311</v>
      </c>
      <c r="K1749" s="56">
        <v>1</v>
      </c>
      <c r="L1749" s="57">
        <v>0</v>
      </c>
      <c r="N1749" s="55">
        <f t="shared" ref="N1749" si="7178">D1749*I1746+F1749*I1749-E1749*J1746-G1749*J1749</f>
        <v>0</v>
      </c>
      <c r="O1749" s="58">
        <f t="shared" ref="O1749" si="7179">(D1749*J1746+E1749*I1746+F1749*J1749+G1749*I1749)</f>
        <v>0.15842159129795697</v>
      </c>
      <c r="P1749" s="56">
        <f t="shared" ref="P1749" si="7180">D1749*K1746+F1749*K1749-E1749*L1746-G1749*L1749</f>
        <v>-0.38657259916878367</v>
      </c>
      <c r="Q1749" s="57">
        <f t="shared" ref="Q1749" si="7181">(D1749*L1746+E1749*K1746+F1749*L1749+G1749*K1749)</f>
        <v>0</v>
      </c>
      <c r="S1749" s="43">
        <v>0</v>
      </c>
      <c r="T1749" s="116">
        <f t="shared" ref="T1749" si="7182">(1/$T$8)*SIN($B1746*$U$8)</f>
        <v>0.30741965988818226</v>
      </c>
      <c r="U1749" s="59">
        <f t="shared" ref="U1749" si="7183">COS($U$8*$B1746)</f>
        <v>-0.38657259916878367</v>
      </c>
      <c r="V1749" s="73">
        <v>0</v>
      </c>
      <c r="X1749" s="55">
        <f t="shared" ref="X1749" si="7184">N1749*S1746+P1749*S1749-O1749*T1746-Q1749*T1749</f>
        <v>0</v>
      </c>
      <c r="Y1749" s="58">
        <f t="shared" ref="Y1749" si="7185">(N1749*T1746+O1749*S1746+P1749*T1749+Q1749*S1749)</f>
        <v>-0.18008146327106406</v>
      </c>
      <c r="Z1749" s="56">
        <f t="shared" ref="Z1749" si="7186">N1749*U1746+P1749*U1749-O1749*V1746-Q1749*V1749</f>
        <v>-0.28887883101375383</v>
      </c>
      <c r="AA1749" s="57">
        <f t="shared" ref="AA1749" si="7187">(N1749*V1746+O1749*U1746+P1749*V1749+Q1749*U1749)</f>
        <v>0</v>
      </c>
      <c r="AB1749" s="9"/>
      <c r="AC1749" s="74">
        <f t="shared" ref="AC1749" si="7188">(180/PI())*ATAN(-1*(($X$8*Y1746+AA1746+$X$8*Y1749+AA1749)/($X$8*X1746+Z1746+$X$8*X1749+Z1749)))</f>
        <v>-83.743233819647443</v>
      </c>
      <c r="AE1749" s="102">
        <f t="shared" ref="AE1749" si="7189">20*LOG(((($X$8*X1746+Z1746-$X$8*X1749-Z1749)^2+($X$8*Y1746+AA1746-$X$8*Y1749-AA1749)^2)/(($X$8*X1746+Z1746+$X$8*X1749+Z1749)^2+($X$8*Y1746+AA1746+$X$8*Y1749+AA1749)^2))^0.5)</f>
        <v>-0.66679732240649958</v>
      </c>
      <c r="AF1749" s="17"/>
      <c r="AG1749" s="62"/>
      <c r="AH1749" s="62"/>
      <c r="AI1749" s="62"/>
      <c r="AJ1749" s="62"/>
    </row>
    <row r="1750" spans="2:36" ht="18.649999999999999" customHeight="1">
      <c r="AE1750" s="66"/>
    </row>
    <row r="1751" spans="2:36" ht="18.649999999999999" customHeight="1" thickBot="1">
      <c r="E1751" s="50" t="s">
        <v>8</v>
      </c>
      <c r="J1751" s="50" t="s">
        <v>9</v>
      </c>
      <c r="O1751" s="50" t="s">
        <v>10</v>
      </c>
      <c r="T1751" s="50" t="s">
        <v>11</v>
      </c>
      <c r="Y1751" s="50" t="s">
        <v>12</v>
      </c>
    </row>
    <row r="1752" spans="2:36" ht="18.649999999999999" customHeight="1" thickBot="1">
      <c r="B1752" s="49"/>
      <c r="D1752" s="233" t="s">
        <v>37</v>
      </c>
      <c r="E1752" s="234"/>
      <c r="F1752" s="235" t="s">
        <v>38</v>
      </c>
      <c r="G1752" s="236"/>
      <c r="I1752" s="228" t="s">
        <v>14</v>
      </c>
      <c r="J1752" s="229"/>
      <c r="K1752" s="230" t="s">
        <v>15</v>
      </c>
      <c r="L1752" s="231"/>
      <c r="N1752" s="228" t="s">
        <v>16</v>
      </c>
      <c r="O1752" s="229"/>
      <c r="P1752" s="230" t="s">
        <v>17</v>
      </c>
      <c r="Q1752" s="231"/>
      <c r="S1752" s="228" t="s">
        <v>45</v>
      </c>
      <c r="T1752" s="229"/>
      <c r="U1752" s="230" t="s">
        <v>46</v>
      </c>
      <c r="V1752" s="231"/>
      <c r="X1752" s="228" t="s">
        <v>49</v>
      </c>
      <c r="Y1752" s="229"/>
      <c r="Z1752" s="230" t="s">
        <v>50</v>
      </c>
      <c r="AA1752" s="231"/>
      <c r="AB1752" s="4"/>
      <c r="AC1752" s="53" t="s">
        <v>87</v>
      </c>
      <c r="AE1752" s="98" t="s">
        <v>88</v>
      </c>
      <c r="AF1752" s="17"/>
      <c r="AG1752" s="62"/>
      <c r="AH1752" s="62"/>
      <c r="AI1752" s="62"/>
      <c r="AJ1752" s="62"/>
    </row>
    <row r="1753" spans="2:36" ht="18.649999999999999" customHeight="1" thickTop="1" thickBot="1">
      <c r="B1753" s="75">
        <v>4.9400000000000004</v>
      </c>
      <c r="D1753" s="132">
        <f t="shared" ref="D1753" si="7190">COS($F$8*$B1753)</f>
        <v>-0.39393713366165611</v>
      </c>
      <c r="E1753" s="133">
        <v>0</v>
      </c>
      <c r="F1753" s="134">
        <v>0</v>
      </c>
      <c r="G1753" s="135">
        <f t="shared" ref="G1753" si="7191">$E$8*SIN($B1753*$F$8)</f>
        <v>2.7574121586193723</v>
      </c>
      <c r="I1753" s="55">
        <v>1</v>
      </c>
      <c r="J1753" s="58">
        <v>0</v>
      </c>
      <c r="K1753" s="56">
        <v>0</v>
      </c>
      <c r="L1753" s="57">
        <v>0</v>
      </c>
      <c r="N1753" s="55">
        <f t="shared" ref="N1753" si="7192">D1753*I1753+F1753*I1756-E1753*J1753-G1753*J1756</f>
        <v>-1.5101571887788647</v>
      </c>
      <c r="O1753" s="58">
        <f t="shared" ref="O1753" si="7193">(D1753*J1753+E1753*I1753+F1753*J1756+G1753*I1756)</f>
        <v>0</v>
      </c>
      <c r="P1753" s="56">
        <f t="shared" ref="P1753" si="7194">D1753*K1753+F1753*K1756-E1753*L1753-G1753*L1756</f>
        <v>0</v>
      </c>
      <c r="Q1753" s="57">
        <f t="shared" ref="Q1753" si="7195">(D1753*L1753+E1753*K1753+F1753*L1756+G1753*K1756)</f>
        <v>2.7574121586193723</v>
      </c>
      <c r="S1753" s="59">
        <f t="shared" ref="S1753" si="7196">COS($U$8*$B1753)</f>
        <v>-0.39393713366165611</v>
      </c>
      <c r="T1753" s="60">
        <v>0</v>
      </c>
      <c r="U1753" s="22">
        <v>0</v>
      </c>
      <c r="V1753" s="116">
        <f t="shared" ref="V1753" si="7197">$T$8*SIN($B1753*$U$8)</f>
        <v>2.7574121586193723</v>
      </c>
      <c r="X1753" s="55">
        <f t="shared" ref="X1753" si="7198">N1753*S1753+P1753*S1756-O1753*T1753-Q1753*T1756</f>
        <v>-0.24990654039634785</v>
      </c>
      <c r="Y1753" s="58">
        <f t="shared" ref="Y1753" si="7199">(N1753*T1753+O1753*S1753+P1753*T1756+Q1753*S1756)</f>
        <v>0</v>
      </c>
      <c r="Z1753" s="56">
        <f t="shared" ref="Z1753" si="7200">N1753*U1753+P1753*U1756-O1753*V1753-Q1753*V1756</f>
        <v>0</v>
      </c>
      <c r="AA1753" s="57">
        <f t="shared" ref="AA1753" si="7201">(N1753*V1753+O1753*U1753+P1753*V1756+Q1753*U1756)</f>
        <v>-5.2503728358556074</v>
      </c>
      <c r="AB1753" s="9"/>
      <c r="AC1753" s="61">
        <f t="shared" ref="AC1753" si="7202">20*LOG((2*$X$8)/(($X$8*X1753+Z1753+$X$8*X1756+Z1756)^2+($X$8*Y1753+AA1753+$X$8*Y1756+AA1756)^2)^0.5)</f>
        <v>-8.7103568753015885</v>
      </c>
      <c r="AE1753" s="99">
        <f t="shared" ref="AE1753" si="7203">((Y1753^2+X1753^2)/(Y1756^2+X1756^2))^0.5</f>
        <v>1.3995062664249778</v>
      </c>
      <c r="AF1753" s="17"/>
      <c r="AG1753" s="62"/>
      <c r="AH1753" s="62"/>
      <c r="AI1753" s="62"/>
      <c r="AJ1753" s="62"/>
    </row>
    <row r="1754" spans="2:36" ht="18.649999999999999" customHeight="1" thickBot="1">
      <c r="D1754" s="59"/>
      <c r="E1754" s="22"/>
      <c r="F1754" s="22"/>
      <c r="G1754" s="65"/>
      <c r="I1754" s="63"/>
      <c r="L1754" s="64"/>
      <c r="N1754" s="63"/>
      <c r="Q1754" s="64"/>
      <c r="S1754" s="63"/>
      <c r="V1754" s="64"/>
      <c r="X1754" s="63"/>
      <c r="AA1754" s="64"/>
      <c r="AE1754" s="100"/>
      <c r="AF1754" s="17"/>
      <c r="AG1754" s="62"/>
      <c r="AH1754" s="62"/>
      <c r="AI1754" s="62"/>
      <c r="AJ1754" s="62"/>
    </row>
    <row r="1755" spans="2:36" ht="18.649999999999999" customHeight="1" thickBot="1">
      <c r="D1755" s="237" t="s">
        <v>39</v>
      </c>
      <c r="E1755" s="238"/>
      <c r="F1755" s="239" t="s">
        <v>40</v>
      </c>
      <c r="G1755" s="240"/>
      <c r="I1755" s="228" t="s">
        <v>18</v>
      </c>
      <c r="J1755" s="229"/>
      <c r="K1755" s="230" t="s">
        <v>19</v>
      </c>
      <c r="L1755" s="231"/>
      <c r="N1755" s="228" t="s">
        <v>20</v>
      </c>
      <c r="O1755" s="229"/>
      <c r="P1755" s="230" t="s">
        <v>21</v>
      </c>
      <c r="Q1755" s="231"/>
      <c r="S1755" s="228" t="s">
        <v>47</v>
      </c>
      <c r="T1755" s="229"/>
      <c r="U1755" s="230" t="s">
        <v>48</v>
      </c>
      <c r="V1755" s="231"/>
      <c r="X1755" s="228" t="s">
        <v>51</v>
      </c>
      <c r="Y1755" s="229"/>
      <c r="Z1755" s="230" t="s">
        <v>52</v>
      </c>
      <c r="AA1755" s="231"/>
      <c r="AB1755" s="4"/>
      <c r="AC1755" s="71" t="s">
        <v>89</v>
      </c>
      <c r="AE1755" s="101" t="s">
        <v>90</v>
      </c>
      <c r="AF1755" s="17"/>
      <c r="AG1755" s="62"/>
      <c r="AH1755" s="62"/>
      <c r="AI1755" s="62"/>
      <c r="AJ1755" s="62"/>
    </row>
    <row r="1756" spans="2:36" ht="18.649999999999999" customHeight="1" thickTop="1" thickBot="1">
      <c r="D1756" s="43">
        <v>0</v>
      </c>
      <c r="E1756" s="116">
        <f t="shared" ref="E1756" si="7204">(1/$E$8)*SIN($B1753*$F$8)</f>
        <v>0.30637912873548578</v>
      </c>
      <c r="F1756" s="59">
        <f t="shared" ref="F1756" si="7205">COS($F$8*$B1753)</f>
        <v>-0.39393713366165611</v>
      </c>
      <c r="G1756" s="73">
        <v>0</v>
      </c>
      <c r="I1756" s="55">
        <v>0</v>
      </c>
      <c r="J1756" s="58">
        <f t="shared" ref="J1756" si="7206">(TAN($K$8*B1753))/$J$8</f>
        <v>0.40480711294030719</v>
      </c>
      <c r="K1756" s="56">
        <v>1</v>
      </c>
      <c r="L1756" s="57">
        <v>0</v>
      </c>
      <c r="N1756" s="55">
        <f t="shared" ref="N1756" si="7207">D1756*I1753+F1756*I1756-E1756*J1753-G1756*J1756</f>
        <v>0</v>
      </c>
      <c r="O1756" s="58">
        <f t="shared" ref="O1756" si="7208">(D1756*J1753+E1756*I1753+F1756*J1756+G1756*I1756)</f>
        <v>0.14691057497793086</v>
      </c>
      <c r="P1756" s="56">
        <f t="shared" ref="P1756" si="7209">D1756*K1753+F1756*K1756-E1756*L1753-G1756*L1756</f>
        <v>-0.39393713366165611</v>
      </c>
      <c r="Q1756" s="57">
        <f t="shared" ref="Q1756" si="7210">(D1756*L1753+E1756*K1753+F1756*L1756+G1756*K1756)</f>
        <v>0</v>
      </c>
      <c r="S1756" s="43">
        <v>0</v>
      </c>
      <c r="T1756" s="116">
        <f t="shared" ref="T1756" si="7211">(1/$T$8)*SIN($B1753*$U$8)</f>
        <v>0.30637912873548578</v>
      </c>
      <c r="U1756" s="59">
        <f t="shared" ref="U1756" si="7212">COS($U$8*$B1753)</f>
        <v>-0.39393713366165611</v>
      </c>
      <c r="V1756" s="73">
        <v>0</v>
      </c>
      <c r="X1756" s="55">
        <f t="shared" ref="X1756" si="7213">N1756*S1753+P1756*S1756-O1756*T1753-Q1756*T1756</f>
        <v>0</v>
      </c>
      <c r="Y1756" s="58">
        <f t="shared" ref="Y1756" si="7214">(N1756*T1753+O1756*S1753+P1756*T1756+Q1756*S1756)</f>
        <v>-0.17856764659920471</v>
      </c>
      <c r="Z1756" s="56">
        <f t="shared" ref="Z1756" si="7215">N1756*U1753+P1756*U1756-O1756*V1753-Q1756*V1756</f>
        <v>-0.24990654039634796</v>
      </c>
      <c r="AA1756" s="57">
        <f t="shared" ref="AA1756" si="7216">(N1756*V1753+O1756*U1753+P1756*V1756+Q1756*U1756)</f>
        <v>0</v>
      </c>
      <c r="AB1756" s="9"/>
      <c r="AC1756" s="74">
        <f t="shared" ref="AC1756" si="7217">(180/PI())*ATAN(-1*(($X$8*Y1753+AA1753+$X$8*Y1756+AA1756)/($X$8*X1753+Z1753+$X$8*X1756+Z1756)))</f>
        <v>-84.739916440472342</v>
      </c>
      <c r="AE1756" s="102">
        <f t="shared" ref="AE1756" si="7218">20*LOG(((($X$8*X1753+Z1753-$X$8*X1756-Z1756)^2+($X$8*Y1753+AA1753-$X$8*Y1756-AA1756)^2)/(($X$8*X1753+Z1753+$X$8*X1756+Z1756)^2+($X$8*Y1753+AA1753+$X$8*Y1756+AA1756)^2))^0.5)</f>
        <v>-0.62770551435613098</v>
      </c>
      <c r="AF1756" s="17"/>
      <c r="AG1756" s="62"/>
      <c r="AH1756" s="62"/>
      <c r="AI1756" s="62"/>
      <c r="AJ1756" s="62"/>
    </row>
    <row r="1757" spans="2:36" ht="18.649999999999999" customHeight="1">
      <c r="AE1757" s="66"/>
    </row>
    <row r="1758" spans="2:36" ht="18.649999999999999" customHeight="1" thickBot="1">
      <c r="E1758" s="50" t="s">
        <v>8</v>
      </c>
      <c r="J1758" s="50" t="s">
        <v>9</v>
      </c>
      <c r="O1758" s="50" t="s">
        <v>10</v>
      </c>
      <c r="T1758" s="50" t="s">
        <v>11</v>
      </c>
      <c r="Y1758" s="50" t="s">
        <v>12</v>
      </c>
    </row>
    <row r="1759" spans="2:36" ht="18.649999999999999" customHeight="1" thickBot="1">
      <c r="B1759" s="49"/>
      <c r="D1759" s="233" t="s">
        <v>37</v>
      </c>
      <c r="E1759" s="234"/>
      <c r="F1759" s="235" t="s">
        <v>38</v>
      </c>
      <c r="G1759" s="236"/>
      <c r="I1759" s="228" t="s">
        <v>14</v>
      </c>
      <c r="J1759" s="229"/>
      <c r="K1759" s="230" t="s">
        <v>15</v>
      </c>
      <c r="L1759" s="231"/>
      <c r="N1759" s="228" t="s">
        <v>16</v>
      </c>
      <c r="O1759" s="229"/>
      <c r="P1759" s="230" t="s">
        <v>17</v>
      </c>
      <c r="Q1759" s="231"/>
      <c r="S1759" s="228" t="s">
        <v>45</v>
      </c>
      <c r="T1759" s="229"/>
      <c r="U1759" s="230" t="s">
        <v>46</v>
      </c>
      <c r="V1759" s="231"/>
      <c r="X1759" s="228" t="s">
        <v>49</v>
      </c>
      <c r="Y1759" s="229"/>
      <c r="Z1759" s="230" t="s">
        <v>50</v>
      </c>
      <c r="AA1759" s="231"/>
      <c r="AB1759" s="4"/>
      <c r="AC1759" s="53" t="s">
        <v>87</v>
      </c>
      <c r="AE1759" s="98" t="s">
        <v>88</v>
      </c>
      <c r="AF1759" s="17"/>
      <c r="AG1759" s="62"/>
      <c r="AH1759" s="62"/>
      <c r="AI1759" s="62"/>
      <c r="AJ1759" s="62"/>
    </row>
    <row r="1760" spans="2:36" ht="18.649999999999999" customHeight="1" thickTop="1" thickBot="1">
      <c r="B1760" s="75">
        <v>4.96</v>
      </c>
      <c r="D1760" s="132">
        <f t="shared" ref="D1760" si="7219">COS($F$8*$B1760)</f>
        <v>-0.40127646377544002</v>
      </c>
      <c r="E1760" s="133">
        <v>0</v>
      </c>
      <c r="F1760" s="134">
        <v>0</v>
      </c>
      <c r="G1760" s="135">
        <f t="shared" ref="G1760" si="7220">$E$8*SIN($B1760*$F$8)</f>
        <v>2.7478709570463646</v>
      </c>
      <c r="I1760" s="55">
        <v>1</v>
      </c>
      <c r="J1760" s="58">
        <v>0</v>
      </c>
      <c r="K1760" s="56">
        <v>0</v>
      </c>
      <c r="L1760" s="57">
        <v>0</v>
      </c>
      <c r="N1760" s="55">
        <f t="shared" ref="N1760" si="7221">D1760*I1760+F1760*I1763-E1760*J1760-G1760*J1763</f>
        <v>-1.567349312819335</v>
      </c>
      <c r="O1760" s="58">
        <f t="shared" ref="O1760" si="7222">(D1760*J1760+E1760*I1760+F1760*J1763+G1760*I1763)</f>
        <v>0</v>
      </c>
      <c r="P1760" s="56">
        <f t="shared" ref="P1760" si="7223">D1760*K1760+F1760*K1763-E1760*L1760-G1760*L1763</f>
        <v>0</v>
      </c>
      <c r="Q1760" s="57">
        <f t="shared" ref="Q1760" si="7224">(D1760*L1760+E1760*K1760+F1760*L1763+G1760*K1763)</f>
        <v>2.7478709570463646</v>
      </c>
      <c r="S1760" s="59">
        <f t="shared" ref="S1760" si="7225">COS($U$8*$B1760)</f>
        <v>-0.40127646377544002</v>
      </c>
      <c r="T1760" s="60">
        <v>0</v>
      </c>
      <c r="U1760" s="22">
        <v>0</v>
      </c>
      <c r="V1760" s="116">
        <f t="shared" ref="V1760" si="7226">$T$8*SIN($B1760*$U$8)</f>
        <v>2.7478709570463646</v>
      </c>
      <c r="X1760" s="55">
        <f t="shared" ref="X1760" si="7227">N1760*S1760+P1760*S1763-O1760*T1760-Q1760*T1763</f>
        <v>-0.21003680987086948</v>
      </c>
      <c r="Y1760" s="58">
        <f t="shared" ref="Y1760" si="7228">(N1760*T1760+O1760*S1760+P1760*T1763+Q1760*S1763)</f>
        <v>0</v>
      </c>
      <c r="Z1760" s="56">
        <f t="shared" ref="Z1760" si="7229">N1760*U1760+P1760*U1763-O1760*V1760-Q1760*V1763</f>
        <v>0</v>
      </c>
      <c r="AA1760" s="57">
        <f t="shared" ref="AA1760" si="7230">(N1760*V1760+O1760*U1760+P1760*V1763+Q1760*U1763)</f>
        <v>-5.4095295967976273</v>
      </c>
      <c r="AB1760" s="9"/>
      <c r="AC1760" s="61">
        <f t="shared" ref="AC1760" si="7231">20*LOG((2*$X$8)/(($X$8*X1760+Z1760+$X$8*X1763+Z1763)^2+($X$8*Y1760+AA1760+$X$8*Y1763+AA1763)^2)^0.5)</f>
        <v>-8.9462707040999714</v>
      </c>
      <c r="AE1760" s="99">
        <f t="shared" ref="AE1760" si="7232">((Y1760^2+X1760^2)/(Y1763^2+X1763^2))^0.5</f>
        <v>1.1886376373419014</v>
      </c>
      <c r="AF1760" s="17"/>
      <c r="AG1760" s="62"/>
      <c r="AH1760" s="62"/>
      <c r="AI1760" s="62"/>
      <c r="AJ1760" s="62"/>
    </row>
    <row r="1761" spans="2:36" ht="18.649999999999999" customHeight="1" thickBot="1">
      <c r="D1761" s="59"/>
      <c r="E1761" s="22"/>
      <c r="F1761" s="22"/>
      <c r="G1761" s="65"/>
      <c r="I1761" s="63"/>
      <c r="L1761" s="64"/>
      <c r="N1761" s="63"/>
      <c r="Q1761" s="64"/>
      <c r="S1761" s="63"/>
      <c r="V1761" s="64"/>
      <c r="X1761" s="63"/>
      <c r="AA1761" s="64"/>
      <c r="AE1761" s="100"/>
      <c r="AF1761" s="17"/>
      <c r="AG1761" s="62"/>
      <c r="AH1761" s="62"/>
      <c r="AI1761" s="62"/>
      <c r="AJ1761" s="62"/>
    </row>
    <row r="1762" spans="2:36" ht="18.649999999999999" customHeight="1" thickBot="1">
      <c r="D1762" s="237" t="s">
        <v>39</v>
      </c>
      <c r="E1762" s="238"/>
      <c r="F1762" s="239" t="s">
        <v>40</v>
      </c>
      <c r="G1762" s="240"/>
      <c r="I1762" s="228" t="s">
        <v>18</v>
      </c>
      <c r="J1762" s="229"/>
      <c r="K1762" s="230" t="s">
        <v>19</v>
      </c>
      <c r="L1762" s="231"/>
      <c r="N1762" s="228" t="s">
        <v>20</v>
      </c>
      <c r="O1762" s="229"/>
      <c r="P1762" s="230" t="s">
        <v>21</v>
      </c>
      <c r="Q1762" s="231"/>
      <c r="S1762" s="228" t="s">
        <v>47</v>
      </c>
      <c r="T1762" s="229"/>
      <c r="U1762" s="230" t="s">
        <v>48</v>
      </c>
      <c r="V1762" s="231"/>
      <c r="X1762" s="228" t="s">
        <v>51</v>
      </c>
      <c r="Y1762" s="229"/>
      <c r="Z1762" s="230" t="s">
        <v>52</v>
      </c>
      <c r="AA1762" s="231"/>
      <c r="AB1762" s="4"/>
      <c r="AC1762" s="71" t="s">
        <v>89</v>
      </c>
      <c r="AE1762" s="101" t="s">
        <v>90</v>
      </c>
      <c r="AF1762" s="17"/>
      <c r="AG1762" s="62"/>
      <c r="AH1762" s="62"/>
      <c r="AI1762" s="62"/>
      <c r="AJ1762" s="62"/>
    </row>
    <row r="1763" spans="2:36" ht="18.649999999999999" customHeight="1" thickTop="1" thickBot="1">
      <c r="D1763" s="43">
        <v>0</v>
      </c>
      <c r="E1763" s="116">
        <f t="shared" ref="E1763" si="7233">(1/$E$8)*SIN($B1760*$F$8)</f>
        <v>0.30531899522737382</v>
      </c>
      <c r="F1763" s="59">
        <f t="shared" ref="F1763" si="7234">COS($F$8*$B1760)</f>
        <v>-0.40127646377544002</v>
      </c>
      <c r="G1763" s="73">
        <v>0</v>
      </c>
      <c r="I1763" s="55">
        <v>0</v>
      </c>
      <c r="J1763" s="58">
        <f t="shared" ref="J1763" si="7235">(TAN($K$8*B1760))/$J$8</f>
        <v>0.42435502513454454</v>
      </c>
      <c r="K1763" s="56">
        <v>1</v>
      </c>
      <c r="L1763" s="57">
        <v>0</v>
      </c>
      <c r="N1763" s="55">
        <f t="shared" ref="N1763" si="7236">D1763*I1760+F1763*I1763-E1763*J1760-G1763*J1763</f>
        <v>0</v>
      </c>
      <c r="O1763" s="58">
        <f t="shared" ref="O1763" si="7237">(D1763*J1760+E1763*I1760+F1763*J1763+G1763*I1763)</f>
        <v>0.13503531135604582</v>
      </c>
      <c r="P1763" s="56">
        <f t="shared" ref="P1763" si="7238">D1763*K1760+F1763*K1763-E1763*L1760-G1763*L1763</f>
        <v>-0.40127646377544002</v>
      </c>
      <c r="Q1763" s="57">
        <f t="shared" ref="Q1763" si="7239">(D1763*L1760+E1763*K1760+F1763*L1763+G1763*K1763)</f>
        <v>0</v>
      </c>
      <c r="S1763" s="43">
        <v>0</v>
      </c>
      <c r="T1763" s="116">
        <f t="shared" ref="T1763" si="7240">(1/$T$8)*SIN($B1760*$U$8)</f>
        <v>0.30531899522737382</v>
      </c>
      <c r="U1763" s="59">
        <f t="shared" ref="U1763" si="7241">COS($U$8*$B1760)</f>
        <v>-0.40127646377544002</v>
      </c>
      <c r="V1763" s="73">
        <v>0</v>
      </c>
      <c r="X1763" s="55">
        <f t="shared" ref="X1763" si="7242">N1763*S1760+P1763*S1763-O1763*T1760-Q1763*T1763</f>
        <v>0</v>
      </c>
      <c r="Y1763" s="58">
        <f t="shared" ref="Y1763" si="7243">(N1763*T1760+O1763*S1760+P1763*T1763+Q1763*S1763)</f>
        <v>-0.1767038189540806</v>
      </c>
      <c r="Z1763" s="56">
        <f t="shared" ref="Z1763" si="7244">N1763*U1760+P1763*U1763-O1763*V1760-Q1763*V1763</f>
        <v>-0.21003680987086948</v>
      </c>
      <c r="AA1763" s="57">
        <f t="shared" ref="AA1763" si="7245">(N1763*V1760+O1763*U1760+P1763*V1763+Q1763*U1763)</f>
        <v>0</v>
      </c>
      <c r="AB1763" s="9"/>
      <c r="AC1763" s="74">
        <f t="shared" ref="AC1763" si="7246">(180/PI())*ATAN(-1*(($X$8*Y1760+AA1760+$X$8*Y1763+AA1763)/($X$8*X1760+Z1760+$X$8*X1763+Z1763)))</f>
        <v>-85.699565328534064</v>
      </c>
      <c r="AE1763" s="102">
        <f t="shared" ref="AE1763" si="7247">20*LOG(((($X$8*X1760+Z1760-$X$8*X1763-Z1763)^2+($X$8*Y1760+AA1760-$X$8*Y1763-AA1763)^2)/(($X$8*X1760+Z1760+$X$8*X1763+Z1763)^2+($X$8*Y1760+AA1760+$X$8*Y1763+AA1763)^2))^0.5)</f>
        <v>-0.59214510653712626</v>
      </c>
      <c r="AF1763" s="17"/>
      <c r="AG1763" s="62"/>
      <c r="AH1763" s="62"/>
      <c r="AI1763" s="62"/>
      <c r="AJ1763" s="62"/>
    </row>
    <row r="1764" spans="2:36" ht="18.649999999999999" customHeight="1">
      <c r="AE1764" s="66"/>
    </row>
    <row r="1765" spans="2:36" ht="18.649999999999999" customHeight="1" thickBot="1">
      <c r="E1765" s="50" t="s">
        <v>8</v>
      </c>
      <c r="J1765" s="50" t="s">
        <v>9</v>
      </c>
      <c r="O1765" s="50" t="s">
        <v>10</v>
      </c>
      <c r="T1765" s="50" t="s">
        <v>11</v>
      </c>
      <c r="Y1765" s="50" t="s">
        <v>12</v>
      </c>
    </row>
    <row r="1766" spans="2:36" ht="18.649999999999999" customHeight="1" thickBot="1">
      <c r="B1766" s="49"/>
      <c r="D1766" s="233" t="s">
        <v>37</v>
      </c>
      <c r="E1766" s="234"/>
      <c r="F1766" s="235" t="s">
        <v>38</v>
      </c>
      <c r="G1766" s="236"/>
      <c r="I1766" s="228" t="s">
        <v>14</v>
      </c>
      <c r="J1766" s="229"/>
      <c r="K1766" s="230" t="s">
        <v>15</v>
      </c>
      <c r="L1766" s="231"/>
      <c r="N1766" s="228" t="s">
        <v>16</v>
      </c>
      <c r="O1766" s="229"/>
      <c r="P1766" s="230" t="s">
        <v>17</v>
      </c>
      <c r="Q1766" s="231"/>
      <c r="S1766" s="228" t="s">
        <v>45</v>
      </c>
      <c r="T1766" s="229"/>
      <c r="U1766" s="230" t="s">
        <v>46</v>
      </c>
      <c r="V1766" s="231"/>
      <c r="X1766" s="228" t="s">
        <v>49</v>
      </c>
      <c r="Y1766" s="229"/>
      <c r="Z1766" s="230" t="s">
        <v>50</v>
      </c>
      <c r="AA1766" s="231"/>
      <c r="AB1766" s="4"/>
      <c r="AC1766" s="53" t="s">
        <v>87</v>
      </c>
      <c r="AE1766" s="98" t="s">
        <v>88</v>
      </c>
      <c r="AF1766" s="17"/>
      <c r="AG1766" s="62"/>
      <c r="AH1766" s="62"/>
      <c r="AI1766" s="62"/>
      <c r="AJ1766" s="62"/>
    </row>
    <row r="1767" spans="2:36" ht="18.649999999999999" customHeight="1" thickTop="1" thickBot="1">
      <c r="B1767" s="75">
        <v>4.9800000000000004</v>
      </c>
      <c r="D1767" s="132">
        <f t="shared" ref="D1767" si="7248">COS($F$8*$B1767)</f>
        <v>-0.40859011993455457</v>
      </c>
      <c r="E1767" s="133">
        <v>0</v>
      </c>
      <c r="F1767" s="134">
        <v>0</v>
      </c>
      <c r="G1767" s="135">
        <f t="shared" ref="G1767" si="7249">$E$8*SIN($B1767*$F$8)</f>
        <v>2.7381539447275052</v>
      </c>
      <c r="I1767" s="55">
        <v>1</v>
      </c>
      <c r="J1767" s="58">
        <v>0</v>
      </c>
      <c r="K1767" s="56">
        <v>0</v>
      </c>
      <c r="L1767" s="57">
        <v>0</v>
      </c>
      <c r="N1767" s="55">
        <f t="shared" ref="N1767" si="7250">D1767*I1767+F1767*I1770-E1767*J1767-G1767*J1770</f>
        <v>-1.6245699069610211</v>
      </c>
      <c r="O1767" s="58">
        <f t="shared" ref="O1767" si="7251">(D1767*J1767+E1767*I1767+F1767*J1770+G1767*I1770)</f>
        <v>0</v>
      </c>
      <c r="P1767" s="56">
        <f t="shared" ref="P1767" si="7252">D1767*K1767+F1767*K1770-E1767*L1767-G1767*L1770</f>
        <v>0</v>
      </c>
      <c r="Q1767" s="57">
        <f t="shared" ref="Q1767" si="7253">(D1767*L1767+E1767*K1767+F1767*L1770+G1767*K1770)</f>
        <v>2.7381539447275052</v>
      </c>
      <c r="S1767" s="59">
        <f t="shared" ref="S1767" si="7254">COS($U$8*$B1767)</f>
        <v>-0.40859011993455457</v>
      </c>
      <c r="T1767" s="60">
        <v>0</v>
      </c>
      <c r="U1767" s="22">
        <v>0</v>
      </c>
      <c r="V1767" s="116">
        <f t="shared" ref="V1767" si="7255">$T$8*SIN($B1767*$U$8)</f>
        <v>2.7381539447275052</v>
      </c>
      <c r="X1767" s="55">
        <f t="shared" ref="X1767" si="7256">N1767*S1767+P1767*S1770-O1767*T1767-Q1767*T1770</f>
        <v>-0.16927090076459461</v>
      </c>
      <c r="Y1767" s="58">
        <f t="shared" ref="Y1767" si="7257">(N1767*T1767+O1767*S1767+P1767*T1770+Q1767*S1770)</f>
        <v>0</v>
      </c>
      <c r="Z1767" s="56">
        <f t="shared" ref="Z1767" si="7258">N1767*U1767+P1767*U1770-O1767*V1767-Q1767*V1770</f>
        <v>0</v>
      </c>
      <c r="AA1767" s="57">
        <f t="shared" ref="AA1767" si="7259">(N1767*V1767+O1767*U1767+P1767*V1770+Q1767*U1770)</f>
        <v>-5.5671051479064015</v>
      </c>
      <c r="AB1767" s="9"/>
      <c r="AC1767" s="61">
        <f t="shared" ref="AC1767" si="7260">20*LOG((2*$X$8)/(($X$8*X1767+Z1767+$X$8*X1770+Z1770)^2+($X$8*Y1767+AA1767+$X$8*Y1770+AA1770)^2)^0.5)</f>
        <v>-9.1751086864807689</v>
      </c>
      <c r="AE1767" s="99">
        <f t="shared" ref="AE1767" si="7261">((Y1767^2+X1767^2)/(Y1770^2+X1770^2))^0.5</f>
        <v>0.97014614931089194</v>
      </c>
      <c r="AF1767" s="17"/>
      <c r="AG1767" s="62"/>
      <c r="AH1767" s="62"/>
      <c r="AI1767" s="62"/>
      <c r="AJ1767" s="62"/>
    </row>
    <row r="1768" spans="2:36" ht="18.649999999999999" customHeight="1" thickBot="1">
      <c r="D1768" s="59"/>
      <c r="E1768" s="22"/>
      <c r="F1768" s="22"/>
      <c r="G1768" s="65"/>
      <c r="I1768" s="63"/>
      <c r="L1768" s="64"/>
      <c r="N1768" s="63"/>
      <c r="Q1768" s="64"/>
      <c r="S1768" s="63"/>
      <c r="V1768" s="64"/>
      <c r="X1768" s="63"/>
      <c r="AA1768" s="64"/>
      <c r="AE1768" s="100"/>
      <c r="AF1768" s="17"/>
      <c r="AG1768" s="62"/>
      <c r="AH1768" s="62"/>
      <c r="AI1768" s="62"/>
      <c r="AJ1768" s="62"/>
    </row>
    <row r="1769" spans="2:36" ht="18.649999999999999" customHeight="1" thickBot="1">
      <c r="D1769" s="237" t="s">
        <v>39</v>
      </c>
      <c r="E1769" s="238"/>
      <c r="F1769" s="239" t="s">
        <v>40</v>
      </c>
      <c r="G1769" s="240"/>
      <c r="I1769" s="228" t="s">
        <v>18</v>
      </c>
      <c r="J1769" s="229"/>
      <c r="K1769" s="230" t="s">
        <v>19</v>
      </c>
      <c r="L1769" s="231"/>
      <c r="N1769" s="228" t="s">
        <v>20</v>
      </c>
      <c r="O1769" s="229"/>
      <c r="P1769" s="230" t="s">
        <v>21</v>
      </c>
      <c r="Q1769" s="231"/>
      <c r="S1769" s="228" t="s">
        <v>47</v>
      </c>
      <c r="T1769" s="229"/>
      <c r="U1769" s="230" t="s">
        <v>48</v>
      </c>
      <c r="V1769" s="231"/>
      <c r="X1769" s="228" t="s">
        <v>51</v>
      </c>
      <c r="Y1769" s="229"/>
      <c r="Z1769" s="230" t="s">
        <v>52</v>
      </c>
      <c r="AA1769" s="231"/>
      <c r="AB1769" s="4"/>
      <c r="AC1769" s="71" t="s">
        <v>89</v>
      </c>
      <c r="AE1769" s="101" t="s">
        <v>90</v>
      </c>
      <c r="AF1769" s="17"/>
      <c r="AG1769" s="62"/>
      <c r="AH1769" s="62"/>
      <c r="AI1769" s="62"/>
      <c r="AJ1769" s="62"/>
    </row>
    <row r="1770" spans="2:36" ht="18.649999999999999" customHeight="1" thickTop="1" thickBot="1">
      <c r="D1770" s="43">
        <v>0</v>
      </c>
      <c r="E1770" s="116">
        <f t="shared" ref="E1770" si="7262">(1/$E$8)*SIN($B1767*$F$8)</f>
        <v>0.30423932719194502</v>
      </c>
      <c r="F1770" s="59">
        <f t="shared" ref="F1770" si="7263">COS($F$8*$B1767)</f>
        <v>-0.40859011993455457</v>
      </c>
      <c r="G1770" s="73">
        <v>0</v>
      </c>
      <c r="I1770" s="55">
        <v>0</v>
      </c>
      <c r="J1770" s="58">
        <f t="shared" ref="J1770" si="7264">(TAN($K$8*B1767))/$J$8</f>
        <v>0.44408744415846862</v>
      </c>
      <c r="K1770" s="56">
        <v>1</v>
      </c>
      <c r="L1770" s="57">
        <v>0</v>
      </c>
      <c r="N1770" s="55">
        <f t="shared" ref="N1770" si="7265">D1770*I1767+F1770*I1770-E1770*J1767-G1770*J1770</f>
        <v>0</v>
      </c>
      <c r="O1770" s="58">
        <f t="shared" ref="O1770" si="7266">(D1770*J1767+E1770*I1767+F1770*J1770+G1770*I1770)</f>
        <v>0.12278958512180652</v>
      </c>
      <c r="P1770" s="56">
        <f t="shared" ref="P1770" si="7267">D1770*K1767+F1770*K1770-E1770*L1767-G1770*L1770</f>
        <v>-0.40859011993455457</v>
      </c>
      <c r="Q1770" s="57">
        <f t="shared" ref="Q1770" si="7268">(D1770*L1767+E1770*K1767+F1770*L1770+G1770*K1770)</f>
        <v>0</v>
      </c>
      <c r="S1770" s="43">
        <v>0</v>
      </c>
      <c r="T1770" s="116">
        <f t="shared" ref="T1770" si="7269">(1/$T$8)*SIN($B1767*$U$8)</f>
        <v>0.30423932719194502</v>
      </c>
      <c r="U1770" s="59">
        <f t="shared" ref="U1770" si="7270">COS($U$8*$B1767)</f>
        <v>-0.40859011993455457</v>
      </c>
      <c r="V1770" s="73">
        <v>0</v>
      </c>
      <c r="X1770" s="55">
        <f t="shared" ref="X1770" si="7271">N1770*S1767+P1770*S1770-O1770*T1767-Q1770*T1770</f>
        <v>0</v>
      </c>
      <c r="Y1770" s="58">
        <f t="shared" ref="Y1770" si="7272">(N1770*T1767+O1770*S1767+P1770*T1770+Q1770*S1770)</f>
        <v>-0.17447979449779813</v>
      </c>
      <c r="Z1770" s="56">
        <f t="shared" ref="Z1770" si="7273">N1770*U1767+P1770*U1770-O1770*V1767-Q1770*V1770</f>
        <v>-0.16927090076459458</v>
      </c>
      <c r="AA1770" s="57">
        <f t="shared" ref="AA1770" si="7274">(N1770*V1767+O1770*U1767+P1770*V1770+Q1770*U1770)</f>
        <v>0</v>
      </c>
      <c r="AB1770" s="9"/>
      <c r="AC1770" s="74">
        <f t="shared" ref="AC1770" si="7275">(180/PI())*ATAN(-1*(($X$8*Y1767+AA1767+$X$8*Y1770+AA1770)/($X$8*X1767+Z1767+$X$8*X1770+Z1770)))</f>
        <v>-86.625568635815469</v>
      </c>
      <c r="AE1770" s="102">
        <f t="shared" ref="AE1770" si="7276">20*LOG(((($X$8*X1767+Z1767-$X$8*X1770-Z1770)^2+($X$8*Y1767+AA1767-$X$8*Y1770-AA1770)^2)/(($X$8*X1767+Z1767+$X$8*X1770+Z1770)^2+($X$8*Y1767+AA1767+$X$8*Y1770+AA1770)^2))^0.5)</f>
        <v>-0.55970361546615155</v>
      </c>
      <c r="AF1770" s="17"/>
      <c r="AG1770" s="62"/>
      <c r="AH1770" s="62"/>
      <c r="AI1770" s="62"/>
      <c r="AJ1770" s="62"/>
    </row>
    <row r="1771" spans="2:36" ht="18.649999999999999" customHeight="1">
      <c r="AE1771" s="66"/>
    </row>
    <row r="1772" spans="2:36" ht="18.649999999999999" customHeight="1" thickBot="1">
      <c r="E1772" s="50" t="s">
        <v>8</v>
      </c>
      <c r="J1772" s="50" t="s">
        <v>9</v>
      </c>
      <c r="O1772" s="50" t="s">
        <v>10</v>
      </c>
      <c r="T1772" s="50" t="s">
        <v>11</v>
      </c>
      <c r="Y1772" s="50" t="s">
        <v>12</v>
      </c>
    </row>
    <row r="1773" spans="2:36" ht="18.649999999999999" customHeight="1" thickBot="1">
      <c r="B1773" s="49"/>
      <c r="D1773" s="233" t="s">
        <v>37</v>
      </c>
      <c r="E1773" s="234"/>
      <c r="F1773" s="235" t="s">
        <v>38</v>
      </c>
      <c r="G1773" s="236"/>
      <c r="I1773" s="228" t="s">
        <v>14</v>
      </c>
      <c r="J1773" s="229"/>
      <c r="K1773" s="230" t="s">
        <v>15</v>
      </c>
      <c r="L1773" s="231"/>
      <c r="N1773" s="228" t="s">
        <v>16</v>
      </c>
      <c r="O1773" s="229"/>
      <c r="P1773" s="230" t="s">
        <v>17</v>
      </c>
      <c r="Q1773" s="231"/>
      <c r="S1773" s="228" t="s">
        <v>45</v>
      </c>
      <c r="T1773" s="229"/>
      <c r="U1773" s="230" t="s">
        <v>46</v>
      </c>
      <c r="V1773" s="231"/>
      <c r="X1773" s="228" t="s">
        <v>49</v>
      </c>
      <c r="Y1773" s="229"/>
      <c r="Z1773" s="230" t="s">
        <v>50</v>
      </c>
      <c r="AA1773" s="231"/>
      <c r="AB1773" s="4"/>
      <c r="AC1773" s="53" t="s">
        <v>87</v>
      </c>
      <c r="AE1773" s="98" t="s">
        <v>88</v>
      </c>
      <c r="AF1773" s="17"/>
      <c r="AG1773" s="62"/>
      <c r="AH1773" s="62"/>
      <c r="AI1773" s="62"/>
      <c r="AJ1773" s="62"/>
    </row>
    <row r="1774" spans="2:36" ht="18.649999999999999" customHeight="1" thickTop="1" thickBot="1">
      <c r="B1774" s="75">
        <v>5</v>
      </c>
      <c r="D1774" s="132">
        <f t="shared" ref="D1774" si="7277">COS($F$8*$B1774)</f>
        <v>-0.41587763420605617</v>
      </c>
      <c r="E1774" s="133">
        <v>0</v>
      </c>
      <c r="F1774" s="134">
        <v>0</v>
      </c>
      <c r="G1774" s="135">
        <f t="shared" ref="G1774" si="7278">$E$8*SIN($B1774*$F$8)</f>
        <v>2.7282617433641816</v>
      </c>
      <c r="I1774" s="55">
        <v>1</v>
      </c>
      <c r="J1774" s="58">
        <v>0</v>
      </c>
      <c r="K1774" s="56">
        <v>0</v>
      </c>
      <c r="L1774" s="57">
        <v>0</v>
      </c>
      <c r="N1774" s="55">
        <f t="shared" ref="N1774" si="7279">D1774*I1774+F1774*I1777-E1774*J1774-G1774*J1777</f>
        <v>-1.6818315017962737</v>
      </c>
      <c r="O1774" s="58">
        <f t="shared" ref="O1774" si="7280">(D1774*J1774+E1774*I1774+F1774*J1777+G1774*I1777)</f>
        <v>0</v>
      </c>
      <c r="P1774" s="56">
        <f t="shared" ref="P1774" si="7281">D1774*K1774+F1774*K1777-E1774*L1774-G1774*L1777</f>
        <v>0</v>
      </c>
      <c r="Q1774" s="57">
        <f t="shared" ref="Q1774" si="7282">(D1774*L1774+E1774*K1774+F1774*L1777+G1774*K1777)</f>
        <v>2.7282617433641816</v>
      </c>
      <c r="S1774" s="59">
        <f t="shared" ref="S1774" si="7283">COS($U$8*$B1774)</f>
        <v>-0.41587763420605617</v>
      </c>
      <c r="T1774" s="60">
        <v>0</v>
      </c>
      <c r="U1774" s="22">
        <v>0</v>
      </c>
      <c r="V1774" s="116">
        <f t="shared" ref="V1774" si="7284">$T$8*SIN($B1774*$U$8)</f>
        <v>2.7282617433641816</v>
      </c>
      <c r="X1774" s="55">
        <f t="shared" ref="X1774" si="7285">N1774*S1774+P1774*S1777-O1774*T1774-Q1774*T1777</f>
        <v>-0.1276096872669209</v>
      </c>
      <c r="Y1774" s="58">
        <f t="shared" ref="Y1774" si="7286">(N1774*T1774+O1774*S1774+P1774*T1777+Q1774*S1777)</f>
        <v>0</v>
      </c>
      <c r="Z1774" s="56">
        <f t="shared" ref="Z1774" si="7287">N1774*U1774+P1774*U1777-O1774*V1774-Q1774*V1777</f>
        <v>0</v>
      </c>
      <c r="AA1774" s="57">
        <f t="shared" ref="AA1774" si="7288">(N1774*V1774+O1774*U1774+P1774*V1777+Q1774*U1777)</f>
        <v>-5.7230995844606873</v>
      </c>
      <c r="AB1774" s="9"/>
      <c r="AC1774" s="61">
        <f t="shared" ref="AC1774" si="7289">20*LOG((2*$X$8)/(($X$8*X1774+Z1774+$X$8*X1777+Z1777)^2+($X$8*Y1774+AA1774+$X$8*Y1777+AA1777)^2)^0.5)</f>
        <v>-9.3971865556739882</v>
      </c>
      <c r="AE1774" s="99">
        <f t="shared" ref="AE1774" si="7290">((Y1774^2+X1774^2)/(Y1777^2+X1777^2))^0.5</f>
        <v>0.7424125668600513</v>
      </c>
      <c r="AF1774" s="17"/>
      <c r="AG1774" s="62"/>
      <c r="AH1774" s="62"/>
      <c r="AI1774" s="62"/>
      <c r="AJ1774" s="62"/>
    </row>
    <row r="1775" spans="2:36" ht="18.649999999999999" customHeight="1" thickBot="1">
      <c r="D1775" s="59"/>
      <c r="E1775" s="22"/>
      <c r="F1775" s="22"/>
      <c r="G1775" s="65"/>
      <c r="I1775" s="63"/>
      <c r="L1775" s="64"/>
      <c r="N1775" s="63"/>
      <c r="Q1775" s="64"/>
      <c r="S1775" s="63"/>
      <c r="V1775" s="64"/>
      <c r="X1775" s="63"/>
      <c r="AA1775" s="64"/>
      <c r="AE1775" s="100"/>
      <c r="AF1775" s="17"/>
      <c r="AG1775" s="62"/>
      <c r="AH1775" s="62"/>
      <c r="AI1775" s="62"/>
      <c r="AJ1775" s="62"/>
    </row>
    <row r="1776" spans="2:36" ht="18.649999999999999" customHeight="1" thickBot="1">
      <c r="D1776" s="237" t="s">
        <v>39</v>
      </c>
      <c r="E1776" s="238"/>
      <c r="F1776" s="239" t="s">
        <v>40</v>
      </c>
      <c r="G1776" s="240"/>
      <c r="I1776" s="228" t="s">
        <v>18</v>
      </c>
      <c r="J1776" s="229"/>
      <c r="K1776" s="230" t="s">
        <v>19</v>
      </c>
      <c r="L1776" s="231"/>
      <c r="N1776" s="228" t="s">
        <v>20</v>
      </c>
      <c r="O1776" s="229"/>
      <c r="P1776" s="230" t="s">
        <v>21</v>
      </c>
      <c r="Q1776" s="231"/>
      <c r="S1776" s="228" t="s">
        <v>47</v>
      </c>
      <c r="T1776" s="229"/>
      <c r="U1776" s="230" t="s">
        <v>48</v>
      </c>
      <c r="V1776" s="231"/>
      <c r="X1776" s="228" t="s">
        <v>51</v>
      </c>
      <c r="Y1776" s="229"/>
      <c r="Z1776" s="230" t="s">
        <v>52</v>
      </c>
      <c r="AA1776" s="231"/>
      <c r="AB1776" s="4"/>
      <c r="AC1776" s="71" t="s">
        <v>89</v>
      </c>
      <c r="AE1776" s="101" t="s">
        <v>90</v>
      </c>
      <c r="AF1776" s="17"/>
      <c r="AG1776" s="62"/>
      <c r="AH1776" s="62"/>
      <c r="AI1776" s="62"/>
      <c r="AJ1776" s="62"/>
    </row>
    <row r="1777" spans="2:36" ht="18.649999999999999" customHeight="1" thickTop="1" thickBot="1">
      <c r="D1777" s="43">
        <v>0</v>
      </c>
      <c r="E1777" s="116">
        <f t="shared" ref="E1777" si="7291">(1/$E$8)*SIN($B1774*$F$8)</f>
        <v>0.3031401937071313</v>
      </c>
      <c r="F1777" s="59">
        <f t="shared" ref="F1777" si="7292">COS($F$8*$B1774)</f>
        <v>-0.41587763420605617</v>
      </c>
      <c r="G1777" s="73">
        <v>0</v>
      </c>
      <c r="I1777" s="55">
        <v>0</v>
      </c>
      <c r="J1777" s="58">
        <f t="shared" ref="J1777" si="7293">(TAN($K$8*B1774))/$J$8</f>
        <v>0.46401481480629037</v>
      </c>
      <c r="K1777" s="56">
        <v>1</v>
      </c>
      <c r="L1777" s="57">
        <v>0</v>
      </c>
      <c r="N1777" s="55">
        <f t="shared" ref="N1777" si="7294">D1777*I1774+F1777*I1777-E1777*J1774-G1777*J1777</f>
        <v>0</v>
      </c>
      <c r="O1777" s="58">
        <f t="shared" ref="O1777" si="7295">(D1777*J1774+E1777*I1774+F1777*J1777+G1777*I1777)</f>
        <v>0.11016681028892997</v>
      </c>
      <c r="P1777" s="56">
        <f t="shared" ref="P1777" si="7296">D1777*K1774+F1777*K1777-E1777*L1774-G1777*L1777</f>
        <v>-0.41587763420605617</v>
      </c>
      <c r="Q1777" s="57">
        <f t="shared" ref="Q1777" si="7297">(D1777*L1774+E1777*K1774+F1777*L1777+G1777*K1777)</f>
        <v>0</v>
      </c>
      <c r="S1777" s="43">
        <v>0</v>
      </c>
      <c r="T1777" s="116">
        <f t="shared" ref="T1777" si="7298">(1/$T$8)*SIN($B1774*$U$8)</f>
        <v>0.3031401937071313</v>
      </c>
      <c r="U1777" s="59">
        <f t="shared" ref="U1777" si="7299">COS($U$8*$B1774)</f>
        <v>-0.41587763420605617</v>
      </c>
      <c r="V1777" s="73">
        <v>0</v>
      </c>
      <c r="X1777" s="55">
        <f t="shared" ref="X1777" si="7300">N1777*S1774+P1777*S1777-O1777*T1774-Q1777*T1777</f>
        <v>0</v>
      </c>
      <c r="Y1777" s="58">
        <f t="shared" ref="Y1777" si="7301">(N1777*T1774+O1777*S1774+P1777*T1777+Q1777*S1777)</f>
        <v>-0.17188513902267497</v>
      </c>
      <c r="Z1777" s="56">
        <f t="shared" ref="Z1777" si="7302">N1777*U1774+P1777*U1777-O1777*V1774-Q1777*V1777</f>
        <v>-0.12760968726692087</v>
      </c>
      <c r="AA1777" s="57">
        <f t="shared" ref="AA1777" si="7303">(N1777*V1774+O1777*U1774+P1777*V1777+Q1777*U1777)</f>
        <v>0</v>
      </c>
      <c r="AB1777" s="9"/>
      <c r="AC1777" s="74">
        <f t="shared" ref="AC1777" si="7304">(180/PI())*ATAN(-1*(($X$8*Y1774+AA1774+$X$8*Y1777+AA1777)/($X$8*X1774+Z1774+$X$8*X1777+Z1777)))</f>
        <v>-87.520966123013864</v>
      </c>
      <c r="AE1777" s="102">
        <f t="shared" ref="AE1777" si="7305">20*LOG(((($X$8*X1774+Z1774-$X$8*X1777-Z1777)^2+($X$8*Y1774+AA1774-$X$8*Y1777-AA1777)^2)/(($X$8*X1774+Z1774+$X$8*X1777+Z1777)^2+($X$8*Y1774+AA1774+$X$8*Y1777+AA1777)^2))^0.5)</f>
        <v>-0.53002637675161879</v>
      </c>
      <c r="AF1777" s="17"/>
      <c r="AG1777" s="62"/>
      <c r="AH1777" s="62"/>
      <c r="AI1777" s="62"/>
      <c r="AJ1777" s="62"/>
    </row>
    <row r="1778" spans="2:36" ht="18.649999999999999" customHeight="1">
      <c r="AE1778" s="66"/>
    </row>
    <row r="1779" spans="2:36" ht="18.649999999999999" customHeight="1" thickBot="1">
      <c r="E1779" s="50" t="s">
        <v>8</v>
      </c>
      <c r="J1779" s="50" t="s">
        <v>9</v>
      </c>
      <c r="O1779" s="50" t="s">
        <v>10</v>
      </c>
      <c r="T1779" s="50" t="s">
        <v>11</v>
      </c>
      <c r="Y1779" s="50" t="s">
        <v>12</v>
      </c>
    </row>
    <row r="1780" spans="2:36" ht="18.649999999999999" customHeight="1" thickBot="1">
      <c r="B1780" s="49"/>
      <c r="D1780" s="233" t="s">
        <v>37</v>
      </c>
      <c r="E1780" s="234"/>
      <c r="F1780" s="235" t="s">
        <v>38</v>
      </c>
      <c r="G1780" s="236"/>
      <c r="I1780" s="228" t="s">
        <v>14</v>
      </c>
      <c r="J1780" s="229"/>
      <c r="K1780" s="230" t="s">
        <v>15</v>
      </c>
      <c r="L1780" s="231"/>
      <c r="N1780" s="228" t="s">
        <v>16</v>
      </c>
      <c r="O1780" s="229"/>
      <c r="P1780" s="230" t="s">
        <v>17</v>
      </c>
      <c r="Q1780" s="231"/>
      <c r="S1780" s="228" t="s">
        <v>45</v>
      </c>
      <c r="T1780" s="229"/>
      <c r="U1780" s="230" t="s">
        <v>46</v>
      </c>
      <c r="V1780" s="231"/>
      <c r="X1780" s="228" t="s">
        <v>49</v>
      </c>
      <c r="Y1780" s="229"/>
      <c r="Z1780" s="230" t="s">
        <v>50</v>
      </c>
      <c r="AA1780" s="231"/>
      <c r="AB1780" s="4"/>
      <c r="AC1780" s="53" t="s">
        <v>87</v>
      </c>
      <c r="AE1780" s="98" t="s">
        <v>88</v>
      </c>
      <c r="AF1780" s="17"/>
      <c r="AG1780" s="62"/>
      <c r="AH1780" s="62"/>
      <c r="AI1780" s="62"/>
      <c r="AJ1780" s="62"/>
    </row>
    <row r="1781" spans="2:36" ht="18.649999999999999" customHeight="1" thickTop="1" thickBot="1">
      <c r="B1781" s="75">
        <v>5.0199999999999996</v>
      </c>
      <c r="D1781" s="132">
        <f t="shared" ref="D1781" si="7306">COS($F$8*$B1781)</f>
        <v>-0.42313854032957887</v>
      </c>
      <c r="E1781" s="133">
        <v>0</v>
      </c>
      <c r="F1781" s="134">
        <v>0</v>
      </c>
      <c r="G1781" s="135">
        <f t="shared" ref="G1781" si="7307">$E$8*SIN($B1781*$F$8)</f>
        <v>2.7181949858664995</v>
      </c>
      <c r="I1781" s="55">
        <v>1</v>
      </c>
      <c r="J1781" s="58">
        <v>0</v>
      </c>
      <c r="K1781" s="56">
        <v>0</v>
      </c>
      <c r="L1781" s="57">
        <v>0</v>
      </c>
      <c r="N1781" s="55">
        <f t="shared" ref="N1781" si="7308">D1781*I1781+F1781*I1784-E1781*J1781-G1781*J1784</f>
        <v>-1.739147051907205</v>
      </c>
      <c r="O1781" s="58">
        <f t="shared" ref="O1781" si="7309">(D1781*J1781+E1781*I1781+F1781*J1784+G1781*I1784)</f>
        <v>0</v>
      </c>
      <c r="P1781" s="56">
        <f t="shared" ref="P1781" si="7310">D1781*K1781+F1781*K1784-E1781*L1781-G1781*L1784</f>
        <v>0</v>
      </c>
      <c r="Q1781" s="57">
        <f t="shared" ref="Q1781" si="7311">(D1781*L1781+E1781*K1781+F1781*L1784+G1781*K1784)</f>
        <v>2.7181949858664995</v>
      </c>
      <c r="S1781" s="59">
        <f t="shared" ref="S1781" si="7312">COS($U$8*$B1781)</f>
        <v>-0.42313854032957887</v>
      </c>
      <c r="T1781" s="60">
        <v>0</v>
      </c>
      <c r="U1781" s="22">
        <v>0</v>
      </c>
      <c r="V1781" s="116">
        <f t="shared" ref="V1781" si="7313">$T$8*SIN($B1781*$U$8)</f>
        <v>2.7181949858664995</v>
      </c>
      <c r="X1781" s="55">
        <f t="shared" ref="X1781" si="7314">N1781*S1781+P1781*S1784-O1781*T1781-Q1781*T1784</f>
        <v>-8.5053630725248186E-2</v>
      </c>
      <c r="Y1781" s="58">
        <f t="shared" ref="Y1781" si="7315">(N1781*T1781+O1781*S1781+P1781*T1784+Q1781*S1784)</f>
        <v>0</v>
      </c>
      <c r="Z1781" s="56">
        <f t="shared" ref="Z1781" si="7316">N1781*U1781+P1781*U1784-O1781*V1781-Q1781*V1784</f>
        <v>0</v>
      </c>
      <c r="AA1781" s="57">
        <f t="shared" ref="AA1781" si="7317">(N1781*V1781+O1781*U1781+P1781*V1784+Q1781*U1784)</f>
        <v>-5.8775138548294006</v>
      </c>
      <c r="AB1781" s="9"/>
      <c r="AC1781" s="61">
        <f t="shared" ref="AC1781" si="7318">20*LOG((2*$X$8)/(($X$8*X1781+Z1781+$X$8*X1784+Z1784)^2+($X$8*Y1781+AA1781+$X$8*Y1784+AA1784)^2)^0.5)</f>
        <v>-9.6128066912766457</v>
      </c>
      <c r="AE1781" s="99">
        <f t="shared" ref="AE1781" si="7319">((Y1781^2+X1781^2)/(Y1784^2+X1784^2))^0.5</f>
        <v>0.50354660964105291</v>
      </c>
      <c r="AF1781" s="17"/>
      <c r="AG1781" s="62"/>
      <c r="AH1781" s="62"/>
      <c r="AI1781" s="62"/>
      <c r="AJ1781" s="62"/>
    </row>
    <row r="1782" spans="2:36" ht="18.649999999999999" customHeight="1" thickBot="1">
      <c r="D1782" s="59"/>
      <c r="E1782" s="22"/>
      <c r="F1782" s="22"/>
      <c r="G1782" s="65"/>
      <c r="I1782" s="63"/>
      <c r="L1782" s="64"/>
      <c r="N1782" s="63"/>
      <c r="Q1782" s="64"/>
      <c r="S1782" s="63"/>
      <c r="V1782" s="64"/>
      <c r="X1782" s="63"/>
      <c r="AA1782" s="64"/>
      <c r="AE1782" s="100"/>
      <c r="AF1782" s="17"/>
      <c r="AG1782" s="62"/>
      <c r="AH1782" s="62"/>
      <c r="AI1782" s="62"/>
      <c r="AJ1782" s="62"/>
    </row>
    <row r="1783" spans="2:36" ht="18.649999999999999" customHeight="1" thickBot="1">
      <c r="D1783" s="237" t="s">
        <v>39</v>
      </c>
      <c r="E1783" s="238"/>
      <c r="F1783" s="239" t="s">
        <v>40</v>
      </c>
      <c r="G1783" s="240"/>
      <c r="I1783" s="228" t="s">
        <v>18</v>
      </c>
      <c r="J1783" s="229"/>
      <c r="K1783" s="230" t="s">
        <v>19</v>
      </c>
      <c r="L1783" s="231"/>
      <c r="N1783" s="228" t="s">
        <v>20</v>
      </c>
      <c r="O1783" s="229"/>
      <c r="P1783" s="230" t="s">
        <v>21</v>
      </c>
      <c r="Q1783" s="231"/>
      <c r="S1783" s="228" t="s">
        <v>47</v>
      </c>
      <c r="T1783" s="229"/>
      <c r="U1783" s="230" t="s">
        <v>48</v>
      </c>
      <c r="V1783" s="231"/>
      <c r="X1783" s="228" t="s">
        <v>51</v>
      </c>
      <c r="Y1783" s="229"/>
      <c r="Z1783" s="230" t="s">
        <v>52</v>
      </c>
      <c r="AA1783" s="231"/>
      <c r="AB1783" s="4"/>
      <c r="AC1783" s="71" t="s">
        <v>89</v>
      </c>
      <c r="AE1783" s="101" t="s">
        <v>90</v>
      </c>
      <c r="AF1783" s="17"/>
      <c r="AG1783" s="62"/>
      <c r="AH1783" s="62"/>
      <c r="AI1783" s="62"/>
      <c r="AJ1783" s="62"/>
    </row>
    <row r="1784" spans="2:36" ht="18.649999999999999" customHeight="1" thickTop="1" thickBot="1">
      <c r="D1784" s="43">
        <v>0</v>
      </c>
      <c r="E1784" s="116">
        <f t="shared" ref="E1784" si="7320">(1/$E$8)*SIN($B1781*$F$8)</f>
        <v>0.3020216650962777</v>
      </c>
      <c r="F1784" s="59">
        <f t="shared" ref="F1784" si="7321">COS($F$8*$B1781)</f>
        <v>-0.42313854032957887</v>
      </c>
      <c r="G1784" s="73">
        <v>0</v>
      </c>
      <c r="I1784" s="55">
        <v>0</v>
      </c>
      <c r="J1784" s="58">
        <f t="shared" ref="J1784" si="7322">(TAN($K$8*B1781))/$J$8</f>
        <v>0.48414794318300614</v>
      </c>
      <c r="K1784" s="56">
        <v>1</v>
      </c>
      <c r="L1784" s="57">
        <v>0</v>
      </c>
      <c r="N1784" s="55">
        <f t="shared" ref="N1784" si="7323">D1784*I1781+F1784*I1784-E1784*J1781-G1784*J1784</f>
        <v>0</v>
      </c>
      <c r="O1784" s="58">
        <f t="shared" ref="O1784" si="7324">(D1784*J1781+E1784*I1781+F1784*J1784+G1784*I1784)</f>
        <v>9.7160011114252598E-2</v>
      </c>
      <c r="P1784" s="56">
        <f t="shared" ref="P1784" si="7325">D1784*K1781+F1784*K1784-E1784*L1781-G1784*L1784</f>
        <v>-0.42313854032957887</v>
      </c>
      <c r="Q1784" s="57">
        <f t="shared" ref="Q1784" si="7326">(D1784*L1781+E1784*K1781+F1784*L1784+G1784*K1784)</f>
        <v>0</v>
      </c>
      <c r="S1784" s="43">
        <v>0</v>
      </c>
      <c r="T1784" s="116">
        <f t="shared" ref="T1784" si="7327">(1/$T$8)*SIN($B1781*$U$8)</f>
        <v>0.3020216650962777</v>
      </c>
      <c r="U1784" s="59">
        <f t="shared" ref="U1784" si="7328">COS($U$8*$B1781)</f>
        <v>-0.42313854032957887</v>
      </c>
      <c r="V1784" s="73">
        <v>0</v>
      </c>
      <c r="X1784" s="55">
        <f t="shared" ref="X1784" si="7329">N1784*S1781+P1784*S1784-O1784*T1781-Q1784*T1784</f>
        <v>0</v>
      </c>
      <c r="Y1784" s="58">
        <f t="shared" ref="Y1784" si="7330">(N1784*T1781+O1784*S1781+P1784*T1784+Q1784*S1784)</f>
        <v>-0.16890915179803836</v>
      </c>
      <c r="Z1784" s="56">
        <f t="shared" ref="Z1784" si="7331">N1784*U1781+P1784*U1784-O1784*V1781-Q1784*V1784</f>
        <v>-8.5053630725248131E-2</v>
      </c>
      <c r="AA1784" s="57">
        <f t="shared" ref="AA1784" si="7332">(N1784*V1781+O1784*U1781+P1784*V1784+Q1784*U1784)</f>
        <v>0</v>
      </c>
      <c r="AB1784" s="9"/>
      <c r="AC1784" s="74">
        <f t="shared" ref="AC1784" si="7333">(180/PI())*ATAN(-1*(($X$8*Y1781+AA1781+$X$8*Y1784+AA1784)/($X$8*X1781+Z1781+$X$8*X1784+Z1784)))</f>
        <v>-88.388492181868202</v>
      </c>
      <c r="AE1784" s="102">
        <f t="shared" ref="AE1784" si="7334">20*LOG(((($X$8*X1781+Z1781-$X$8*X1784-Z1784)^2+($X$8*Y1781+AA1781-$X$8*Y1784-AA1784)^2)/(($X$8*X1781+Z1781+$X$8*X1784+Z1784)^2+($X$8*Y1781+AA1781+$X$8*Y1784+AA1784)^2))^0.5)</f>
        <v>-0.50280718508105693</v>
      </c>
      <c r="AF1784" s="17"/>
      <c r="AG1784" s="62"/>
      <c r="AH1784" s="62"/>
      <c r="AI1784" s="62"/>
      <c r="AJ1784" s="62"/>
    </row>
    <row r="1785" spans="2:36" ht="18.649999999999999" customHeight="1">
      <c r="AE1785" s="66"/>
    </row>
    <row r="1786" spans="2:36" ht="18.649999999999999" customHeight="1" thickBot="1">
      <c r="E1786" s="50" t="s">
        <v>8</v>
      </c>
      <c r="J1786" s="50" t="s">
        <v>9</v>
      </c>
      <c r="O1786" s="50" t="s">
        <v>10</v>
      </c>
      <c r="T1786" s="50" t="s">
        <v>11</v>
      </c>
      <c r="Y1786" s="50" t="s">
        <v>12</v>
      </c>
    </row>
    <row r="1787" spans="2:36" ht="18.649999999999999" customHeight="1" thickBot="1">
      <c r="B1787" s="49"/>
      <c r="D1787" s="233" t="s">
        <v>37</v>
      </c>
      <c r="E1787" s="234"/>
      <c r="F1787" s="235" t="s">
        <v>38</v>
      </c>
      <c r="G1787" s="236"/>
      <c r="I1787" s="228" t="s">
        <v>14</v>
      </c>
      <c r="J1787" s="229"/>
      <c r="K1787" s="230" t="s">
        <v>15</v>
      </c>
      <c r="L1787" s="231"/>
      <c r="N1787" s="228" t="s">
        <v>16</v>
      </c>
      <c r="O1787" s="229"/>
      <c r="P1787" s="230" t="s">
        <v>17</v>
      </c>
      <c r="Q1787" s="231"/>
      <c r="S1787" s="228" t="s">
        <v>45</v>
      </c>
      <c r="T1787" s="229"/>
      <c r="U1787" s="230" t="s">
        <v>46</v>
      </c>
      <c r="V1787" s="231"/>
      <c r="X1787" s="228" t="s">
        <v>49</v>
      </c>
      <c r="Y1787" s="229"/>
      <c r="Z1787" s="230" t="s">
        <v>50</v>
      </c>
      <c r="AA1787" s="231"/>
      <c r="AB1787" s="4"/>
      <c r="AC1787" s="53" t="s">
        <v>87</v>
      </c>
      <c r="AE1787" s="98" t="s">
        <v>88</v>
      </c>
      <c r="AF1787" s="17"/>
      <c r="AG1787" s="62"/>
      <c r="AH1787" s="62"/>
      <c r="AI1787" s="62"/>
      <c r="AJ1787" s="62"/>
    </row>
    <row r="1788" spans="2:36" ht="18.649999999999999" customHeight="1" thickTop="1" thickBot="1">
      <c r="B1788" s="75">
        <v>5.04</v>
      </c>
      <c r="D1788" s="132">
        <f t="shared" ref="D1788" si="7335">COS($F$8*$B1788)</f>
        <v>-0.43037237374716469</v>
      </c>
      <c r="E1788" s="133">
        <v>0</v>
      </c>
      <c r="F1788" s="134">
        <v>0</v>
      </c>
      <c r="G1788" s="135">
        <f t="shared" ref="G1788" si="7336">$E$8*SIN($B1788*$F$8)</f>
        <v>2.7079543163127915</v>
      </c>
      <c r="I1788" s="55">
        <v>1</v>
      </c>
      <c r="J1788" s="58">
        <v>0</v>
      </c>
      <c r="K1788" s="56">
        <v>0</v>
      </c>
      <c r="L1788" s="57">
        <v>0</v>
      </c>
      <c r="N1788" s="55">
        <f t="shared" ref="N1788" si="7337">D1788*I1788+F1788*I1791-E1788*J1788-G1788*J1791</f>
        <v>-1.7965299705681088</v>
      </c>
      <c r="O1788" s="58">
        <f t="shared" ref="O1788" si="7338">(D1788*J1788+E1788*I1788+F1788*J1791+G1788*I1791)</f>
        <v>0</v>
      </c>
      <c r="P1788" s="56">
        <f t="shared" ref="P1788" si="7339">D1788*K1788+F1788*K1791-E1788*L1788-G1788*L1791</f>
        <v>0</v>
      </c>
      <c r="Q1788" s="57">
        <f t="shared" ref="Q1788" si="7340">(D1788*L1788+E1788*K1788+F1788*L1791+G1788*K1791)</f>
        <v>2.7079543163127915</v>
      </c>
      <c r="S1788" s="59">
        <f t="shared" ref="S1788" si="7341">COS($U$8*$B1788)</f>
        <v>-0.43037237374716469</v>
      </c>
      <c r="T1788" s="60">
        <v>0</v>
      </c>
      <c r="U1788" s="22">
        <v>0</v>
      </c>
      <c r="V1788" s="116">
        <f t="shared" ref="V1788" si="7342">$T$8*SIN($B1788*$U$8)</f>
        <v>2.7079543163127915</v>
      </c>
      <c r="X1788" s="55">
        <f t="shared" ref="X1788" si="7343">N1788*S1788+P1788*S1791-O1788*T1788-Q1788*T1791</f>
        <v>-4.1602751973909946E-2</v>
      </c>
      <c r="Y1788" s="58">
        <f t="shared" ref="Y1788" si="7344">(N1788*T1788+O1788*S1788+P1788*T1791+Q1788*S1791)</f>
        <v>0</v>
      </c>
      <c r="Z1788" s="56">
        <f t="shared" ref="Z1788" si="7345">N1788*U1788+P1788*U1791-O1788*V1788-Q1788*V1791</f>
        <v>0</v>
      </c>
      <c r="AA1788" s="57">
        <f t="shared" ref="AA1788" si="7346">(N1788*V1788+O1788*U1788+P1788*V1791+Q1788*U1791)</f>
        <v>-6.0303498152956188</v>
      </c>
      <c r="AB1788" s="9"/>
      <c r="AC1788" s="61">
        <f t="shared" ref="AC1788" si="7347">20*LOG((2*$X$8)/(($X$8*X1788+Z1788+$X$8*X1791+Z1791)^2+($X$8*Y1788+AA1788+$X$8*Y1791+AA1791)^2)^0.5)</f>
        <v>-9.8222581346555629</v>
      </c>
      <c r="AE1788" s="99">
        <f t="shared" ref="AE1788" si="7348">((Y1788^2+X1788^2)/(Y1791^2+X1791^2))^0.5</f>
        <v>0.25131411938795228</v>
      </c>
      <c r="AF1788" s="17"/>
      <c r="AG1788" s="62"/>
      <c r="AH1788" s="62"/>
      <c r="AI1788" s="62"/>
      <c r="AJ1788" s="62"/>
    </row>
    <row r="1789" spans="2:36" ht="18.649999999999999" customHeight="1" thickBot="1">
      <c r="D1789" s="59"/>
      <c r="E1789" s="22"/>
      <c r="F1789" s="22"/>
      <c r="G1789" s="65"/>
      <c r="I1789" s="63"/>
      <c r="L1789" s="64"/>
      <c r="N1789" s="63"/>
      <c r="Q1789" s="64"/>
      <c r="S1789" s="63"/>
      <c r="V1789" s="64"/>
      <c r="X1789" s="63"/>
      <c r="AA1789" s="64"/>
      <c r="AE1789" s="100"/>
      <c r="AF1789" s="17"/>
      <c r="AG1789" s="62"/>
      <c r="AH1789" s="62"/>
      <c r="AI1789" s="62"/>
      <c r="AJ1789" s="62"/>
    </row>
    <row r="1790" spans="2:36" ht="18.649999999999999" customHeight="1" thickBot="1">
      <c r="D1790" s="237" t="s">
        <v>39</v>
      </c>
      <c r="E1790" s="238"/>
      <c r="F1790" s="239" t="s">
        <v>40</v>
      </c>
      <c r="G1790" s="240"/>
      <c r="I1790" s="228" t="s">
        <v>18</v>
      </c>
      <c r="J1790" s="229"/>
      <c r="K1790" s="230" t="s">
        <v>19</v>
      </c>
      <c r="L1790" s="231"/>
      <c r="N1790" s="228" t="s">
        <v>20</v>
      </c>
      <c r="O1790" s="229"/>
      <c r="P1790" s="230" t="s">
        <v>21</v>
      </c>
      <c r="Q1790" s="231"/>
      <c r="S1790" s="228" t="s">
        <v>47</v>
      </c>
      <c r="T1790" s="229"/>
      <c r="U1790" s="230" t="s">
        <v>48</v>
      </c>
      <c r="V1790" s="231"/>
      <c r="X1790" s="228" t="s">
        <v>51</v>
      </c>
      <c r="Y1790" s="229"/>
      <c r="Z1790" s="230" t="s">
        <v>52</v>
      </c>
      <c r="AA1790" s="231"/>
      <c r="AB1790" s="4"/>
      <c r="AC1790" s="71" t="s">
        <v>89</v>
      </c>
      <c r="AE1790" s="101" t="s">
        <v>90</v>
      </c>
      <c r="AF1790" s="17"/>
      <c r="AG1790" s="62"/>
      <c r="AH1790" s="62"/>
      <c r="AI1790" s="62"/>
      <c r="AJ1790" s="62"/>
    </row>
    <row r="1791" spans="2:36" ht="18.649999999999999" customHeight="1" thickTop="1" thickBot="1">
      <c r="D1791" s="43">
        <v>0</v>
      </c>
      <c r="E1791" s="116">
        <f t="shared" ref="E1791" si="7349">(1/$E$8)*SIN($B1788*$F$8)</f>
        <v>0.30088381292364347</v>
      </c>
      <c r="F1791" s="59">
        <f t="shared" ref="F1791" si="7350">COS($F$8*$B1788)</f>
        <v>-0.43037237374716469</v>
      </c>
      <c r="G1791" s="73">
        <v>0</v>
      </c>
      <c r="I1791" s="55">
        <v>0</v>
      </c>
      <c r="J1791" s="58">
        <f t="shared" ref="J1791" si="7351">(TAN($K$8*B1788))/$J$8</f>
        <v>0.50449802221225559</v>
      </c>
      <c r="K1791" s="56">
        <v>1</v>
      </c>
      <c r="L1791" s="57">
        <v>0</v>
      </c>
      <c r="N1791" s="55">
        <f t="shared" ref="N1791" si="7352">D1791*I1788+F1791*I1791-E1791*J1788-G1791*J1791</f>
        <v>0</v>
      </c>
      <c r="O1791" s="58">
        <f t="shared" ref="O1791" si="7353">(D1791*J1788+E1791*I1788+F1791*J1791+G1791*I1791)</f>
        <v>8.3761801553405207E-2</v>
      </c>
      <c r="P1791" s="56">
        <f t="shared" ref="P1791" si="7354">D1791*K1788+F1791*K1791-E1791*L1788-G1791*L1791</f>
        <v>-0.43037237374716469</v>
      </c>
      <c r="Q1791" s="57">
        <f t="shared" ref="Q1791" si="7355">(D1791*L1788+E1791*K1788+F1791*L1791+G1791*K1791)</f>
        <v>0</v>
      </c>
      <c r="S1791" s="43">
        <v>0</v>
      </c>
      <c r="T1791" s="116">
        <f t="shared" ref="T1791" si="7356">(1/$T$8)*SIN($B1788*$U$8)</f>
        <v>0.30088381292364347</v>
      </c>
      <c r="U1791" s="59">
        <f t="shared" ref="U1791" si="7357">COS($U$8*$B1788)</f>
        <v>-0.43037237374716469</v>
      </c>
      <c r="V1791" s="73">
        <v>0</v>
      </c>
      <c r="X1791" s="55">
        <f t="shared" ref="X1791" si="7358">N1791*S1788+P1791*S1791-O1791*T1788-Q1791*T1791</f>
        <v>0</v>
      </c>
      <c r="Y1791" s="58">
        <f t="shared" ref="Y1791" si="7359">(N1791*T1788+O1791*S1788+P1791*T1791+Q1791*S1791)</f>
        <v>-0.1655408461539242</v>
      </c>
      <c r="Z1791" s="56">
        <f t="shared" ref="Z1791" si="7360">N1791*U1788+P1791*U1791-O1791*V1788-Q1791*V1791</f>
        <v>-4.1602751973909918E-2</v>
      </c>
      <c r="AA1791" s="57">
        <f t="shared" ref="AA1791" si="7361">(N1791*V1788+O1791*U1788+P1791*V1791+Q1791*U1791)</f>
        <v>0</v>
      </c>
      <c r="AB1791" s="9"/>
      <c r="AC1791" s="74">
        <f t="shared" ref="AC1791" si="7362">(180/PI())*ATAN(-1*(($X$8*Y1788+AA1788+$X$8*Y1791+AA1791)/($X$8*X1788+Z1788+$X$8*X1791+Z1791)))</f>
        <v>-89.230613011559385</v>
      </c>
      <c r="AE1791" s="102">
        <f t="shared" ref="AE1791" si="7363">20*LOG(((($X$8*X1788+Z1788-$X$8*X1791-Z1791)^2+($X$8*Y1788+AA1788-$X$8*Y1791-AA1791)^2)/(($X$8*X1788+Z1788+$X$8*X1791+Z1791)^2+($X$8*Y1788+AA1788+$X$8*Y1791+AA1791)^2))^0.5)</f>
        <v>-0.47778063450109737</v>
      </c>
      <c r="AF1791" s="17"/>
      <c r="AG1791" s="62"/>
      <c r="AH1791" s="62"/>
      <c r="AI1791" s="62"/>
      <c r="AJ1791" s="62"/>
    </row>
    <row r="1792" spans="2:36" ht="18.649999999999999" customHeight="1">
      <c r="AE1792" s="66"/>
    </row>
    <row r="1793" spans="2:36" ht="18.649999999999999" customHeight="1" thickBot="1">
      <c r="E1793" s="50" t="s">
        <v>8</v>
      </c>
      <c r="J1793" s="50" t="s">
        <v>9</v>
      </c>
      <c r="O1793" s="50" t="s">
        <v>10</v>
      </c>
      <c r="T1793" s="50" t="s">
        <v>11</v>
      </c>
      <c r="Y1793" s="50" t="s">
        <v>12</v>
      </c>
    </row>
    <row r="1794" spans="2:36" ht="18.649999999999999" customHeight="1" thickBot="1">
      <c r="B1794" s="49"/>
      <c r="D1794" s="233" t="s">
        <v>37</v>
      </c>
      <c r="E1794" s="234"/>
      <c r="F1794" s="235" t="s">
        <v>38</v>
      </c>
      <c r="G1794" s="236"/>
      <c r="I1794" s="228" t="s">
        <v>14</v>
      </c>
      <c r="J1794" s="229"/>
      <c r="K1794" s="230" t="s">
        <v>15</v>
      </c>
      <c r="L1794" s="231"/>
      <c r="N1794" s="228" t="s">
        <v>16</v>
      </c>
      <c r="O1794" s="229"/>
      <c r="P1794" s="230" t="s">
        <v>17</v>
      </c>
      <c r="Q1794" s="231"/>
      <c r="S1794" s="228" t="s">
        <v>45</v>
      </c>
      <c r="T1794" s="229"/>
      <c r="U1794" s="230" t="s">
        <v>46</v>
      </c>
      <c r="V1794" s="231"/>
      <c r="X1794" s="228" t="s">
        <v>49</v>
      </c>
      <c r="Y1794" s="229"/>
      <c r="Z1794" s="230" t="s">
        <v>50</v>
      </c>
      <c r="AA1794" s="231"/>
      <c r="AB1794" s="4"/>
      <c r="AC1794" s="53" t="s">
        <v>87</v>
      </c>
      <c r="AE1794" s="98" t="s">
        <v>88</v>
      </c>
      <c r="AF1794" s="17"/>
      <c r="AG1794" s="62"/>
      <c r="AH1794" s="62"/>
      <c r="AI1794" s="62"/>
      <c r="AJ1794" s="62"/>
    </row>
    <row r="1795" spans="2:36" ht="18.649999999999999" customHeight="1" thickTop="1" thickBot="1">
      <c r="B1795" s="75">
        <v>5.0599999999999996</v>
      </c>
      <c r="D1795" s="132">
        <f t="shared" ref="D1795" si="7364">COS($F$8*$B1795)</f>
        <v>-0.43757867163298581</v>
      </c>
      <c r="E1795" s="133">
        <v>0</v>
      </c>
      <c r="F1795" s="134">
        <v>0</v>
      </c>
      <c r="G1795" s="135">
        <f t="shared" ref="G1795" si="7365">$E$8*SIN($B1795*$F$8)</f>
        <v>2.6975403899084078</v>
      </c>
      <c r="I1795" s="55">
        <v>1</v>
      </c>
      <c r="J1795" s="58">
        <v>0</v>
      </c>
      <c r="K1795" s="56">
        <v>0</v>
      </c>
      <c r="L1795" s="57">
        <v>0</v>
      </c>
      <c r="N1795" s="55">
        <f t="shared" ref="N1795" si="7366">D1795*I1795+F1795*I1798-E1795*J1795-G1795*J1798</f>
        <v>-1.853994166475843</v>
      </c>
      <c r="O1795" s="58">
        <f t="shared" ref="O1795" si="7367">(D1795*J1795+E1795*I1795+F1795*J1798+G1795*I1798)</f>
        <v>0</v>
      </c>
      <c r="P1795" s="56">
        <f t="shared" ref="P1795" si="7368">D1795*K1795+F1795*K1798-E1795*L1795-G1795*L1798</f>
        <v>0</v>
      </c>
      <c r="Q1795" s="57">
        <f t="shared" ref="Q1795" si="7369">(D1795*L1795+E1795*K1795+F1795*L1798+G1795*K1798)</f>
        <v>2.6975403899084078</v>
      </c>
      <c r="S1795" s="59">
        <f t="shared" ref="S1795" si="7370">COS($U$8*$B1795)</f>
        <v>-0.43757867163298581</v>
      </c>
      <c r="T1795" s="60">
        <v>0</v>
      </c>
      <c r="U1795" s="22">
        <v>0</v>
      </c>
      <c r="V1795" s="116">
        <f t="shared" ref="V1795" si="7371">$T$8*SIN($B1795*$U$8)</f>
        <v>2.6975403899084078</v>
      </c>
      <c r="X1795" s="55">
        <f t="shared" ref="X1795" si="7372">N1795*S1795+P1795*S1798-O1795*T1795-Q1795*T1798</f>
        <v>2.7433984498924646E-3</v>
      </c>
      <c r="Y1795" s="58">
        <f t="shared" ref="Y1795" si="7373">(N1795*T1795+O1795*S1795+P1795*T1798+Q1795*S1798)</f>
        <v>0</v>
      </c>
      <c r="Z1795" s="56">
        <f t="shared" ref="Z1795" si="7374">N1795*U1795+P1795*U1798-O1795*V1795-Q1795*V1798</f>
        <v>0</v>
      </c>
      <c r="AA1795" s="57">
        <f t="shared" ref="AA1795" si="7375">(N1795*V1795+O1795*U1795+P1795*V1798+Q1795*U1798)</f>
        <v>-6.1816102872156069</v>
      </c>
      <c r="AB1795" s="9"/>
      <c r="AC1795" s="61">
        <f t="shared" ref="AC1795" si="7376">20*LOG((2*$X$8)/(($X$8*X1795+Z1795+$X$8*X1798+Z1798)^2+($X$8*Y1795+AA1795+$X$8*Y1798+AA1798)^2)^0.5)</f>
        <v>-10.025816833817052</v>
      </c>
      <c r="AE1795" s="99">
        <f t="shared" ref="AE1795" si="7377">((Y1795^2+X1795^2)/(Y1798^2+X1798^2))^0.5</f>
        <v>1.6958747715308149E-2</v>
      </c>
      <c r="AF1795" s="17"/>
      <c r="AG1795" s="62"/>
      <c r="AH1795" s="62"/>
      <c r="AI1795" s="62"/>
      <c r="AJ1795" s="62"/>
    </row>
    <row r="1796" spans="2:36" ht="18.649999999999999" customHeight="1" thickBot="1">
      <c r="D1796" s="59"/>
      <c r="E1796" s="22"/>
      <c r="F1796" s="22"/>
      <c r="G1796" s="65"/>
      <c r="I1796" s="63"/>
      <c r="L1796" s="64"/>
      <c r="N1796" s="63"/>
      <c r="Q1796" s="64"/>
      <c r="S1796" s="63"/>
      <c r="V1796" s="64"/>
      <c r="X1796" s="63"/>
      <c r="AA1796" s="64"/>
      <c r="AE1796" s="100"/>
      <c r="AF1796" s="17"/>
      <c r="AG1796" s="62"/>
      <c r="AH1796" s="62"/>
      <c r="AI1796" s="62"/>
      <c r="AJ1796" s="62"/>
    </row>
    <row r="1797" spans="2:36" ht="18.649999999999999" customHeight="1" thickBot="1">
      <c r="D1797" s="237" t="s">
        <v>39</v>
      </c>
      <c r="E1797" s="238"/>
      <c r="F1797" s="239" t="s">
        <v>40</v>
      </c>
      <c r="G1797" s="240"/>
      <c r="I1797" s="228" t="s">
        <v>18</v>
      </c>
      <c r="J1797" s="229"/>
      <c r="K1797" s="230" t="s">
        <v>19</v>
      </c>
      <c r="L1797" s="231"/>
      <c r="N1797" s="228" t="s">
        <v>20</v>
      </c>
      <c r="O1797" s="229"/>
      <c r="P1797" s="230" t="s">
        <v>21</v>
      </c>
      <c r="Q1797" s="231"/>
      <c r="S1797" s="228" t="s">
        <v>47</v>
      </c>
      <c r="T1797" s="229"/>
      <c r="U1797" s="230" t="s">
        <v>48</v>
      </c>
      <c r="V1797" s="231"/>
      <c r="X1797" s="228" t="s">
        <v>51</v>
      </c>
      <c r="Y1797" s="229"/>
      <c r="Z1797" s="230" t="s">
        <v>52</v>
      </c>
      <c r="AA1797" s="231"/>
      <c r="AB1797" s="4"/>
      <c r="AC1797" s="71" t="s">
        <v>89</v>
      </c>
      <c r="AE1797" s="101" t="s">
        <v>90</v>
      </c>
      <c r="AF1797" s="17"/>
      <c r="AG1797" s="62"/>
      <c r="AH1797" s="62"/>
      <c r="AI1797" s="62"/>
      <c r="AJ1797" s="62"/>
    </row>
    <row r="1798" spans="2:36" ht="18.649999999999999" customHeight="1" thickTop="1" thickBot="1">
      <c r="D1798" s="43">
        <v>0</v>
      </c>
      <c r="E1798" s="116">
        <f t="shared" ref="E1798" si="7378">(1/$E$8)*SIN($B1795*$F$8)</f>
        <v>0.29972670998982309</v>
      </c>
      <c r="F1798" s="59">
        <f t="shared" ref="F1798" si="7379">COS($F$8*$B1795)</f>
        <v>-0.43757867163298581</v>
      </c>
      <c r="G1798" s="73">
        <v>0</v>
      </c>
      <c r="I1798" s="55">
        <v>0</v>
      </c>
      <c r="J1798" s="58">
        <f t="shared" ref="J1798" si="7380">(TAN($K$8*B1795))/$J$8</f>
        <v>0.52507665877468113</v>
      </c>
      <c r="K1798" s="56">
        <v>1</v>
      </c>
      <c r="L1798" s="57">
        <v>0</v>
      </c>
      <c r="N1798" s="55">
        <f t="shared" ref="N1798" si="7381">D1798*I1795+F1798*I1798-E1798*J1795-G1798*J1798</f>
        <v>0</v>
      </c>
      <c r="O1798" s="58">
        <f t="shared" ref="O1798" si="7382">(D1798*J1795+E1798*I1795+F1798*J1798+G1798*I1798)</f>
        <v>6.9964363137711566E-2</v>
      </c>
      <c r="P1798" s="56">
        <f t="shared" ref="P1798" si="7383">D1798*K1795+F1798*K1798-E1798*L1795-G1798*L1798</f>
        <v>-0.43757867163298581</v>
      </c>
      <c r="Q1798" s="57">
        <f t="shared" ref="Q1798" si="7384">(D1798*L1795+E1798*K1795+F1798*L1798+G1798*K1798)</f>
        <v>0</v>
      </c>
      <c r="S1798" s="43">
        <v>0</v>
      </c>
      <c r="T1798" s="116">
        <f t="shared" ref="T1798" si="7385">(1/$T$8)*SIN($B1795*$U$8)</f>
        <v>0.29972670998982309</v>
      </c>
      <c r="U1798" s="59">
        <f t="shared" ref="U1798" si="7386">COS($U$8*$B1795)</f>
        <v>-0.43757867163298581</v>
      </c>
      <c r="V1798" s="73">
        <v>0</v>
      </c>
      <c r="X1798" s="55">
        <f t="shared" ref="X1798" si="7387">N1798*S1795+P1798*S1798-O1798*T1795-Q1798*T1798</f>
        <v>0</v>
      </c>
      <c r="Y1798" s="58">
        <f t="shared" ref="Y1798" si="7388">(N1798*T1795+O1798*S1795+P1798*T1798+Q1798*S1798)</f>
        <v>-0.16176892869371962</v>
      </c>
      <c r="Z1798" s="56">
        <f t="shared" ref="Z1798" si="7389">N1798*U1795+P1798*U1798-O1798*V1795-Q1798*V1798</f>
        <v>2.7433984498925201E-3</v>
      </c>
      <c r="AA1798" s="57">
        <f t="shared" ref="AA1798" si="7390">(N1798*V1795+O1798*U1795+P1798*V1798+Q1798*U1798)</f>
        <v>0</v>
      </c>
      <c r="AB1798" s="9"/>
      <c r="AC1798" s="74">
        <f t="shared" ref="AC1798" si="7391">(180/PI())*ATAN(-1*(($X$8*Y1795+AA1795+$X$8*Y1798+AA1798)/($X$8*X1795+Z1795+$X$8*X1798+Z1798)))</f>
        <v>89.950441205499018</v>
      </c>
      <c r="AE1798" s="102">
        <f t="shared" ref="AE1798" si="7392">20*LOG(((($X$8*X1795+Z1795-$X$8*X1798-Z1798)^2+($X$8*Y1795+AA1795-$X$8*Y1798-AA1798)^2)/(($X$8*X1795+Z1795+$X$8*X1798+Z1798)^2+($X$8*Y1795+AA1795+$X$8*Y1798+AA1798)^2))^0.5)</f>
        <v>-0.45471581903774039</v>
      </c>
      <c r="AF1798" s="17"/>
      <c r="AG1798" s="62"/>
      <c r="AH1798" s="62"/>
      <c r="AI1798" s="62"/>
      <c r="AJ1798" s="62"/>
    </row>
    <row r="1799" spans="2:36" ht="18.649999999999999" customHeight="1">
      <c r="AE1799" s="66"/>
    </row>
    <row r="1800" spans="2:36" ht="18.649999999999999" customHeight="1" thickBot="1">
      <c r="E1800" s="50" t="s">
        <v>8</v>
      </c>
      <c r="J1800" s="50" t="s">
        <v>9</v>
      </c>
      <c r="O1800" s="50" t="s">
        <v>10</v>
      </c>
      <c r="T1800" s="50" t="s">
        <v>11</v>
      </c>
      <c r="Y1800" s="50" t="s">
        <v>12</v>
      </c>
    </row>
    <row r="1801" spans="2:36" ht="18.649999999999999" customHeight="1" thickBot="1">
      <c r="B1801" s="49"/>
      <c r="D1801" s="233" t="s">
        <v>37</v>
      </c>
      <c r="E1801" s="234"/>
      <c r="F1801" s="235" t="s">
        <v>38</v>
      </c>
      <c r="G1801" s="236"/>
      <c r="I1801" s="228" t="s">
        <v>14</v>
      </c>
      <c r="J1801" s="229"/>
      <c r="K1801" s="230" t="s">
        <v>15</v>
      </c>
      <c r="L1801" s="231"/>
      <c r="N1801" s="228" t="s">
        <v>16</v>
      </c>
      <c r="O1801" s="229"/>
      <c r="P1801" s="230" t="s">
        <v>17</v>
      </c>
      <c r="Q1801" s="231"/>
      <c r="S1801" s="228" t="s">
        <v>45</v>
      </c>
      <c r="T1801" s="229"/>
      <c r="U1801" s="230" t="s">
        <v>46</v>
      </c>
      <c r="V1801" s="231"/>
      <c r="X1801" s="228" t="s">
        <v>49</v>
      </c>
      <c r="Y1801" s="229"/>
      <c r="Z1801" s="230" t="s">
        <v>50</v>
      </c>
      <c r="AA1801" s="231"/>
      <c r="AB1801" s="4"/>
      <c r="AC1801" s="53" t="s">
        <v>87</v>
      </c>
      <c r="AE1801" s="98" t="s">
        <v>88</v>
      </c>
      <c r="AF1801" s="17"/>
      <c r="AG1801" s="62"/>
      <c r="AH1801" s="62"/>
      <c r="AI1801" s="62"/>
      <c r="AJ1801" s="62"/>
    </row>
    <row r="1802" spans="2:36" ht="18.649999999999999" customHeight="1" thickTop="1" thickBot="1">
      <c r="B1802" s="75">
        <v>5.08</v>
      </c>
      <c r="D1802" s="132">
        <f t="shared" ref="D1802" si="7393">COS($F$8*$B1802)</f>
        <v>-0.44475697292295835</v>
      </c>
      <c r="E1802" s="133">
        <v>0</v>
      </c>
      <c r="F1802" s="134">
        <v>0</v>
      </c>
      <c r="G1802" s="135">
        <f t="shared" ref="G1802" si="7394">$E$8*SIN($B1802*$F$8)</f>
        <v>2.6869538729437954</v>
      </c>
      <c r="I1802" s="55">
        <v>1</v>
      </c>
      <c r="J1802" s="58">
        <v>0</v>
      </c>
      <c r="K1802" s="56">
        <v>0</v>
      </c>
      <c r="L1802" s="57">
        <v>0</v>
      </c>
      <c r="N1802" s="55">
        <f t="shared" ref="N1802" si="7395">D1802*I1802+F1802*I1805-E1802*J1802-G1802*J1805</f>
        <v>-1.9115540827007391</v>
      </c>
      <c r="O1802" s="58">
        <f t="shared" ref="O1802" si="7396">(D1802*J1802+E1802*I1802+F1802*J1805+G1802*I1805)</f>
        <v>0</v>
      </c>
      <c r="P1802" s="56">
        <f t="shared" ref="P1802" si="7397">D1802*K1802+F1802*K1805-E1802*L1802-G1802*L1805</f>
        <v>0</v>
      </c>
      <c r="Q1802" s="57">
        <f t="shared" ref="Q1802" si="7398">(D1802*L1802+E1802*K1802+F1802*L1805+G1802*K1805)</f>
        <v>2.6869538729437954</v>
      </c>
      <c r="S1802" s="59">
        <f t="shared" ref="S1802" si="7399">COS($U$8*$B1802)</f>
        <v>-0.44475697292295835</v>
      </c>
      <c r="T1802" s="60">
        <v>0</v>
      </c>
      <c r="U1802" s="22">
        <v>0</v>
      </c>
      <c r="V1802" s="116">
        <f t="shared" ref="V1802" si="7400">$T$8*SIN($B1802*$U$8)</f>
        <v>2.6869538729437954</v>
      </c>
      <c r="X1802" s="55">
        <f t="shared" ref="X1802" si="7401">N1802*S1802+P1802*S1805-O1802*T1802-Q1802*T1805</f>
        <v>4.798577236409618E-2</v>
      </c>
      <c r="Y1802" s="58">
        <f t="shared" ref="Y1802" si="7402">(N1802*T1802+O1802*S1802+P1802*T1805+Q1802*S1805)</f>
        <v>0</v>
      </c>
      <c r="Z1802" s="56">
        <f t="shared" ref="Z1802" si="7403">N1802*U1802+P1802*U1805-O1802*V1802-Q1802*V1805</f>
        <v>0</v>
      </c>
      <c r="AA1802" s="57">
        <f t="shared" ref="AA1802" si="7404">(N1802*V1802+O1802*U1802+P1802*V1805+Q1802*U1805)</f>
        <v>-6.3312991167683776</v>
      </c>
      <c r="AB1802" s="9"/>
      <c r="AC1802" s="61">
        <f t="shared" ref="AC1802" si="7405">20*LOG((2*$X$8)/(($X$8*X1802+Z1802+$X$8*X1805+Z1805)^2+($X$8*Y1802+AA1802+$X$8*Y1805+AA1805)^2)^0.5)</f>
        <v>-10.223746047487936</v>
      </c>
      <c r="AE1802" s="99">
        <f t="shared" ref="AE1802" si="7406">((Y1802^2+X1802^2)/(Y1805^2+X1805^2))^0.5</f>
        <v>0.30451346134218532</v>
      </c>
      <c r="AF1802" s="17"/>
      <c r="AG1802" s="62"/>
      <c r="AH1802" s="62"/>
      <c r="AI1802" s="62"/>
      <c r="AJ1802" s="62"/>
    </row>
    <row r="1803" spans="2:36" ht="18.649999999999999" customHeight="1" thickBot="1">
      <c r="D1803" s="59"/>
      <c r="E1803" s="22"/>
      <c r="F1803" s="22"/>
      <c r="G1803" s="65"/>
      <c r="I1803" s="63"/>
      <c r="L1803" s="64"/>
      <c r="N1803" s="63"/>
      <c r="Q1803" s="64"/>
      <c r="S1803" s="63"/>
      <c r="V1803" s="64"/>
      <c r="X1803" s="63"/>
      <c r="AA1803" s="64"/>
      <c r="AE1803" s="100"/>
      <c r="AF1803" s="17"/>
      <c r="AG1803" s="62"/>
      <c r="AH1803" s="62"/>
      <c r="AI1803" s="62"/>
      <c r="AJ1803" s="62"/>
    </row>
    <row r="1804" spans="2:36" ht="18.649999999999999" customHeight="1" thickBot="1">
      <c r="D1804" s="237" t="s">
        <v>39</v>
      </c>
      <c r="E1804" s="238"/>
      <c r="F1804" s="239" t="s">
        <v>40</v>
      </c>
      <c r="G1804" s="240"/>
      <c r="I1804" s="228" t="s">
        <v>18</v>
      </c>
      <c r="J1804" s="229"/>
      <c r="K1804" s="230" t="s">
        <v>19</v>
      </c>
      <c r="L1804" s="231"/>
      <c r="N1804" s="228" t="s">
        <v>20</v>
      </c>
      <c r="O1804" s="229"/>
      <c r="P1804" s="230" t="s">
        <v>21</v>
      </c>
      <c r="Q1804" s="231"/>
      <c r="S1804" s="228" t="s">
        <v>47</v>
      </c>
      <c r="T1804" s="229"/>
      <c r="U1804" s="230" t="s">
        <v>48</v>
      </c>
      <c r="V1804" s="231"/>
      <c r="X1804" s="228" t="s">
        <v>51</v>
      </c>
      <c r="Y1804" s="229"/>
      <c r="Z1804" s="230" t="s">
        <v>52</v>
      </c>
      <c r="AA1804" s="231"/>
      <c r="AB1804" s="4"/>
      <c r="AC1804" s="71" t="s">
        <v>89</v>
      </c>
      <c r="AE1804" s="101" t="s">
        <v>90</v>
      </c>
      <c r="AF1804" s="17"/>
      <c r="AG1804" s="62"/>
      <c r="AH1804" s="62"/>
      <c r="AI1804" s="62"/>
      <c r="AJ1804" s="62"/>
    </row>
    <row r="1805" spans="2:36" ht="18.649999999999999" customHeight="1" thickTop="1" thickBot="1">
      <c r="D1805" s="43">
        <v>0</v>
      </c>
      <c r="E1805" s="116">
        <f t="shared" ref="E1805" si="7407">(1/$E$8)*SIN($B1802*$F$8)</f>
        <v>0.29855043032708839</v>
      </c>
      <c r="F1805" s="59">
        <f t="shared" ref="F1805" si="7408">COS($F$8*$B1802)</f>
        <v>-0.44475697292295835</v>
      </c>
      <c r="G1805" s="73">
        <v>0</v>
      </c>
      <c r="I1805" s="55">
        <v>0</v>
      </c>
      <c r="J1805" s="58">
        <f t="shared" ref="J1805" si="7409">(TAN($K$8*B1802))/$J$8</f>
        <v>0.54589590262328358</v>
      </c>
      <c r="K1805" s="56">
        <v>1</v>
      </c>
      <c r="L1805" s="57">
        <v>0</v>
      </c>
      <c r="N1805" s="55">
        <f t="shared" ref="N1805" si="7410">D1805*I1802+F1805*I1805-E1805*J1802-G1805*J1805</f>
        <v>0</v>
      </c>
      <c r="O1805" s="58">
        <f t="shared" ref="O1805" si="7411">(D1805*J1802+E1805*I1802+F1805*J1805+G1805*I1805)</f>
        <v>5.5759421145310739E-2</v>
      </c>
      <c r="P1805" s="56">
        <f t="shared" ref="P1805" si="7412">D1805*K1802+F1805*K1805-E1805*L1802-G1805*L1805</f>
        <v>-0.44475697292295835</v>
      </c>
      <c r="Q1805" s="57">
        <f t="shared" ref="Q1805" si="7413">(D1805*L1802+E1805*K1802+F1805*L1805+G1805*K1805)</f>
        <v>0</v>
      </c>
      <c r="S1805" s="43">
        <v>0</v>
      </c>
      <c r="T1805" s="116">
        <f t="shared" ref="T1805" si="7414">(1/$T$8)*SIN($B1802*$U$8)</f>
        <v>0.29855043032708839</v>
      </c>
      <c r="U1805" s="59">
        <f t="shared" ref="U1805" si="7415">COS($U$8*$B1802)</f>
        <v>-0.44475697292295835</v>
      </c>
      <c r="V1805" s="73">
        <v>0</v>
      </c>
      <c r="X1805" s="55">
        <f t="shared" ref="X1805" si="7416">N1805*S1802+P1805*S1805-O1805*T1802-Q1805*T1805</f>
        <v>0</v>
      </c>
      <c r="Y1805" s="58">
        <f t="shared" ref="Y1805" si="7417">(N1805*T1802+O1805*S1802+P1805*T1805+Q1805*S1805)</f>
        <v>-0.15758177701764722</v>
      </c>
      <c r="Z1805" s="56">
        <f t="shared" ref="Z1805" si="7418">N1805*U1802+P1805*U1805-O1805*V1802-Q1805*V1805</f>
        <v>4.7985772364096235E-2</v>
      </c>
      <c r="AA1805" s="57">
        <f t="shared" ref="AA1805" si="7419">(N1805*V1802+O1805*U1802+P1805*V1805+Q1805*U1805)</f>
        <v>0</v>
      </c>
      <c r="AB1805" s="9"/>
      <c r="AC1805" s="74">
        <f t="shared" ref="AC1805" si="7420">(180/PI())*ATAN(-1*(($X$8*Y1802+AA1802+$X$8*Y1805+AA1805)/($X$8*X1802+Z1802+$X$8*X1805+Z1805)))</f>
        <v>89.15264840581807</v>
      </c>
      <c r="AE1805" s="102">
        <f t="shared" ref="AE1805" si="7421">20*LOG(((($X$8*X1802+Z1802-$X$8*X1805-Z1805)^2+($X$8*Y1802+AA1802-$X$8*Y1805-AA1805)^2)/(($X$8*X1802+Z1802+$X$8*X1805+Z1805)^2+($X$8*Y1802+AA1802+$X$8*Y1805+AA1805)^2))^0.5)</f>
        <v>-0.43341112741735144</v>
      </c>
      <c r="AF1805" s="17"/>
      <c r="AG1805" s="62"/>
      <c r="AH1805" s="62"/>
      <c r="AI1805" s="62"/>
      <c r="AJ1805" s="62"/>
    </row>
    <row r="1806" spans="2:36" ht="18.649999999999999" customHeight="1">
      <c r="AE1806" s="66"/>
    </row>
    <row r="1807" spans="2:36" ht="18.649999999999999" customHeight="1" thickBot="1">
      <c r="E1807" s="50" t="s">
        <v>8</v>
      </c>
      <c r="J1807" s="50" t="s">
        <v>9</v>
      </c>
      <c r="O1807" s="50" t="s">
        <v>10</v>
      </c>
      <c r="T1807" s="50" t="s">
        <v>11</v>
      </c>
      <c r="Y1807" s="50" t="s">
        <v>12</v>
      </c>
    </row>
    <row r="1808" spans="2:36" ht="18.649999999999999" customHeight="1" thickBot="1">
      <c r="B1808" s="49"/>
      <c r="D1808" s="233" t="s">
        <v>37</v>
      </c>
      <c r="E1808" s="234"/>
      <c r="F1808" s="235" t="s">
        <v>38</v>
      </c>
      <c r="G1808" s="236"/>
      <c r="I1808" s="228" t="s">
        <v>14</v>
      </c>
      <c r="J1808" s="229"/>
      <c r="K1808" s="230" t="s">
        <v>15</v>
      </c>
      <c r="L1808" s="231"/>
      <c r="N1808" s="228" t="s">
        <v>16</v>
      </c>
      <c r="O1808" s="229"/>
      <c r="P1808" s="230" t="s">
        <v>17</v>
      </c>
      <c r="Q1808" s="231"/>
      <c r="S1808" s="228" t="s">
        <v>45</v>
      </c>
      <c r="T1808" s="229"/>
      <c r="U1808" s="230" t="s">
        <v>46</v>
      </c>
      <c r="V1808" s="231"/>
      <c r="X1808" s="228" t="s">
        <v>49</v>
      </c>
      <c r="Y1808" s="229"/>
      <c r="Z1808" s="230" t="s">
        <v>50</v>
      </c>
      <c r="AA1808" s="231"/>
      <c r="AB1808" s="4"/>
      <c r="AC1808" s="53" t="s">
        <v>87</v>
      </c>
      <c r="AE1808" s="98" t="s">
        <v>88</v>
      </c>
      <c r="AF1808" s="17"/>
      <c r="AG1808" s="62"/>
      <c r="AH1808" s="62"/>
      <c r="AI1808" s="62"/>
      <c r="AJ1808" s="62"/>
    </row>
    <row r="1809" spans="2:36" ht="18.649999999999999" customHeight="1" thickTop="1" thickBot="1">
      <c r="B1809" s="75">
        <v>5.0999999999999996</v>
      </c>
      <c r="D1809" s="132">
        <f t="shared" ref="D1809" si="7422">COS($F$8*$B1809)</f>
        <v>-0.45190681834424051</v>
      </c>
      <c r="E1809" s="133">
        <v>0</v>
      </c>
      <c r="F1809" s="134">
        <v>0</v>
      </c>
      <c r="G1809" s="135">
        <f t="shared" ref="G1809" si="7423">$E$8*SIN($B1809*$F$8)</f>
        <v>2.6761954427518688</v>
      </c>
      <c r="I1809" s="55">
        <v>1</v>
      </c>
      <c r="J1809" s="58">
        <v>0</v>
      </c>
      <c r="K1809" s="56">
        <v>0</v>
      </c>
      <c r="L1809" s="57">
        <v>0</v>
      </c>
      <c r="N1809" s="55">
        <f t="shared" ref="N1809" si="7424">D1809*I1809+F1809*I1812-E1809*J1809-G1809*J1812</f>
        <v>-1.9692247380680263</v>
      </c>
      <c r="O1809" s="58">
        <f t="shared" ref="O1809" si="7425">(D1809*J1809+E1809*I1809+F1809*J1812+G1809*I1812)</f>
        <v>0</v>
      </c>
      <c r="P1809" s="56">
        <f t="shared" ref="P1809" si="7426">D1809*K1809+F1809*K1812-E1809*L1809-G1809*L1812</f>
        <v>0</v>
      </c>
      <c r="Q1809" s="57">
        <f t="shared" ref="Q1809" si="7427">(D1809*L1809+E1809*K1809+F1809*L1812+G1809*K1812)</f>
        <v>2.6761954427518688</v>
      </c>
      <c r="S1809" s="59">
        <f t="shared" ref="S1809" si="7428">COS($U$8*$B1809)</f>
        <v>-0.45190681834424051</v>
      </c>
      <c r="T1809" s="60">
        <v>0</v>
      </c>
      <c r="U1809" s="22">
        <v>0</v>
      </c>
      <c r="V1809" s="116">
        <f t="shared" ref="V1809" si="7429">$T$8*SIN($B1809*$U$8)</f>
        <v>2.6761954427518688</v>
      </c>
      <c r="X1809" s="55">
        <f t="shared" ref="X1809" si="7430">N1809*S1809+P1809*S1812-O1809*T1809-Q1809*T1812</f>
        <v>9.4125858451106548E-2</v>
      </c>
      <c r="Y1809" s="58">
        <f t="shared" ref="Y1809" si="7431">(N1809*T1809+O1809*S1809+P1809*T1812+Q1809*S1812)</f>
        <v>0</v>
      </c>
      <c r="Z1809" s="56">
        <f t="shared" ref="Z1809" si="7432">N1809*U1809+P1809*U1812-O1809*V1809-Q1809*V1812</f>
        <v>0</v>
      </c>
      <c r="AA1809" s="57">
        <f t="shared" ref="AA1809" si="7433">(N1809*V1809+O1809*U1809+P1809*V1812+Q1809*U1812)</f>
        <v>-6.4794212375732476</v>
      </c>
      <c r="AB1809" s="9"/>
      <c r="AC1809" s="61">
        <f t="shared" ref="AC1809" si="7434">20*LOG((2*$X$8)/(($X$8*X1809+Z1809+$X$8*X1812+Z1812)^2+($X$8*Y1809+AA1809+$X$8*Y1812+AA1812)^2)^0.5)</f>
        <v>-10.416296856365362</v>
      </c>
      <c r="AE1809" s="99">
        <f t="shared" ref="AE1809" si="7435">((Y1809^2+X1809^2)/(Y1812^2+X1812^2))^0.5</f>
        <v>0.61533273567956881</v>
      </c>
      <c r="AF1809" s="17"/>
      <c r="AG1809" s="62"/>
      <c r="AH1809" s="62"/>
      <c r="AI1809" s="62"/>
      <c r="AJ1809" s="62"/>
    </row>
    <row r="1810" spans="2:36" ht="18.649999999999999" customHeight="1" thickBot="1">
      <c r="D1810" s="59"/>
      <c r="E1810" s="22"/>
      <c r="F1810" s="22"/>
      <c r="G1810" s="65"/>
      <c r="I1810" s="63"/>
      <c r="L1810" s="64"/>
      <c r="N1810" s="63"/>
      <c r="Q1810" s="64"/>
      <c r="S1810" s="63"/>
      <c r="V1810" s="64"/>
      <c r="X1810" s="63"/>
      <c r="AA1810" s="64"/>
      <c r="AE1810" s="100"/>
      <c r="AF1810" s="17"/>
      <c r="AG1810" s="62"/>
      <c r="AH1810" s="62"/>
      <c r="AI1810" s="62"/>
      <c r="AJ1810" s="62"/>
    </row>
    <row r="1811" spans="2:36" ht="18.649999999999999" customHeight="1" thickBot="1">
      <c r="D1811" s="237" t="s">
        <v>39</v>
      </c>
      <c r="E1811" s="238"/>
      <c r="F1811" s="239" t="s">
        <v>40</v>
      </c>
      <c r="G1811" s="240"/>
      <c r="I1811" s="228" t="s">
        <v>18</v>
      </c>
      <c r="J1811" s="229"/>
      <c r="K1811" s="230" t="s">
        <v>19</v>
      </c>
      <c r="L1811" s="231"/>
      <c r="N1811" s="228" t="s">
        <v>20</v>
      </c>
      <c r="O1811" s="229"/>
      <c r="P1811" s="230" t="s">
        <v>21</v>
      </c>
      <c r="Q1811" s="231"/>
      <c r="S1811" s="228" t="s">
        <v>47</v>
      </c>
      <c r="T1811" s="229"/>
      <c r="U1811" s="230" t="s">
        <v>48</v>
      </c>
      <c r="V1811" s="231"/>
      <c r="X1811" s="228" t="s">
        <v>51</v>
      </c>
      <c r="Y1811" s="229"/>
      <c r="Z1811" s="230" t="s">
        <v>52</v>
      </c>
      <c r="AA1811" s="231"/>
      <c r="AB1811" s="4"/>
      <c r="AC1811" s="71" t="s">
        <v>89</v>
      </c>
      <c r="AE1811" s="101" t="s">
        <v>90</v>
      </c>
      <c r="AF1811" s="17"/>
      <c r="AG1811" s="62"/>
      <c r="AH1811" s="62"/>
      <c r="AI1811" s="62"/>
      <c r="AJ1811" s="62"/>
    </row>
    <row r="1812" spans="2:36" ht="18.649999999999999" customHeight="1" thickTop="1" thickBot="1">
      <c r="D1812" s="43">
        <v>0</v>
      </c>
      <c r="E1812" s="116">
        <f t="shared" ref="E1812" si="7436">(1/$E$8)*SIN($B1809*$F$8)</f>
        <v>0.29735504919465205</v>
      </c>
      <c r="F1812" s="59">
        <f t="shared" ref="F1812" si="7437">COS($F$8*$B1809)</f>
        <v>-0.45190681834424051</v>
      </c>
      <c r="G1812" s="73">
        <v>0</v>
      </c>
      <c r="I1812" s="55">
        <v>0</v>
      </c>
      <c r="J1812" s="58">
        <f t="shared" ref="J1812" si="7438">(TAN($K$8*B1809))/$J$8</f>
        <v>0.56696827723597176</v>
      </c>
      <c r="K1812" s="56">
        <v>1</v>
      </c>
      <c r="L1812" s="57">
        <v>0</v>
      </c>
      <c r="N1812" s="55">
        <f t="shared" ref="N1812" si="7439">D1812*I1809+F1812*I1812-E1812*J1809-G1812*J1812</f>
        <v>0</v>
      </c>
      <c r="O1812" s="58">
        <f t="shared" ref="O1812" si="7440">(D1812*J1809+E1812*I1809+F1812*J1812+G1812*I1812)</f>
        <v>4.1138218926828785E-2</v>
      </c>
      <c r="P1812" s="56">
        <f t="shared" ref="P1812" si="7441">D1812*K1809+F1812*K1812-E1812*L1809-G1812*L1812</f>
        <v>-0.45190681834424051</v>
      </c>
      <c r="Q1812" s="57">
        <f t="shared" ref="Q1812" si="7442">(D1812*L1809+E1812*K1809+F1812*L1812+G1812*K1812)</f>
        <v>0</v>
      </c>
      <c r="S1812" s="43">
        <v>0</v>
      </c>
      <c r="T1812" s="116">
        <f t="shared" ref="T1812" si="7443">(1/$T$8)*SIN($B1809*$U$8)</f>
        <v>0.29735504919465205</v>
      </c>
      <c r="U1812" s="59">
        <f t="shared" ref="U1812" si="7444">COS($U$8*$B1809)</f>
        <v>-0.45190681834424051</v>
      </c>
      <c r="V1812" s="73">
        <v>0</v>
      </c>
      <c r="X1812" s="55">
        <f t="shared" ref="X1812" si="7445">N1812*S1809+P1812*S1812-O1812*T1809-Q1812*T1812</f>
        <v>0</v>
      </c>
      <c r="Y1812" s="58">
        <f t="shared" ref="Y1812" si="7446">(N1812*T1809+O1812*S1809+P1812*T1812+Q1812*S1812)</f>
        <v>-0.15296741582772233</v>
      </c>
      <c r="Z1812" s="56">
        <f t="shared" ref="Z1812" si="7447">N1812*U1809+P1812*U1812-O1812*V1809-Q1812*V1812</f>
        <v>9.412585845110652E-2</v>
      </c>
      <c r="AA1812" s="57">
        <f t="shared" ref="AA1812" si="7448">(N1812*V1809+O1812*U1809+P1812*V1812+Q1812*U1812)</f>
        <v>0</v>
      </c>
      <c r="AB1812" s="9"/>
      <c r="AC1812" s="74">
        <f t="shared" ref="AC1812" si="7449">(180/PI())*ATAN(-1*(($X$8*Y1809+AA1809+$X$8*Y1812+AA1812)/($X$8*X1809+Z1809+$X$8*X1812+Z1812)))</f>
        <v>88.374170408918673</v>
      </c>
      <c r="AE1812" s="102">
        <f t="shared" ref="AE1812" si="7450">20*LOG(((($X$8*X1809+Z1809-$X$8*X1812-Z1812)^2+($X$8*Y1809+AA1809-$X$8*Y1812-AA1812)^2)/(($X$8*X1809+Z1809+$X$8*X1812+Z1812)^2+($X$8*Y1809+AA1809+$X$8*Y1812+AA1812)^2))^0.5)</f>
        <v>-0.41368992222234691</v>
      </c>
      <c r="AF1812" s="17"/>
      <c r="AG1812" s="62"/>
      <c r="AH1812" s="62"/>
      <c r="AI1812" s="62"/>
      <c r="AJ1812" s="62"/>
    </row>
    <row r="1813" spans="2:36" ht="18.649999999999999" customHeight="1">
      <c r="AE1813" s="66"/>
    </row>
    <row r="1814" spans="2:36" ht="18.649999999999999" customHeight="1" thickBot="1">
      <c r="E1814" s="50" t="s">
        <v>8</v>
      </c>
      <c r="J1814" s="50" t="s">
        <v>9</v>
      </c>
      <c r="O1814" s="50" t="s">
        <v>10</v>
      </c>
      <c r="T1814" s="50" t="s">
        <v>11</v>
      </c>
      <c r="Y1814" s="50" t="s">
        <v>12</v>
      </c>
    </row>
    <row r="1815" spans="2:36" ht="18.649999999999999" customHeight="1" thickBot="1">
      <c r="B1815" s="49"/>
      <c r="D1815" s="233" t="s">
        <v>37</v>
      </c>
      <c r="E1815" s="234"/>
      <c r="F1815" s="235" t="s">
        <v>38</v>
      </c>
      <c r="G1815" s="236"/>
      <c r="I1815" s="228" t="s">
        <v>14</v>
      </c>
      <c r="J1815" s="229"/>
      <c r="K1815" s="230" t="s">
        <v>15</v>
      </c>
      <c r="L1815" s="231"/>
      <c r="N1815" s="228" t="s">
        <v>16</v>
      </c>
      <c r="O1815" s="229"/>
      <c r="P1815" s="230" t="s">
        <v>17</v>
      </c>
      <c r="Q1815" s="231"/>
      <c r="S1815" s="228" t="s">
        <v>45</v>
      </c>
      <c r="T1815" s="229"/>
      <c r="U1815" s="230" t="s">
        <v>46</v>
      </c>
      <c r="V1815" s="231"/>
      <c r="X1815" s="228" t="s">
        <v>49</v>
      </c>
      <c r="Y1815" s="229"/>
      <c r="Z1815" s="230" t="s">
        <v>50</v>
      </c>
      <c r="AA1815" s="231"/>
      <c r="AB1815" s="4"/>
      <c r="AC1815" s="53" t="s">
        <v>87</v>
      </c>
      <c r="AE1815" s="98" t="s">
        <v>88</v>
      </c>
      <c r="AF1815" s="17"/>
      <c r="AG1815" s="62"/>
      <c r="AH1815" s="62"/>
      <c r="AI1815" s="62"/>
      <c r="AJ1815" s="62"/>
    </row>
    <row r="1816" spans="2:36" ht="18.649999999999999" customHeight="1" thickTop="1" thickBot="1">
      <c r="B1816" s="75">
        <v>5.12</v>
      </c>
      <c r="D1816" s="132">
        <f t="shared" ref="D1816" si="7451">COS($F$8*$B1816)</f>
        <v>-0.45902775044461741</v>
      </c>
      <c r="E1816" s="133">
        <v>0</v>
      </c>
      <c r="F1816" s="134">
        <v>0</v>
      </c>
      <c r="G1816" s="135">
        <f t="shared" ref="G1816" si="7452">$E$8*SIN($B1816*$F$8)</f>
        <v>2.6652657876646724</v>
      </c>
      <c r="I1816" s="55">
        <v>1</v>
      </c>
      <c r="J1816" s="58">
        <v>0</v>
      </c>
      <c r="K1816" s="56">
        <v>0</v>
      </c>
      <c r="L1816" s="57">
        <v>0</v>
      </c>
      <c r="N1816" s="55">
        <f t="shared" ref="N1816" si="7453">D1816*I1816+F1816*I1819-E1816*J1816-G1816*J1819</f>
        <v>-2.0270217711993985</v>
      </c>
      <c r="O1816" s="58">
        <f t="shared" ref="O1816" si="7454">(D1816*J1816+E1816*I1816+F1816*J1819+G1816*I1819)</f>
        <v>0</v>
      </c>
      <c r="P1816" s="56">
        <f t="shared" ref="P1816" si="7455">D1816*K1816+F1816*K1819-E1816*L1816-G1816*L1819</f>
        <v>0</v>
      </c>
      <c r="Q1816" s="57">
        <f t="shared" ref="Q1816" si="7456">(D1816*L1816+E1816*K1816+F1816*L1819+G1816*K1819)</f>
        <v>2.6652657876646724</v>
      </c>
      <c r="S1816" s="59">
        <f t="shared" ref="S1816" si="7457">COS($U$8*$B1816)</f>
        <v>-0.45902775044461741</v>
      </c>
      <c r="T1816" s="60">
        <v>0</v>
      </c>
      <c r="U1816" s="22">
        <v>0</v>
      </c>
      <c r="V1816" s="116">
        <f t="shared" ref="V1816" si="7458">$T$8*SIN($B1816*$U$8)</f>
        <v>2.6652657876646724</v>
      </c>
      <c r="X1816" s="55">
        <f t="shared" ref="X1816" si="7459">N1816*S1816+P1816*S1819-O1816*T1816-Q1816*T1819</f>
        <v>0.14116571941416989</v>
      </c>
      <c r="Y1816" s="58">
        <f t="shared" ref="Y1816" si="7460">(N1816*T1816+O1816*S1816+P1816*T1819+Q1816*S1819)</f>
        <v>0</v>
      </c>
      <c r="Z1816" s="56">
        <f t="shared" ref="Z1816" si="7461">N1816*U1816+P1816*U1819-O1816*V1816-Q1816*V1819</f>
        <v>0</v>
      </c>
      <c r="AA1816" s="57">
        <f t="shared" ref="AA1816" si="7462">(N1816*V1816+O1816*U1816+P1816*V1819+Q1816*U1819)</f>
        <v>-6.62598273647792</v>
      </c>
      <c r="AB1816" s="9"/>
      <c r="AC1816" s="61">
        <f t="shared" ref="AC1816" si="7463">20*LOG((2*$X$8)/(($X$8*X1816+Z1816+$X$8*X1819+Z1819)^2+($X$8*Y1816+AA1816+$X$8*Y1819+AA1819)^2)^0.5)</f>
        <v>-10.603708743165186</v>
      </c>
      <c r="AE1816" s="99">
        <f t="shared" ref="AE1816" si="7464">((Y1816^2+X1816^2)/(Y1819^2+X1819^2))^0.5</f>
        <v>0.95438028133833208</v>
      </c>
      <c r="AF1816" s="17"/>
      <c r="AG1816" s="62"/>
      <c r="AH1816" s="62"/>
      <c r="AI1816" s="62"/>
      <c r="AJ1816" s="62"/>
    </row>
    <row r="1817" spans="2:36" ht="18.649999999999999" customHeight="1" thickBot="1">
      <c r="D1817" s="59"/>
      <c r="E1817" s="22"/>
      <c r="F1817" s="22"/>
      <c r="G1817" s="65"/>
      <c r="I1817" s="63"/>
      <c r="L1817" s="64"/>
      <c r="N1817" s="63"/>
      <c r="Q1817" s="64"/>
      <c r="S1817" s="63"/>
      <c r="V1817" s="64"/>
      <c r="X1817" s="63"/>
      <c r="AA1817" s="64"/>
      <c r="AE1817" s="100"/>
      <c r="AF1817" s="17"/>
      <c r="AG1817" s="62"/>
      <c r="AH1817" s="62"/>
      <c r="AI1817" s="62"/>
      <c r="AJ1817" s="62"/>
    </row>
    <row r="1818" spans="2:36" ht="18.649999999999999" customHeight="1" thickBot="1">
      <c r="D1818" s="237" t="s">
        <v>39</v>
      </c>
      <c r="E1818" s="238"/>
      <c r="F1818" s="239" t="s">
        <v>40</v>
      </c>
      <c r="G1818" s="240"/>
      <c r="I1818" s="228" t="s">
        <v>18</v>
      </c>
      <c r="J1818" s="229"/>
      <c r="K1818" s="230" t="s">
        <v>19</v>
      </c>
      <c r="L1818" s="231"/>
      <c r="N1818" s="228" t="s">
        <v>20</v>
      </c>
      <c r="O1818" s="229"/>
      <c r="P1818" s="230" t="s">
        <v>21</v>
      </c>
      <c r="Q1818" s="231"/>
      <c r="S1818" s="228" t="s">
        <v>47</v>
      </c>
      <c r="T1818" s="229"/>
      <c r="U1818" s="230" t="s">
        <v>48</v>
      </c>
      <c r="V1818" s="231"/>
      <c r="X1818" s="228" t="s">
        <v>51</v>
      </c>
      <c r="Y1818" s="229"/>
      <c r="Z1818" s="230" t="s">
        <v>52</v>
      </c>
      <c r="AA1818" s="231"/>
      <c r="AB1818" s="4"/>
      <c r="AC1818" s="71" t="s">
        <v>89</v>
      </c>
      <c r="AE1818" s="101" t="s">
        <v>90</v>
      </c>
      <c r="AF1818" s="17"/>
      <c r="AG1818" s="62"/>
      <c r="AH1818" s="62"/>
      <c r="AI1818" s="62"/>
      <c r="AJ1818" s="62"/>
    </row>
    <row r="1819" spans="2:36" ht="18.649999999999999" customHeight="1" thickTop="1" thickBot="1">
      <c r="D1819" s="43">
        <v>0</v>
      </c>
      <c r="E1819" s="116">
        <f t="shared" ref="E1819" si="7465">(1/$E$8)*SIN($B1816*$F$8)</f>
        <v>0.29614064307385246</v>
      </c>
      <c r="F1819" s="59">
        <f t="shared" ref="F1819" si="7466">COS($F$8*$B1816)</f>
        <v>-0.45902775044461741</v>
      </c>
      <c r="G1819" s="73">
        <v>0</v>
      </c>
      <c r="I1819" s="55">
        <v>0</v>
      </c>
      <c r="J1819" s="58">
        <f t="shared" ref="J1819" si="7467">(TAN($K$8*B1816))/$J$8</f>
        <v>0.58830681278082597</v>
      </c>
      <c r="K1819" s="56">
        <v>1</v>
      </c>
      <c r="L1819" s="57">
        <v>0</v>
      </c>
      <c r="N1819" s="55">
        <f t="shared" ref="N1819" si="7468">D1819*I1816+F1819*I1819-E1819*J1816-G1819*J1819</f>
        <v>0</v>
      </c>
      <c r="O1819" s="58">
        <f t="shared" ref="O1819" si="7469">(D1819*J1816+E1819*I1816+F1819*J1819+G1819*I1819)</f>
        <v>2.6091490231827219E-2</v>
      </c>
      <c r="P1819" s="56">
        <f t="shared" ref="P1819" si="7470">D1819*K1816+F1819*K1819-E1819*L1816-G1819*L1819</f>
        <v>-0.45902775044461741</v>
      </c>
      <c r="Q1819" s="57">
        <f t="shared" ref="Q1819" si="7471">(D1819*L1816+E1819*K1816+F1819*L1819+G1819*K1819)</f>
        <v>0</v>
      </c>
      <c r="S1819" s="43">
        <v>0</v>
      </c>
      <c r="T1819" s="116">
        <f t="shared" ref="T1819" si="7472">(1/$T$8)*SIN($B1816*$U$8)</f>
        <v>0.29614064307385246</v>
      </c>
      <c r="U1819" s="59">
        <f t="shared" ref="U1819" si="7473">COS($U$8*$B1816)</f>
        <v>-0.45902775044461741</v>
      </c>
      <c r="V1819" s="73">
        <v>0</v>
      </c>
      <c r="X1819" s="55">
        <f t="shared" ref="X1819" si="7474">N1819*S1816+P1819*S1819-O1819*T1816-Q1819*T1819</f>
        <v>0</v>
      </c>
      <c r="Y1819" s="58">
        <f t="shared" ref="Y1819" si="7475">(N1819*T1816+O1819*S1816+P1819*T1819+Q1819*S1819)</f>
        <v>-0.14791349127227621</v>
      </c>
      <c r="Z1819" s="56">
        <f t="shared" ref="Z1819" si="7476">N1819*U1816+P1819*U1819-O1819*V1816-Q1819*V1819</f>
        <v>0.14116571941416989</v>
      </c>
      <c r="AA1819" s="57">
        <f t="shared" ref="AA1819" si="7477">(N1819*V1816+O1819*U1816+P1819*V1819+Q1819*U1819)</f>
        <v>0</v>
      </c>
      <c r="AB1819" s="9"/>
      <c r="AC1819" s="74">
        <f t="shared" ref="AC1819" si="7478">(180/PI())*ATAN(-1*(($X$8*Y1816+AA1816+$X$8*Y1819+AA1819)/($X$8*X1816+Z1816+$X$8*X1819+Z1819)))</f>
        <v>87.613331819105198</v>
      </c>
      <c r="AE1819" s="102">
        <f t="shared" ref="AE1819" si="7479">20*LOG(((($X$8*X1816+Z1816-$X$8*X1819-Z1819)^2+($X$8*Y1816+AA1816-$X$8*Y1819-AA1819)^2)/(($X$8*X1816+Z1816+$X$8*X1819+Z1819)^2+($X$8*Y1816+AA1816+$X$8*Y1819+AA1819)^2))^0.5)</f>
        <v>-0.39539693748470389</v>
      </c>
      <c r="AF1819" s="17"/>
      <c r="AG1819" s="62"/>
      <c r="AH1819" s="62"/>
      <c r="AI1819" s="62"/>
      <c r="AJ1819" s="62"/>
    </row>
    <row r="1820" spans="2:36" ht="18.649999999999999" customHeight="1">
      <c r="AE1820" s="66"/>
    </row>
    <row r="1821" spans="2:36" ht="18.649999999999999" customHeight="1" thickBot="1">
      <c r="E1821" s="50" t="s">
        <v>8</v>
      </c>
      <c r="J1821" s="50" t="s">
        <v>9</v>
      </c>
      <c r="O1821" s="50" t="s">
        <v>10</v>
      </c>
      <c r="T1821" s="50" t="s">
        <v>11</v>
      </c>
      <c r="Y1821" s="50" t="s">
        <v>12</v>
      </c>
    </row>
    <row r="1822" spans="2:36" ht="18.649999999999999" customHeight="1" thickBot="1">
      <c r="B1822" s="49"/>
      <c r="D1822" s="233" t="s">
        <v>37</v>
      </c>
      <c r="E1822" s="234"/>
      <c r="F1822" s="235" t="s">
        <v>38</v>
      </c>
      <c r="G1822" s="236"/>
      <c r="I1822" s="228" t="s">
        <v>14</v>
      </c>
      <c r="J1822" s="229"/>
      <c r="K1822" s="230" t="s">
        <v>15</v>
      </c>
      <c r="L1822" s="231"/>
      <c r="N1822" s="228" t="s">
        <v>16</v>
      </c>
      <c r="O1822" s="229"/>
      <c r="P1822" s="230" t="s">
        <v>17</v>
      </c>
      <c r="Q1822" s="231"/>
      <c r="S1822" s="228" t="s">
        <v>45</v>
      </c>
      <c r="T1822" s="229"/>
      <c r="U1822" s="230" t="s">
        <v>46</v>
      </c>
      <c r="V1822" s="231"/>
      <c r="X1822" s="228" t="s">
        <v>49</v>
      </c>
      <c r="Y1822" s="229"/>
      <c r="Z1822" s="230" t="s">
        <v>50</v>
      </c>
      <c r="AA1822" s="231"/>
      <c r="AB1822" s="4"/>
      <c r="AC1822" s="53" t="s">
        <v>87</v>
      </c>
      <c r="AE1822" s="98" t="s">
        <v>88</v>
      </c>
      <c r="AF1822" s="17"/>
      <c r="AG1822" s="62"/>
      <c r="AH1822" s="62"/>
      <c r="AI1822" s="62"/>
      <c r="AJ1822" s="62"/>
    </row>
    <row r="1823" spans="2:36" ht="18.649999999999999" customHeight="1" thickTop="1" thickBot="1">
      <c r="B1823" s="75">
        <v>5.14</v>
      </c>
      <c r="D1823" s="132">
        <f t="shared" ref="D1823" si="7480">COS($F$8*$B1823)</f>
        <v>-0.46611931362176817</v>
      </c>
      <c r="E1823" s="133">
        <v>0</v>
      </c>
      <c r="F1823" s="134">
        <v>0</v>
      </c>
      <c r="G1823" s="135">
        <f t="shared" ref="G1823" si="7481">$E$8*SIN($B1823*$F$8)</f>
        <v>2.654165606969344</v>
      </c>
      <c r="I1823" s="55">
        <v>1</v>
      </c>
      <c r="J1823" s="58">
        <v>0</v>
      </c>
      <c r="K1823" s="56">
        <v>0</v>
      </c>
      <c r="L1823" s="57">
        <v>0</v>
      </c>
      <c r="N1823" s="55">
        <f t="shared" ref="N1823" si="7482">D1823*I1823+F1823*I1826-E1823*J1823-G1823*J1826</f>
        <v>-2.0849614874659883</v>
      </c>
      <c r="O1823" s="58">
        <f t="shared" ref="O1823" si="7483">(D1823*J1823+E1823*I1823+F1823*J1826+G1823*I1826)</f>
        <v>0</v>
      </c>
      <c r="P1823" s="56">
        <f t="shared" ref="P1823" si="7484">D1823*K1823+F1823*K1826-E1823*L1823-G1823*L1826</f>
        <v>0</v>
      </c>
      <c r="Q1823" s="57">
        <f t="shared" ref="Q1823" si="7485">(D1823*L1823+E1823*K1823+F1823*L1826+G1823*K1826)</f>
        <v>2.654165606969344</v>
      </c>
      <c r="S1823" s="59">
        <f t="shared" ref="S1823" si="7486">COS($U$8*$B1823)</f>
        <v>-0.46611931362176817</v>
      </c>
      <c r="T1823" s="60">
        <v>0</v>
      </c>
      <c r="U1823" s="22">
        <v>0</v>
      </c>
      <c r="V1823" s="116">
        <f t="shared" ref="V1823" si="7487">$T$8*SIN($B1823*$U$8)</f>
        <v>2.654165606969344</v>
      </c>
      <c r="X1823" s="55">
        <f t="shared" ref="X1823" si="7488">N1823*S1823+P1823*S1826-O1823*T1823-Q1823*T1826</f>
        <v>0.18910803199669557</v>
      </c>
      <c r="Y1823" s="58">
        <f t="shared" ref="Y1823" si="7489">(N1823*T1823+O1823*S1823+P1823*T1826+Q1823*S1826)</f>
        <v>0</v>
      </c>
      <c r="Z1823" s="56">
        <f t="shared" ref="Z1823" si="7490">N1823*U1823+P1823*U1826-O1823*V1823-Q1823*V1826</f>
        <v>0</v>
      </c>
      <c r="AA1823" s="57">
        <f t="shared" ref="AA1823" si="7491">(N1823*V1823+O1823*U1823+P1823*V1826+Q1823*U1826)</f>
        <v>-6.7709909228469254</v>
      </c>
      <c r="AB1823" s="9"/>
      <c r="AC1823" s="61">
        <f t="shared" ref="AC1823" si="7492">20*LOG((2*$X$8)/(($X$8*X1823+Z1823+$X$8*X1826+Z1826)^2+($X$8*Y1823+AA1823+$X$8*Y1826+AA1826)^2)^0.5)</f>
        <v>-10.786210213364342</v>
      </c>
      <c r="AE1823" s="99">
        <f t="shared" ref="AE1823" si="7493">((Y1823^2+X1823^2)/(Y1826^2+X1826^2))^0.5</f>
        <v>1.3279382952437739</v>
      </c>
      <c r="AF1823" s="17"/>
      <c r="AG1823" s="62"/>
      <c r="AH1823" s="62"/>
      <c r="AI1823" s="62"/>
      <c r="AJ1823" s="62"/>
    </row>
    <row r="1824" spans="2:36" ht="18.649999999999999" customHeight="1" thickBot="1">
      <c r="D1824" s="59"/>
      <c r="E1824" s="22"/>
      <c r="F1824" s="22"/>
      <c r="G1824" s="65"/>
      <c r="I1824" s="63"/>
      <c r="L1824" s="64"/>
      <c r="N1824" s="63"/>
      <c r="Q1824" s="64"/>
      <c r="S1824" s="63"/>
      <c r="V1824" s="64"/>
      <c r="X1824" s="63"/>
      <c r="AA1824" s="64"/>
      <c r="AE1824" s="100"/>
      <c r="AF1824" s="17"/>
      <c r="AG1824" s="62"/>
      <c r="AH1824" s="62"/>
      <c r="AI1824" s="62"/>
      <c r="AJ1824" s="62"/>
    </row>
    <row r="1825" spans="2:36" ht="18.649999999999999" customHeight="1" thickBot="1">
      <c r="D1825" s="237" t="s">
        <v>39</v>
      </c>
      <c r="E1825" s="238"/>
      <c r="F1825" s="239" t="s">
        <v>40</v>
      </c>
      <c r="G1825" s="240"/>
      <c r="I1825" s="228" t="s">
        <v>18</v>
      </c>
      <c r="J1825" s="229"/>
      <c r="K1825" s="230" t="s">
        <v>19</v>
      </c>
      <c r="L1825" s="231"/>
      <c r="N1825" s="228" t="s">
        <v>20</v>
      </c>
      <c r="O1825" s="229"/>
      <c r="P1825" s="230" t="s">
        <v>21</v>
      </c>
      <c r="Q1825" s="231"/>
      <c r="S1825" s="228" t="s">
        <v>47</v>
      </c>
      <c r="T1825" s="229"/>
      <c r="U1825" s="230" t="s">
        <v>48</v>
      </c>
      <c r="V1825" s="231"/>
      <c r="X1825" s="228" t="s">
        <v>51</v>
      </c>
      <c r="Y1825" s="229"/>
      <c r="Z1825" s="230" t="s">
        <v>52</v>
      </c>
      <c r="AA1825" s="231"/>
      <c r="AB1825" s="4"/>
      <c r="AC1825" s="71" t="s">
        <v>89</v>
      </c>
      <c r="AE1825" s="101" t="s">
        <v>90</v>
      </c>
      <c r="AF1825" s="17"/>
      <c r="AG1825" s="62"/>
      <c r="AH1825" s="62"/>
      <c r="AI1825" s="62"/>
      <c r="AJ1825" s="62"/>
    </row>
    <row r="1826" spans="2:36" ht="18.649999999999999" customHeight="1" thickTop="1" thickBot="1">
      <c r="D1826" s="43">
        <v>0</v>
      </c>
      <c r="E1826" s="116">
        <f t="shared" ref="E1826" si="7494">(1/$E$8)*SIN($B1823*$F$8)</f>
        <v>0.29490728966326041</v>
      </c>
      <c r="F1826" s="59">
        <f t="shared" ref="F1826" si="7495">COS($F$8*$B1823)</f>
        <v>-0.46611931362176817</v>
      </c>
      <c r="G1826" s="73">
        <v>0</v>
      </c>
      <c r="I1826" s="55">
        <v>0</v>
      </c>
      <c r="J1826" s="58">
        <f t="shared" ref="J1826" si="7496">(TAN($K$8*B1823))/$J$8</f>
        <v>0.60992508138657309</v>
      </c>
      <c r="K1826" s="56">
        <v>1</v>
      </c>
      <c r="L1826" s="57">
        <v>0</v>
      </c>
      <c r="N1826" s="55">
        <f t="shared" ref="N1826" si="7497">D1826*I1823+F1826*I1826-E1826*J1823-G1826*J1826</f>
        <v>0</v>
      </c>
      <c r="O1826" s="58">
        <f t="shared" ref="O1826" si="7498">(D1826*J1823+E1826*I1823+F1826*J1826+G1826*I1826)</f>
        <v>1.0609429366649881E-2</v>
      </c>
      <c r="P1826" s="56">
        <f t="shared" ref="P1826" si="7499">D1826*K1823+F1826*K1826-E1826*L1823-G1826*L1826</f>
        <v>-0.46611931362176817</v>
      </c>
      <c r="Q1826" s="57">
        <f t="shared" ref="Q1826" si="7500">(D1826*L1823+E1826*K1823+F1826*L1826+G1826*K1826)</f>
        <v>0</v>
      </c>
      <c r="S1826" s="43">
        <v>0</v>
      </c>
      <c r="T1826" s="116">
        <f t="shared" ref="T1826" si="7501">(1/$T$8)*SIN($B1823*$U$8)</f>
        <v>0.29490728966326041</v>
      </c>
      <c r="U1826" s="59">
        <f t="shared" ref="U1826" si="7502">COS($U$8*$B1823)</f>
        <v>-0.46611931362176817</v>
      </c>
      <c r="V1826" s="73">
        <v>0</v>
      </c>
      <c r="X1826" s="55">
        <f t="shared" ref="X1826" si="7503">N1826*S1823+P1826*S1826-O1826*T1823-Q1826*T1826</f>
        <v>0</v>
      </c>
      <c r="Y1826" s="58">
        <f t="shared" ref="Y1826" si="7504">(N1826*T1823+O1826*S1823+P1826*T1826+Q1826*S1826)</f>
        <v>-0.14240724337419639</v>
      </c>
      <c r="Z1826" s="56">
        <f t="shared" ref="Z1826" si="7505">N1826*U1823+P1826*U1826-O1826*V1823-Q1826*V1826</f>
        <v>0.1891080319966956</v>
      </c>
      <c r="AA1826" s="57">
        <f t="shared" ref="AA1826" si="7506">(N1826*V1823+O1826*U1823+P1826*V1826+Q1826*U1826)</f>
        <v>0</v>
      </c>
      <c r="AB1826" s="9"/>
      <c r="AC1826" s="74">
        <f t="shared" ref="AC1826" si="7507">(180/PI())*ATAN(-1*(($X$8*Y1823+AA1823+$X$8*Y1826+AA1826)/($X$8*X1823+Z1823+$X$8*X1826+Z1826)))</f>
        <v>86.868601619136982</v>
      </c>
      <c r="AE1826" s="102">
        <f t="shared" ref="AE1826" si="7508">20*LOG(((($X$8*X1823+Z1823-$X$8*X1826-Z1826)^2+($X$8*Y1823+AA1823-$X$8*Y1826-AA1826)^2)/(($X$8*X1823+Z1823+$X$8*X1826+Z1826)^2+($X$8*Y1823+AA1823+$X$8*Y1826+AA1826)^2))^0.5)</f>
        <v>-0.37839526261708384</v>
      </c>
      <c r="AF1826" s="17"/>
      <c r="AG1826" s="62"/>
      <c r="AH1826" s="62"/>
      <c r="AI1826" s="62"/>
      <c r="AJ1826" s="62"/>
    </row>
    <row r="1827" spans="2:36" ht="18.649999999999999" customHeight="1">
      <c r="AE1827" s="66"/>
    </row>
    <row r="1828" spans="2:36" ht="18.649999999999999" customHeight="1" thickBot="1">
      <c r="E1828" s="50" t="s">
        <v>8</v>
      </c>
      <c r="J1828" s="50" t="s">
        <v>9</v>
      </c>
      <c r="O1828" s="50" t="s">
        <v>10</v>
      </c>
      <c r="T1828" s="50" t="s">
        <v>11</v>
      </c>
      <c r="Y1828" s="50" t="s">
        <v>12</v>
      </c>
    </row>
    <row r="1829" spans="2:36" ht="18.649999999999999" customHeight="1" thickBot="1">
      <c r="B1829" s="49"/>
      <c r="D1829" s="233" t="s">
        <v>37</v>
      </c>
      <c r="E1829" s="234"/>
      <c r="F1829" s="235" t="s">
        <v>38</v>
      </c>
      <c r="G1829" s="236"/>
      <c r="I1829" s="228" t="s">
        <v>14</v>
      </c>
      <c r="J1829" s="229"/>
      <c r="K1829" s="230" t="s">
        <v>15</v>
      </c>
      <c r="L1829" s="231"/>
      <c r="N1829" s="228" t="s">
        <v>16</v>
      </c>
      <c r="O1829" s="229"/>
      <c r="P1829" s="230" t="s">
        <v>17</v>
      </c>
      <c r="Q1829" s="231"/>
      <c r="S1829" s="228" t="s">
        <v>45</v>
      </c>
      <c r="T1829" s="229"/>
      <c r="U1829" s="230" t="s">
        <v>46</v>
      </c>
      <c r="V1829" s="231"/>
      <c r="X1829" s="228" t="s">
        <v>49</v>
      </c>
      <c r="Y1829" s="229"/>
      <c r="Z1829" s="230" t="s">
        <v>50</v>
      </c>
      <c r="AA1829" s="231"/>
      <c r="AB1829" s="4"/>
      <c r="AC1829" s="53" t="s">
        <v>87</v>
      </c>
      <c r="AE1829" s="98" t="s">
        <v>88</v>
      </c>
      <c r="AF1829" s="17"/>
      <c r="AG1829" s="62"/>
      <c r="AH1829" s="62"/>
      <c r="AI1829" s="62"/>
      <c r="AJ1829" s="62"/>
    </row>
    <row r="1830" spans="2:36" ht="18.649999999999999" customHeight="1" thickTop="1" thickBot="1">
      <c r="B1830" s="75">
        <v>5.16</v>
      </c>
      <c r="D1830" s="132">
        <f t="shared" ref="D1830" si="7509">COS($F$8*$B1830)</f>
        <v>-0.47318105415241751</v>
      </c>
      <c r="E1830" s="133">
        <v>0</v>
      </c>
      <c r="F1830" s="134">
        <v>0</v>
      </c>
      <c r="G1830" s="135">
        <f t="shared" ref="G1830" si="7510">$E$8*SIN($B1830*$F$8)</f>
        <v>2.6428956108633694</v>
      </c>
      <c r="I1830" s="55">
        <v>1</v>
      </c>
      <c r="J1830" s="58">
        <v>0</v>
      </c>
      <c r="K1830" s="56">
        <v>0</v>
      </c>
      <c r="L1830" s="57">
        <v>0</v>
      </c>
      <c r="N1830" s="55">
        <f t="shared" ref="N1830" si="7511">D1830*I1830+F1830*I1833-E1830*J1830-G1830*J1833</f>
        <v>-2.1430609091285038</v>
      </c>
      <c r="O1830" s="58">
        <f t="shared" ref="O1830" si="7512">(D1830*J1830+E1830*I1830+F1830*J1833+G1830*I1833)</f>
        <v>0</v>
      </c>
      <c r="P1830" s="56">
        <f t="shared" ref="P1830" si="7513">D1830*K1830+F1830*K1833-E1830*L1830-G1830*L1833</f>
        <v>0</v>
      </c>
      <c r="Q1830" s="57">
        <f t="shared" ref="Q1830" si="7514">(D1830*L1830+E1830*K1830+F1830*L1833+G1830*K1833)</f>
        <v>2.6428956108633694</v>
      </c>
      <c r="S1830" s="59">
        <f t="shared" ref="S1830" si="7515">COS($U$8*$B1830)</f>
        <v>-0.47318105415241751</v>
      </c>
      <c r="T1830" s="60">
        <v>0</v>
      </c>
      <c r="U1830" s="22">
        <v>0</v>
      </c>
      <c r="V1830" s="116">
        <f t="shared" ref="V1830" si="7516">$T$8*SIN($B1830*$U$8)</f>
        <v>2.6428956108633694</v>
      </c>
      <c r="X1830" s="55">
        <f t="shared" ref="X1830" si="7517">N1830*S1830+P1830*S1833-O1830*T1830-Q1830*T1833</f>
        <v>0.23795613010305683</v>
      </c>
      <c r="Y1830" s="58">
        <f t="shared" ref="Y1830" si="7518">(N1830*T1830+O1830*S1830+P1830*T1833+Q1830*S1833)</f>
        <v>0</v>
      </c>
      <c r="Z1830" s="56">
        <f t="shared" ref="Z1830" si="7519">N1830*U1830+P1830*U1833-O1830*V1830-Q1830*V1833</f>
        <v>0</v>
      </c>
      <c r="AA1830" s="57">
        <f t="shared" ref="AA1830" si="7520">(N1830*V1830+O1830*U1830+P1830*V1833+Q1830*U1833)</f>
        <v>-6.914454401711712</v>
      </c>
      <c r="AB1830" s="9"/>
      <c r="AC1830" s="61">
        <f t="shared" ref="AC1830" si="7521">20*LOG((2*$X$8)/(($X$8*X1830+Z1830+$X$8*X1833+Z1833)^2+($X$8*Y1830+AA1830+$X$8*Y1833+AA1833)^2)^0.5)</f>
        <v>-10.964019436243076</v>
      </c>
      <c r="AE1830" s="99">
        <f t="shared" ref="AE1830" si="7522">((Y1830^2+X1830^2)/(Y1833^2+X1833^2))^0.5</f>
        <v>1.7440927860666573</v>
      </c>
      <c r="AF1830" s="17"/>
      <c r="AG1830" s="62"/>
      <c r="AH1830" s="62"/>
      <c r="AI1830" s="62"/>
      <c r="AJ1830" s="62"/>
    </row>
    <row r="1831" spans="2:36" ht="18.649999999999999" customHeight="1" thickBot="1">
      <c r="D1831" s="59"/>
      <c r="E1831" s="22"/>
      <c r="F1831" s="22"/>
      <c r="G1831" s="65"/>
      <c r="I1831" s="63"/>
      <c r="L1831" s="64"/>
      <c r="N1831" s="63"/>
      <c r="Q1831" s="64"/>
      <c r="S1831" s="63"/>
      <c r="V1831" s="64"/>
      <c r="X1831" s="63"/>
      <c r="AA1831" s="64"/>
      <c r="AE1831" s="100"/>
      <c r="AF1831" s="17"/>
      <c r="AG1831" s="62"/>
      <c r="AH1831" s="62"/>
      <c r="AI1831" s="62"/>
      <c r="AJ1831" s="62"/>
    </row>
    <row r="1832" spans="2:36" ht="18.649999999999999" customHeight="1" thickBot="1">
      <c r="D1832" s="237" t="s">
        <v>39</v>
      </c>
      <c r="E1832" s="238"/>
      <c r="F1832" s="239" t="s">
        <v>40</v>
      </c>
      <c r="G1832" s="240"/>
      <c r="I1832" s="228" t="s">
        <v>18</v>
      </c>
      <c r="J1832" s="229"/>
      <c r="K1832" s="230" t="s">
        <v>19</v>
      </c>
      <c r="L1832" s="231"/>
      <c r="N1832" s="228" t="s">
        <v>20</v>
      </c>
      <c r="O1832" s="229"/>
      <c r="P1832" s="230" t="s">
        <v>21</v>
      </c>
      <c r="Q1832" s="231"/>
      <c r="S1832" s="228" t="s">
        <v>47</v>
      </c>
      <c r="T1832" s="229"/>
      <c r="U1832" s="230" t="s">
        <v>48</v>
      </c>
      <c r="V1832" s="231"/>
      <c r="X1832" s="228" t="s">
        <v>51</v>
      </c>
      <c r="Y1832" s="229"/>
      <c r="Z1832" s="230" t="s">
        <v>52</v>
      </c>
      <c r="AA1832" s="231"/>
      <c r="AB1832" s="4"/>
      <c r="AC1832" s="71" t="s">
        <v>89</v>
      </c>
      <c r="AE1832" s="101" t="s">
        <v>90</v>
      </c>
      <c r="AF1832" s="17"/>
      <c r="AG1832" s="62"/>
      <c r="AH1832" s="62"/>
      <c r="AI1832" s="62"/>
      <c r="AJ1832" s="62"/>
    </row>
    <row r="1833" spans="2:36" ht="18.649999999999999" customHeight="1" thickTop="1" thickBot="1">
      <c r="D1833" s="43">
        <v>0</v>
      </c>
      <c r="E1833" s="116">
        <f t="shared" ref="E1833" si="7523">(1/$E$8)*SIN($B1830*$F$8)</f>
        <v>0.29365506787370771</v>
      </c>
      <c r="F1833" s="59">
        <f t="shared" ref="F1833" si="7524">COS($F$8*$B1830)</f>
        <v>-0.47318105415241751</v>
      </c>
      <c r="G1833" s="73">
        <v>0</v>
      </c>
      <c r="I1833" s="55">
        <v>0</v>
      </c>
      <c r="J1833" s="58">
        <f t="shared" ref="J1833" si="7525">(TAN($K$8*B1830))/$J$8</f>
        <v>0.63183723492982657</v>
      </c>
      <c r="K1833" s="56">
        <v>1</v>
      </c>
      <c r="L1833" s="57">
        <v>0</v>
      </c>
      <c r="N1833" s="55">
        <f t="shared" ref="N1833" si="7526">D1833*I1830+F1833*I1833-E1833*J1830-G1833*J1833</f>
        <v>0</v>
      </c>
      <c r="O1833" s="58">
        <f t="shared" ref="O1833" si="7527">(D1833*J1830+E1833*I1830+F1833*J1833+G1833*I1833)</f>
        <v>-5.3183410031363287E-3</v>
      </c>
      <c r="P1833" s="56">
        <f t="shared" ref="P1833" si="7528">D1833*K1830+F1833*K1833-E1833*L1830-G1833*L1833</f>
        <v>-0.47318105415241751</v>
      </c>
      <c r="Q1833" s="57">
        <f t="shared" ref="Q1833" si="7529">(D1833*L1830+E1833*K1830+F1833*L1833+G1833*K1833)</f>
        <v>0</v>
      </c>
      <c r="S1833" s="43">
        <v>0</v>
      </c>
      <c r="T1833" s="116">
        <f t="shared" ref="T1833" si="7530">(1/$T$8)*SIN($B1830*$U$8)</f>
        <v>0.29365506787370771</v>
      </c>
      <c r="U1833" s="59">
        <f t="shared" ref="U1833" si="7531">COS($U$8*$B1830)</f>
        <v>-0.47318105415241751</v>
      </c>
      <c r="V1833" s="73">
        <v>0</v>
      </c>
      <c r="X1833" s="55">
        <f t="shared" ref="X1833" si="7532">N1833*S1830+P1833*S1833-O1833*T1830-Q1833*T1833</f>
        <v>0</v>
      </c>
      <c r="Y1833" s="58">
        <f t="shared" ref="Y1833" si="7533">(N1833*T1830+O1833*S1830+P1833*T1833+Q1833*S1833)</f>
        <v>-0.13643547637147466</v>
      </c>
      <c r="Z1833" s="56">
        <f t="shared" ref="Z1833" si="7534">N1833*U1830+P1833*U1833-O1833*V1830-Q1833*V1833</f>
        <v>0.23795613010305677</v>
      </c>
      <c r="AA1833" s="57">
        <f t="shared" ref="AA1833" si="7535">(N1833*V1830+O1833*U1830+P1833*V1833+Q1833*U1833)</f>
        <v>0</v>
      </c>
      <c r="AB1833" s="9"/>
      <c r="AC1833" s="74">
        <f t="shared" ref="AC1833" si="7536">(180/PI())*ATAN(-1*(($X$8*Y1830+AA1830+$X$8*Y1833+AA1833)/($X$8*X1830+Z1830+$X$8*X1833+Z1833)))</f>
        <v>86.138577076745449</v>
      </c>
      <c r="AE1833" s="102">
        <f t="shared" ref="AE1833" si="7537">20*LOG(((($X$8*X1830+Z1830-$X$8*X1833-Z1833)^2+($X$8*Y1830+AA1830-$X$8*Y1833-AA1833)^2)/(($X$8*X1830+Z1830+$X$8*X1833+Z1833)^2+($X$8*Y1830+AA1830+$X$8*Y1833+AA1833)^2))^0.5)</f>
        <v>-0.36256380703355023</v>
      </c>
      <c r="AF1833" s="17"/>
      <c r="AG1833" s="62"/>
      <c r="AH1833" s="62"/>
      <c r="AI1833" s="62"/>
      <c r="AJ1833" s="62"/>
    </row>
    <row r="1834" spans="2:36" ht="18.649999999999999" customHeight="1">
      <c r="AE1834" s="66"/>
    </row>
    <row r="1835" spans="2:36" ht="18.649999999999999" customHeight="1" thickBot="1">
      <c r="E1835" s="50" t="s">
        <v>8</v>
      </c>
      <c r="J1835" s="50" t="s">
        <v>9</v>
      </c>
      <c r="O1835" s="50" t="s">
        <v>10</v>
      </c>
      <c r="T1835" s="50" t="s">
        <v>11</v>
      </c>
      <c r="Y1835" s="50" t="s">
        <v>12</v>
      </c>
    </row>
    <row r="1836" spans="2:36" ht="18.649999999999999" customHeight="1" thickBot="1">
      <c r="B1836" s="49"/>
      <c r="D1836" s="233" t="s">
        <v>37</v>
      </c>
      <c r="E1836" s="234"/>
      <c r="F1836" s="235" t="s">
        <v>38</v>
      </c>
      <c r="G1836" s="236"/>
      <c r="I1836" s="228" t="s">
        <v>14</v>
      </c>
      <c r="J1836" s="229"/>
      <c r="K1836" s="230" t="s">
        <v>15</v>
      </c>
      <c r="L1836" s="231"/>
      <c r="N1836" s="228" t="s">
        <v>16</v>
      </c>
      <c r="O1836" s="229"/>
      <c r="P1836" s="230" t="s">
        <v>17</v>
      </c>
      <c r="Q1836" s="231"/>
      <c r="S1836" s="228" t="s">
        <v>45</v>
      </c>
      <c r="T1836" s="229"/>
      <c r="U1836" s="230" t="s">
        <v>46</v>
      </c>
      <c r="V1836" s="231"/>
      <c r="X1836" s="228" t="s">
        <v>49</v>
      </c>
      <c r="Y1836" s="229"/>
      <c r="Z1836" s="230" t="s">
        <v>50</v>
      </c>
      <c r="AA1836" s="231"/>
      <c r="AB1836" s="4"/>
      <c r="AC1836" s="53" t="s">
        <v>87</v>
      </c>
      <c r="AE1836" s="98" t="s">
        <v>88</v>
      </c>
      <c r="AF1836" s="17"/>
      <c r="AG1836" s="62"/>
      <c r="AH1836" s="62"/>
      <c r="AI1836" s="62"/>
      <c r="AJ1836" s="62"/>
    </row>
    <row r="1837" spans="2:36" ht="18.649999999999999" customHeight="1" thickTop="1" thickBot="1">
      <c r="B1837" s="75">
        <v>5.18</v>
      </c>
      <c r="D1837" s="132">
        <f t="shared" ref="D1837" si="7538">COS($F$8*$B1837)</f>
        <v>-0.48021252022136413</v>
      </c>
      <c r="E1837" s="133">
        <v>0</v>
      </c>
      <c r="F1837" s="134">
        <v>0</v>
      </c>
      <c r="G1837" s="135">
        <f t="shared" ref="G1837" si="7539">$E$8*SIN($B1837*$F$8)</f>
        <v>2.6314565204091465</v>
      </c>
      <c r="I1837" s="55">
        <v>1</v>
      </c>
      <c r="J1837" s="58">
        <v>0</v>
      </c>
      <c r="K1837" s="56">
        <v>0</v>
      </c>
      <c r="L1837" s="57">
        <v>0</v>
      </c>
      <c r="N1837" s="55">
        <f t="shared" ref="N1837" si="7540">D1837*I1837+F1837*I1840-E1837*J1837-G1837*J1840</f>
        <v>-2.2013378289673162</v>
      </c>
      <c r="O1837" s="58">
        <f t="shared" ref="O1837" si="7541">(D1837*J1837+E1837*I1837+F1837*J1840+G1837*I1840)</f>
        <v>0</v>
      </c>
      <c r="P1837" s="56">
        <f t="shared" ref="P1837" si="7542">D1837*K1837+F1837*K1840-E1837*L1837-G1837*L1840</f>
        <v>0</v>
      </c>
      <c r="Q1837" s="57">
        <f t="shared" ref="Q1837" si="7543">(D1837*L1837+E1837*K1837+F1837*L1840+G1837*K1840)</f>
        <v>2.6314565204091465</v>
      </c>
      <c r="S1837" s="59">
        <f t="shared" ref="S1837" si="7544">COS($U$8*$B1837)</f>
        <v>-0.48021252022136413</v>
      </c>
      <c r="T1837" s="60">
        <v>0</v>
      </c>
      <c r="U1837" s="22">
        <v>0</v>
      </c>
      <c r="V1837" s="116">
        <f t="shared" ref="V1837" si="7545">$T$8*SIN($B1837*$U$8)</f>
        <v>2.6314565204091465</v>
      </c>
      <c r="X1837" s="55">
        <f t="shared" ref="X1837" si="7546">N1837*S1837+P1837*S1840-O1837*T1837-Q1837*T1840</f>
        <v>0.28771405128437522</v>
      </c>
      <c r="Y1837" s="58">
        <f t="shared" ref="Y1837" si="7547">(N1837*T1837+O1837*S1837+P1837*T1840+Q1837*S1840)</f>
        <v>0</v>
      </c>
      <c r="Z1837" s="56">
        <f t="shared" ref="Z1837" si="7548">N1837*U1837+P1837*U1840-O1837*V1837-Q1837*V1840</f>
        <v>0</v>
      </c>
      <c r="AA1837" s="57">
        <f t="shared" ref="AA1837" si="7549">(N1837*V1837+O1837*U1837+P1837*V1840+Q1837*U1840)</f>
        <v>-7.0563831511779762</v>
      </c>
      <c r="AB1837" s="9"/>
      <c r="AC1837" s="61">
        <f t="shared" ref="AC1837" si="7550">20*LOG((2*$X$8)/(($X$8*X1837+Z1837+$X$8*X1840+Z1840)^2+($X$8*Y1837+AA1837+$X$8*Y1840+AA1840)^2)^0.5)</f>
        <v>-11.137344891620826</v>
      </c>
      <c r="AE1837" s="99">
        <f t="shared" ref="AE1837" si="7551">((Y1837^2+X1837^2)/(Y1840^2+X1840^2))^0.5</f>
        <v>2.2134484650501327</v>
      </c>
      <c r="AF1837" s="17"/>
      <c r="AG1837" s="62"/>
      <c r="AH1837" s="62"/>
      <c r="AI1837" s="62"/>
      <c r="AJ1837" s="62"/>
    </row>
    <row r="1838" spans="2:36" ht="18.649999999999999" customHeight="1" thickBot="1">
      <c r="D1838" s="59"/>
      <c r="E1838" s="22"/>
      <c r="F1838" s="22"/>
      <c r="G1838" s="65"/>
      <c r="I1838" s="63"/>
      <c r="L1838" s="64"/>
      <c r="N1838" s="63"/>
      <c r="Q1838" s="64"/>
      <c r="S1838" s="63"/>
      <c r="V1838" s="64"/>
      <c r="X1838" s="63"/>
      <c r="AA1838" s="64"/>
      <c r="AE1838" s="100"/>
      <c r="AF1838" s="17"/>
      <c r="AG1838" s="62"/>
      <c r="AH1838" s="62"/>
      <c r="AI1838" s="62"/>
      <c r="AJ1838" s="62"/>
    </row>
    <row r="1839" spans="2:36" ht="18.649999999999999" customHeight="1" thickBot="1">
      <c r="D1839" s="237" t="s">
        <v>39</v>
      </c>
      <c r="E1839" s="238"/>
      <c r="F1839" s="239" t="s">
        <v>40</v>
      </c>
      <c r="G1839" s="240"/>
      <c r="I1839" s="228" t="s">
        <v>18</v>
      </c>
      <c r="J1839" s="229"/>
      <c r="K1839" s="230" t="s">
        <v>19</v>
      </c>
      <c r="L1839" s="231"/>
      <c r="N1839" s="228" t="s">
        <v>20</v>
      </c>
      <c r="O1839" s="229"/>
      <c r="P1839" s="230" t="s">
        <v>21</v>
      </c>
      <c r="Q1839" s="231"/>
      <c r="S1839" s="228" t="s">
        <v>47</v>
      </c>
      <c r="T1839" s="229"/>
      <c r="U1839" s="230" t="s">
        <v>48</v>
      </c>
      <c r="V1839" s="231"/>
      <c r="X1839" s="228" t="s">
        <v>51</v>
      </c>
      <c r="Y1839" s="229"/>
      <c r="Z1839" s="230" t="s">
        <v>52</v>
      </c>
      <c r="AA1839" s="231"/>
      <c r="AB1839" s="4"/>
      <c r="AC1839" s="71" t="s">
        <v>89</v>
      </c>
      <c r="AE1839" s="101" t="s">
        <v>90</v>
      </c>
      <c r="AF1839" s="17"/>
      <c r="AG1839" s="62"/>
      <c r="AH1839" s="62"/>
      <c r="AI1839" s="62"/>
      <c r="AJ1839" s="62"/>
    </row>
    <row r="1840" spans="2:36" ht="18.649999999999999" customHeight="1" thickTop="1" thickBot="1">
      <c r="D1840" s="43">
        <v>0</v>
      </c>
      <c r="E1840" s="116">
        <f t="shared" ref="E1840" si="7552">(1/$E$8)*SIN($B1837*$F$8)</f>
        <v>0.29238405782323851</v>
      </c>
      <c r="F1840" s="59">
        <f t="shared" ref="F1840" si="7553">COS($F$8*$B1837)</f>
        <v>-0.48021252022136413</v>
      </c>
      <c r="G1840" s="73">
        <v>0</v>
      </c>
      <c r="I1840" s="55">
        <v>0</v>
      </c>
      <c r="J1840" s="58">
        <f t="shared" ref="J1840" si="7554">(TAN($K$8*B1837))/$J$8</f>
        <v>0.65405804557179104</v>
      </c>
      <c r="K1840" s="56">
        <v>1</v>
      </c>
      <c r="L1840" s="57">
        <v>0</v>
      </c>
      <c r="N1840" s="55">
        <f t="shared" ref="N1840" si="7555">D1840*I1837+F1840*I1840-E1840*J1837-G1840*J1840</f>
        <v>0</v>
      </c>
      <c r="O1840" s="58">
        <f t="shared" ref="O1840" si="7556">(D1840*J1837+E1840*I1837+F1840*J1840+G1840*I1840)</f>
        <v>-2.170280461185109E-2</v>
      </c>
      <c r="P1840" s="56">
        <f t="shared" ref="P1840" si="7557">D1840*K1837+F1840*K1840-E1840*L1837-G1840*L1840</f>
        <v>-0.48021252022136413</v>
      </c>
      <c r="Q1840" s="57">
        <f t="shared" ref="Q1840" si="7558">(D1840*L1837+E1840*K1837+F1840*L1840+G1840*K1840)</f>
        <v>0</v>
      </c>
      <c r="S1840" s="43">
        <v>0</v>
      </c>
      <c r="T1840" s="116">
        <f t="shared" ref="T1840" si="7559">(1/$T$8)*SIN($B1837*$U$8)</f>
        <v>0.29238405782323851</v>
      </c>
      <c r="U1840" s="59">
        <f t="shared" ref="U1840" si="7560">COS($U$8*$B1837)</f>
        <v>-0.48021252022136413</v>
      </c>
      <c r="V1840" s="73">
        <v>0</v>
      </c>
      <c r="X1840" s="55">
        <f t="shared" ref="X1840" si="7561">N1840*S1837+P1840*S1840-O1840*T1837-Q1840*T1840</f>
        <v>0</v>
      </c>
      <c r="Y1840" s="58">
        <f t="shared" ref="Y1840" si="7562">(N1840*T1837+O1840*S1837+P1840*T1840+Q1840*S1840)</f>
        <v>-0.12998452678131756</v>
      </c>
      <c r="Z1840" s="56">
        <f t="shared" ref="Z1840" si="7563">N1840*U1837+P1840*U1840-O1840*V1837-Q1840*V1840</f>
        <v>0.28771405128437533</v>
      </c>
      <c r="AA1840" s="57">
        <f t="shared" ref="AA1840" si="7564">(N1840*V1837+O1840*U1837+P1840*V1840+Q1840*U1840)</f>
        <v>0</v>
      </c>
      <c r="AB1840" s="9"/>
      <c r="AC1840" s="74">
        <f t="shared" ref="AC1840" si="7565">(180/PI())*ATAN(-1*(($X$8*Y1837+AA1837+$X$8*Y1840+AA1840)/($X$8*X1837+Z1837+$X$8*X1840+Z1840)))</f>
        <v>85.421969641550803</v>
      </c>
      <c r="AE1840" s="102">
        <f t="shared" ref="AE1840" si="7566">20*LOG(((($X$8*X1837+Z1837-$X$8*X1840-Z1840)^2+($X$8*Y1837+AA1837-$X$8*Y1840-AA1840)^2)/(($X$8*X1837+Z1837+$X$8*X1840+Z1840)^2+($X$8*Y1837+AA1837+$X$8*Y1840+AA1840)^2))^0.5)</f>
        <v>-0.34779516056213317</v>
      </c>
      <c r="AF1840" s="17"/>
      <c r="AG1840" s="62"/>
      <c r="AH1840" s="62"/>
      <c r="AI1840" s="62"/>
      <c r="AJ1840" s="62"/>
    </row>
    <row r="1841" spans="2:36" ht="18.649999999999999" customHeight="1">
      <c r="AE1841" s="66"/>
    </row>
    <row r="1842" spans="2:36" ht="18.649999999999999" customHeight="1" thickBot="1">
      <c r="E1842" s="50" t="s">
        <v>8</v>
      </c>
      <c r="J1842" s="50" t="s">
        <v>9</v>
      </c>
      <c r="O1842" s="50" t="s">
        <v>10</v>
      </c>
      <c r="T1842" s="50" t="s">
        <v>11</v>
      </c>
      <c r="Y1842" s="50" t="s">
        <v>12</v>
      </c>
    </row>
    <row r="1843" spans="2:36" ht="18.649999999999999" customHeight="1" thickBot="1">
      <c r="B1843" s="49"/>
      <c r="D1843" s="233" t="s">
        <v>37</v>
      </c>
      <c r="E1843" s="234"/>
      <c r="F1843" s="235" t="s">
        <v>38</v>
      </c>
      <c r="G1843" s="236"/>
      <c r="I1843" s="228" t="s">
        <v>14</v>
      </c>
      <c r="J1843" s="229"/>
      <c r="K1843" s="230" t="s">
        <v>15</v>
      </c>
      <c r="L1843" s="231"/>
      <c r="N1843" s="228" t="s">
        <v>16</v>
      </c>
      <c r="O1843" s="229"/>
      <c r="P1843" s="230" t="s">
        <v>17</v>
      </c>
      <c r="Q1843" s="231"/>
      <c r="S1843" s="228" t="s">
        <v>45</v>
      </c>
      <c r="T1843" s="229"/>
      <c r="U1843" s="230" t="s">
        <v>46</v>
      </c>
      <c r="V1843" s="231"/>
      <c r="X1843" s="228" t="s">
        <v>49</v>
      </c>
      <c r="Y1843" s="229"/>
      <c r="Z1843" s="230" t="s">
        <v>50</v>
      </c>
      <c r="AA1843" s="231"/>
      <c r="AB1843" s="4"/>
      <c r="AC1843" s="53" t="s">
        <v>87</v>
      </c>
      <c r="AE1843" s="98" t="s">
        <v>88</v>
      </c>
      <c r="AF1843" s="17"/>
      <c r="AG1843" s="62"/>
      <c r="AH1843" s="62"/>
      <c r="AI1843" s="62"/>
      <c r="AJ1843" s="62"/>
    </row>
    <row r="1844" spans="2:36" ht="18.649999999999999" customHeight="1" thickTop="1" thickBot="1">
      <c r="B1844" s="75">
        <v>5.2</v>
      </c>
      <c r="D1844" s="132">
        <f t="shared" ref="D1844" si="7567">COS($F$8*$B1844)</f>
        <v>-0.48721326195038878</v>
      </c>
      <c r="E1844" s="133">
        <v>0</v>
      </c>
      <c r="F1844" s="134">
        <v>0</v>
      </c>
      <c r="G1844" s="135">
        <f t="shared" ref="G1844" si="7568">$E$8*SIN($B1844*$F$8)</f>
        <v>2.6198490674878498</v>
      </c>
      <c r="I1844" s="55">
        <v>1</v>
      </c>
      <c r="J1844" s="58">
        <v>0</v>
      </c>
      <c r="K1844" s="56">
        <v>0</v>
      </c>
      <c r="L1844" s="57">
        <v>0</v>
      </c>
      <c r="N1844" s="55">
        <f t="shared" ref="N1844" si="7569">D1844*I1844+F1844*I1847-E1844*J1844-G1844*J1847</f>
        <v>-2.2598108677358582</v>
      </c>
      <c r="O1844" s="58">
        <f t="shared" ref="O1844" si="7570">(D1844*J1844+E1844*I1844+F1844*J1847+G1844*I1847)</f>
        <v>0</v>
      </c>
      <c r="P1844" s="56">
        <f t="shared" ref="P1844" si="7571">D1844*K1844+F1844*K1847-E1844*L1844-G1844*L1847</f>
        <v>0</v>
      </c>
      <c r="Q1844" s="57">
        <f t="shared" ref="Q1844" si="7572">(D1844*L1844+E1844*K1844+F1844*L1847+G1844*K1847)</f>
        <v>2.6198490674878498</v>
      </c>
      <c r="S1844" s="59">
        <f t="shared" ref="S1844" si="7573">COS($U$8*$B1844)</f>
        <v>-0.48721326195038878</v>
      </c>
      <c r="T1844" s="60">
        <v>0</v>
      </c>
      <c r="U1844" s="22">
        <v>0</v>
      </c>
      <c r="V1844" s="116">
        <f t="shared" ref="V1844" si="7574">$T$8*SIN($B1844*$U$8)</f>
        <v>2.6198490674878498</v>
      </c>
      <c r="X1844" s="55">
        <f t="shared" ref="X1844" si="7575">N1844*S1844+P1844*S1847-O1844*T1844-Q1844*T1847</f>
        <v>0.33838658688086432</v>
      </c>
      <c r="Y1844" s="58">
        <f t="shared" ref="Y1844" si="7576">(N1844*T1844+O1844*S1844+P1844*T1847+Q1844*S1847)</f>
        <v>0</v>
      </c>
      <c r="Z1844" s="56">
        <f t="shared" ref="Z1844" si="7577">N1844*U1844+P1844*U1847-O1844*V1844-Q1844*V1847</f>
        <v>0</v>
      </c>
      <c r="AA1844" s="57">
        <f t="shared" ref="AA1844" si="7578">(N1844*V1844+O1844*U1844+P1844*V1847+Q1844*U1847)</f>
        <v>-7.1967886045251364</v>
      </c>
      <c r="AB1844" s="9"/>
      <c r="AC1844" s="61">
        <f t="shared" ref="AC1844" si="7579">20*LOG((2*$X$8)/(($X$8*X1844+Z1844+$X$8*X1847+Z1847)^2+($X$8*Y1844+AA1844+$X$8*Y1847+AA1847)^2)^0.5)</f>
        <v>-11.306386012023349</v>
      </c>
      <c r="AE1844" s="99">
        <f t="shared" ref="AE1844" si="7580">((Y1844^2+X1844^2)/(Y1847^2+X1847^2))^0.5</f>
        <v>2.7502109650393338</v>
      </c>
      <c r="AF1844" s="17"/>
      <c r="AG1844" s="62"/>
      <c r="AH1844" s="62"/>
      <c r="AI1844" s="62"/>
      <c r="AJ1844" s="62"/>
    </row>
    <row r="1845" spans="2:36" ht="18.649999999999999" customHeight="1" thickBot="1">
      <c r="D1845" s="59"/>
      <c r="E1845" s="22"/>
      <c r="F1845" s="22"/>
      <c r="G1845" s="65"/>
      <c r="I1845" s="63"/>
      <c r="L1845" s="64"/>
      <c r="N1845" s="63"/>
      <c r="Q1845" s="64"/>
      <c r="S1845" s="63"/>
      <c r="V1845" s="64"/>
      <c r="X1845" s="63"/>
      <c r="AA1845" s="64"/>
      <c r="AE1845" s="100"/>
      <c r="AF1845" s="17"/>
      <c r="AG1845" s="62"/>
      <c r="AH1845" s="62"/>
      <c r="AI1845" s="62"/>
      <c r="AJ1845" s="62"/>
    </row>
    <row r="1846" spans="2:36" ht="18.649999999999999" customHeight="1" thickBot="1">
      <c r="D1846" s="237" t="s">
        <v>39</v>
      </c>
      <c r="E1846" s="238"/>
      <c r="F1846" s="239" t="s">
        <v>40</v>
      </c>
      <c r="G1846" s="240"/>
      <c r="I1846" s="228" t="s">
        <v>18</v>
      </c>
      <c r="J1846" s="229"/>
      <c r="K1846" s="230" t="s">
        <v>19</v>
      </c>
      <c r="L1846" s="231"/>
      <c r="N1846" s="228" t="s">
        <v>20</v>
      </c>
      <c r="O1846" s="229"/>
      <c r="P1846" s="230" t="s">
        <v>21</v>
      </c>
      <c r="Q1846" s="231"/>
      <c r="S1846" s="228" t="s">
        <v>47</v>
      </c>
      <c r="T1846" s="229"/>
      <c r="U1846" s="230" t="s">
        <v>48</v>
      </c>
      <c r="V1846" s="231"/>
      <c r="X1846" s="228" t="s">
        <v>51</v>
      </c>
      <c r="Y1846" s="229"/>
      <c r="Z1846" s="230" t="s">
        <v>52</v>
      </c>
      <c r="AA1846" s="231"/>
      <c r="AB1846" s="4"/>
      <c r="AC1846" s="71" t="s">
        <v>89</v>
      </c>
      <c r="AE1846" s="101" t="s">
        <v>90</v>
      </c>
      <c r="AF1846" s="17"/>
      <c r="AG1846" s="62"/>
      <c r="AH1846" s="62"/>
      <c r="AI1846" s="62"/>
      <c r="AJ1846" s="62"/>
    </row>
    <row r="1847" spans="2:36" ht="18.649999999999999" customHeight="1" thickTop="1" thickBot="1">
      <c r="D1847" s="43">
        <v>0</v>
      </c>
      <c r="E1847" s="116">
        <f t="shared" ref="E1847" si="7581">(1/$E$8)*SIN($B1844*$F$8)</f>
        <v>0.29109434083198327</v>
      </c>
      <c r="F1847" s="59">
        <f t="shared" ref="F1847" si="7582">COS($F$8*$B1844)</f>
        <v>-0.48721326195038878</v>
      </c>
      <c r="G1847" s="73">
        <v>0</v>
      </c>
      <c r="I1847" s="55">
        <v>0</v>
      </c>
      <c r="J1847" s="58">
        <f t="shared" ref="J1847" si="7583">(TAN($K$8*B1844))/$J$8</f>
        <v>0.67660294930089138</v>
      </c>
      <c r="K1847" s="56">
        <v>1</v>
      </c>
      <c r="L1847" s="57">
        <v>0</v>
      </c>
      <c r="N1847" s="55">
        <f t="shared" ref="N1847" si="7584">D1847*I1844+F1847*I1847-E1847*J1844-G1847*J1847</f>
        <v>0</v>
      </c>
      <c r="O1847" s="58">
        <f t="shared" ref="O1847" si="7585">(D1847*J1844+E1847*I1844+F1847*J1847+G1847*I1847)</f>
        <v>-3.8555589142157565E-2</v>
      </c>
      <c r="P1847" s="56">
        <f t="shared" ref="P1847" si="7586">D1847*K1844+F1847*K1847-E1847*L1844-G1847*L1847</f>
        <v>-0.48721326195038878</v>
      </c>
      <c r="Q1847" s="57">
        <f t="shared" ref="Q1847" si="7587">(D1847*L1844+E1847*K1844+F1847*L1847+G1847*K1847)</f>
        <v>0</v>
      </c>
      <c r="S1847" s="43">
        <v>0</v>
      </c>
      <c r="T1847" s="116">
        <f t="shared" ref="T1847" si="7588">(1/$T$8)*SIN($B1844*$U$8)</f>
        <v>0.29109434083198327</v>
      </c>
      <c r="U1847" s="59">
        <f t="shared" ref="U1847" si="7589">COS($U$8*$B1844)</f>
        <v>-0.48721326195038878</v>
      </c>
      <c r="V1847" s="73">
        <v>0</v>
      </c>
      <c r="X1847" s="55">
        <f t="shared" ref="X1847" si="7590">N1847*S1844+P1847*S1847-O1847*T1844-Q1847*T1847</f>
        <v>0</v>
      </c>
      <c r="Y1847" s="58">
        <f t="shared" ref="Y1847" si="7591">(N1847*T1844+O1847*S1844+P1847*T1847+Q1847*S1847)</f>
        <v>-0.12304022897967926</v>
      </c>
      <c r="Z1847" s="56">
        <f t="shared" ref="Z1847" si="7592">N1847*U1844+P1847*U1847-O1847*V1844-Q1847*V1847</f>
        <v>0.33838658688086432</v>
      </c>
      <c r="AA1847" s="57">
        <f t="shared" ref="AA1847" si="7593">(N1847*V1844+O1847*U1844+P1847*V1847+Q1847*U1847)</f>
        <v>0</v>
      </c>
      <c r="AB1847" s="9"/>
      <c r="AC1847" s="74">
        <f t="shared" ref="AC1847" si="7594">(180/PI())*ATAN(-1*(($X$8*Y1844+AA1844+$X$8*Y1847+AA1847)/($X$8*X1844+Z1844+$X$8*X1847+Z1847)))</f>
        <v>84.717592557851802</v>
      </c>
      <c r="AE1847" s="102">
        <f t="shared" ref="AE1847" si="7595">20*LOG(((($X$8*X1844+Z1844-$X$8*X1847-Z1847)^2+($X$8*Y1844+AA1844-$X$8*Y1847-AA1847)^2)/(($X$8*X1844+Z1844+$X$8*X1847+Z1847)^2+($X$8*Y1844+AA1844+$X$8*Y1847+AA1847)^2))^0.5)</f>
        <v>-0.33399378111059891</v>
      </c>
      <c r="AF1847" s="17"/>
      <c r="AG1847" s="62"/>
      <c r="AH1847" s="62"/>
      <c r="AI1847" s="62"/>
      <c r="AJ1847" s="62"/>
    </row>
    <row r="1848" spans="2:36" ht="18.649999999999999" customHeight="1">
      <c r="AE1848" s="66"/>
    </row>
    <row r="1849" spans="2:36" ht="18.649999999999999" customHeight="1" thickBot="1">
      <c r="E1849" s="50" t="s">
        <v>8</v>
      </c>
      <c r="J1849" s="50" t="s">
        <v>9</v>
      </c>
      <c r="O1849" s="50" t="s">
        <v>10</v>
      </c>
      <c r="T1849" s="50" t="s">
        <v>11</v>
      </c>
      <c r="Y1849" s="50" t="s">
        <v>12</v>
      </c>
    </row>
    <row r="1850" spans="2:36" ht="18.649999999999999" customHeight="1" thickBot="1">
      <c r="B1850" s="49"/>
      <c r="D1850" s="233" t="s">
        <v>37</v>
      </c>
      <c r="E1850" s="234"/>
      <c r="F1850" s="235" t="s">
        <v>38</v>
      </c>
      <c r="G1850" s="236"/>
      <c r="I1850" s="228" t="s">
        <v>14</v>
      </c>
      <c r="J1850" s="229"/>
      <c r="K1850" s="230" t="s">
        <v>15</v>
      </c>
      <c r="L1850" s="231"/>
      <c r="N1850" s="228" t="s">
        <v>16</v>
      </c>
      <c r="O1850" s="229"/>
      <c r="P1850" s="230" t="s">
        <v>17</v>
      </c>
      <c r="Q1850" s="231"/>
      <c r="S1850" s="228" t="s">
        <v>45</v>
      </c>
      <c r="T1850" s="229"/>
      <c r="U1850" s="230" t="s">
        <v>46</v>
      </c>
      <c r="V1850" s="231"/>
      <c r="X1850" s="228" t="s">
        <v>49</v>
      </c>
      <c r="Y1850" s="229"/>
      <c r="Z1850" s="230" t="s">
        <v>50</v>
      </c>
      <c r="AA1850" s="231"/>
      <c r="AB1850" s="4"/>
      <c r="AC1850" s="53" t="s">
        <v>87</v>
      </c>
      <c r="AE1850" s="98" t="s">
        <v>88</v>
      </c>
      <c r="AF1850" s="17"/>
      <c r="AG1850" s="62"/>
      <c r="AH1850" s="62"/>
      <c r="AI1850" s="62"/>
      <c r="AJ1850" s="62"/>
    </row>
    <row r="1851" spans="2:36" ht="18.649999999999999" customHeight="1" thickTop="1" thickBot="1">
      <c r="B1851" s="75">
        <v>5.22</v>
      </c>
      <c r="D1851" s="132">
        <f t="shared" ref="D1851" si="7596">COS($F$8*$B1851)</f>
        <v>-0.49418283142703623</v>
      </c>
      <c r="E1851" s="133">
        <v>0</v>
      </c>
      <c r="F1851" s="134">
        <v>0</v>
      </c>
      <c r="G1851" s="135">
        <f t="shared" ref="G1851" si="7597">$E$8*SIN($B1851*$F$8)</f>
        <v>2.6080739947526062</v>
      </c>
      <c r="I1851" s="55">
        <v>1</v>
      </c>
      <c r="J1851" s="58">
        <v>0</v>
      </c>
      <c r="K1851" s="56">
        <v>0</v>
      </c>
      <c r="L1851" s="57">
        <v>0</v>
      </c>
      <c r="N1851" s="55">
        <f t="shared" ref="N1851" si="7598">D1851*I1851+F1851*I1854-E1851*J1851-G1851*J1854</f>
        <v>-2.3184995358046439</v>
      </c>
      <c r="O1851" s="58">
        <f t="shared" ref="O1851" si="7599">(D1851*J1851+E1851*I1851+F1851*J1854+G1851*I1854)</f>
        <v>0</v>
      </c>
      <c r="P1851" s="56">
        <f t="shared" ref="P1851" si="7600">D1851*K1851+F1851*K1854-E1851*L1851-G1851*L1854</f>
        <v>0</v>
      </c>
      <c r="Q1851" s="57">
        <f t="shared" ref="Q1851" si="7601">(D1851*L1851+E1851*K1851+F1851*L1854+G1851*K1854)</f>
        <v>2.6080739947526062</v>
      </c>
      <c r="S1851" s="59">
        <f t="shared" ref="S1851" si="7602">COS($U$8*$B1851)</f>
        <v>-0.49418283142703623</v>
      </c>
      <c r="T1851" s="60">
        <v>0</v>
      </c>
      <c r="U1851" s="22">
        <v>0</v>
      </c>
      <c r="V1851" s="116">
        <f t="shared" ref="V1851" si="7603">$T$8*SIN($B1851*$U$8)</f>
        <v>2.6080739947526062</v>
      </c>
      <c r="X1851" s="55">
        <f t="shared" ref="X1851" si="7604">N1851*S1851+P1851*S1854-O1851*T1851-Q1851*T1854</f>
        <v>0.38997933614345071</v>
      </c>
      <c r="Y1851" s="58">
        <f t="shared" ref="Y1851" si="7605">(N1851*T1851+O1851*S1851+P1851*T1854+Q1851*S1854)</f>
        <v>0</v>
      </c>
      <c r="Z1851" s="56">
        <f t="shared" ref="Z1851" si="7606">N1851*U1851+P1851*U1854-O1851*V1851-Q1851*V1854</f>
        <v>0</v>
      </c>
      <c r="AA1851" s="57">
        <f t="shared" ref="AA1851" si="7607">(N1851*V1851+O1851*U1851+P1851*V1854+Q1851*U1854)</f>
        <v>-7.3356837374761454</v>
      </c>
      <c r="AB1851" s="9"/>
      <c r="AC1851" s="61">
        <f t="shared" ref="AC1851" si="7608">20*LOG((2*$X$8)/(($X$8*X1851+Z1851+$X$8*X1854+Z1854)^2+($X$8*Y1851+AA1851+$X$8*Y1854+AA1854)^2)^0.5)</f>
        <v>-11.471333813273199</v>
      </c>
      <c r="AE1851" s="99">
        <f t="shared" ref="AE1851" si="7609">((Y1851^2+X1851^2)/(Y1854^2+X1854^2))^0.5</f>
        <v>3.3738774572832235</v>
      </c>
      <c r="AF1851" s="17"/>
      <c r="AG1851" s="62"/>
      <c r="AH1851" s="62"/>
      <c r="AI1851" s="62"/>
      <c r="AJ1851" s="62"/>
    </row>
    <row r="1852" spans="2:36" ht="18.649999999999999" customHeight="1" thickBot="1">
      <c r="D1852" s="59"/>
      <c r="E1852" s="22"/>
      <c r="F1852" s="22"/>
      <c r="G1852" s="65"/>
      <c r="I1852" s="63"/>
      <c r="L1852" s="64"/>
      <c r="N1852" s="63"/>
      <c r="Q1852" s="64"/>
      <c r="S1852" s="63"/>
      <c r="V1852" s="64"/>
      <c r="X1852" s="63"/>
      <c r="AA1852" s="64"/>
      <c r="AE1852" s="100"/>
      <c r="AF1852" s="17"/>
      <c r="AG1852" s="62"/>
      <c r="AH1852" s="62"/>
      <c r="AI1852" s="62"/>
      <c r="AJ1852" s="62"/>
    </row>
    <row r="1853" spans="2:36" ht="18.649999999999999" customHeight="1" thickBot="1">
      <c r="D1853" s="237" t="s">
        <v>39</v>
      </c>
      <c r="E1853" s="238"/>
      <c r="F1853" s="239" t="s">
        <v>40</v>
      </c>
      <c r="G1853" s="240"/>
      <c r="I1853" s="228" t="s">
        <v>18</v>
      </c>
      <c r="J1853" s="229"/>
      <c r="K1853" s="230" t="s">
        <v>19</v>
      </c>
      <c r="L1853" s="231"/>
      <c r="N1853" s="228" t="s">
        <v>20</v>
      </c>
      <c r="O1853" s="229"/>
      <c r="P1853" s="230" t="s">
        <v>21</v>
      </c>
      <c r="Q1853" s="231"/>
      <c r="S1853" s="228" t="s">
        <v>47</v>
      </c>
      <c r="T1853" s="229"/>
      <c r="U1853" s="230" t="s">
        <v>48</v>
      </c>
      <c r="V1853" s="231"/>
      <c r="X1853" s="228" t="s">
        <v>51</v>
      </c>
      <c r="Y1853" s="229"/>
      <c r="Z1853" s="230" t="s">
        <v>52</v>
      </c>
      <c r="AA1853" s="231"/>
      <c r="AB1853" s="4"/>
      <c r="AC1853" s="71" t="s">
        <v>89</v>
      </c>
      <c r="AE1853" s="101" t="s">
        <v>90</v>
      </c>
      <c r="AF1853" s="17"/>
      <c r="AG1853" s="62"/>
      <c r="AH1853" s="62"/>
      <c r="AI1853" s="62"/>
      <c r="AJ1853" s="62"/>
    </row>
    <row r="1854" spans="2:36" ht="18.649999999999999" customHeight="1" thickTop="1" thickBot="1">
      <c r="D1854" s="43">
        <v>0</v>
      </c>
      <c r="E1854" s="116">
        <f t="shared" ref="E1854" si="7610">(1/$E$8)*SIN($B1851*$F$8)</f>
        <v>0.28978599941695621</v>
      </c>
      <c r="F1854" s="59">
        <f t="shared" ref="F1854" si="7611">COS($F$8*$B1851)</f>
        <v>-0.49418283142703623</v>
      </c>
      <c r="G1854" s="73">
        <v>0</v>
      </c>
      <c r="I1854" s="55">
        <v>0</v>
      </c>
      <c r="J1854" s="58">
        <f t="shared" ref="J1854" si="7612">(TAN($K$8*B1851))/$J$8</f>
        <v>0.69948809276427626</v>
      </c>
      <c r="K1854" s="56">
        <v>1</v>
      </c>
      <c r="L1854" s="57">
        <v>0</v>
      </c>
      <c r="N1854" s="55">
        <f t="shared" ref="N1854" si="7613">D1854*I1851+F1854*I1854-E1854*J1851-G1854*J1854</f>
        <v>0</v>
      </c>
      <c r="O1854" s="58">
        <f t="shared" ref="O1854" si="7614">(D1854*J1851+E1854*I1851+F1854*J1854+G1854*I1854)</f>
        <v>-5.5889006814791198E-2</v>
      </c>
      <c r="P1854" s="56">
        <f t="shared" ref="P1854" si="7615">D1854*K1851+F1854*K1854-E1854*L1851-G1854*L1854</f>
        <v>-0.49418283142703623</v>
      </c>
      <c r="Q1854" s="57">
        <f t="shared" ref="Q1854" si="7616">(D1854*L1851+E1854*K1851+F1854*L1854+G1854*K1854)</f>
        <v>0</v>
      </c>
      <c r="S1854" s="43">
        <v>0</v>
      </c>
      <c r="T1854" s="116">
        <f t="shared" ref="T1854" si="7617">(1/$T$8)*SIN($B1851*$U$8)</f>
        <v>0.28978599941695621</v>
      </c>
      <c r="U1854" s="59">
        <f t="shared" ref="U1854" si="7618">COS($U$8*$B1851)</f>
        <v>-0.49418283142703623</v>
      </c>
      <c r="V1854" s="73">
        <v>0</v>
      </c>
      <c r="X1854" s="55">
        <f t="shared" ref="X1854" si="7619">N1854*S1851+P1854*S1854-O1854*T1851-Q1854*T1854</f>
        <v>0</v>
      </c>
      <c r="Y1854" s="58">
        <f t="shared" ref="Y1854" si="7620">(N1854*T1851+O1854*S1851+P1854*T1854+Q1854*S1854)</f>
        <v>-0.11558787806640645</v>
      </c>
      <c r="Z1854" s="56">
        <f t="shared" ref="Z1854" si="7621">N1854*U1851+P1854*U1854-O1854*V1851-Q1854*V1854</f>
        <v>0.38997933614345059</v>
      </c>
      <c r="AA1854" s="57">
        <f t="shared" ref="AA1854" si="7622">(N1854*V1851+O1854*U1851+P1854*V1854+Q1854*U1854)</f>
        <v>0</v>
      </c>
      <c r="AB1854" s="9"/>
      <c r="AC1854" s="74">
        <f t="shared" ref="AC1854" si="7623">(180/PI())*ATAN(-1*(($X$8*Y1851+AA1851+$X$8*Y1854+AA1854)/($X$8*X1851+Z1851+$X$8*X1854+Z1854)))</f>
        <v>84.024349959291783</v>
      </c>
      <c r="AE1854" s="102">
        <f t="shared" ref="AE1854" si="7624">20*LOG(((($X$8*X1851+Z1851-$X$8*X1854-Z1854)^2+($X$8*Y1851+AA1851-$X$8*Y1854-AA1854)^2)/(($X$8*X1851+Z1851+$X$8*X1854+Z1854)^2+($X$8*Y1851+AA1851+$X$8*Y1854+AA1854)^2))^0.5)</f>
        <v>-0.3210744540067908</v>
      </c>
      <c r="AF1854" s="17"/>
      <c r="AG1854" s="62"/>
      <c r="AH1854" s="62"/>
      <c r="AI1854" s="62"/>
      <c r="AJ1854" s="62"/>
    </row>
    <row r="1855" spans="2:36" ht="18.649999999999999" customHeight="1">
      <c r="AE1855" s="66"/>
    </row>
    <row r="1856" spans="2:36" ht="18.649999999999999" customHeight="1" thickBot="1">
      <c r="E1856" s="50" t="s">
        <v>8</v>
      </c>
      <c r="J1856" s="50" t="s">
        <v>9</v>
      </c>
      <c r="O1856" s="50" t="s">
        <v>10</v>
      </c>
      <c r="T1856" s="50" t="s">
        <v>11</v>
      </c>
      <c r="Y1856" s="50" t="s">
        <v>12</v>
      </c>
    </row>
    <row r="1857" spans="2:36" ht="18.649999999999999" customHeight="1" thickBot="1">
      <c r="B1857" s="49"/>
      <c r="D1857" s="233" t="s">
        <v>37</v>
      </c>
      <c r="E1857" s="234"/>
      <c r="F1857" s="235" t="s">
        <v>38</v>
      </c>
      <c r="G1857" s="236"/>
      <c r="I1857" s="228" t="s">
        <v>14</v>
      </c>
      <c r="J1857" s="229"/>
      <c r="K1857" s="230" t="s">
        <v>15</v>
      </c>
      <c r="L1857" s="231"/>
      <c r="N1857" s="228" t="s">
        <v>16</v>
      </c>
      <c r="O1857" s="229"/>
      <c r="P1857" s="230" t="s">
        <v>17</v>
      </c>
      <c r="Q1857" s="231"/>
      <c r="S1857" s="228" t="s">
        <v>45</v>
      </c>
      <c r="T1857" s="229"/>
      <c r="U1857" s="230" t="s">
        <v>46</v>
      </c>
      <c r="V1857" s="231"/>
      <c r="X1857" s="228" t="s">
        <v>49</v>
      </c>
      <c r="Y1857" s="229"/>
      <c r="Z1857" s="230" t="s">
        <v>50</v>
      </c>
      <c r="AA1857" s="231"/>
      <c r="AB1857" s="4"/>
      <c r="AC1857" s="53" t="s">
        <v>87</v>
      </c>
      <c r="AE1857" s="98" t="s">
        <v>88</v>
      </c>
      <c r="AF1857" s="17"/>
      <c r="AG1857" s="62"/>
      <c r="AH1857" s="62"/>
      <c r="AI1857" s="62"/>
      <c r="AJ1857" s="62"/>
    </row>
    <row r="1858" spans="2:36" ht="18.649999999999999" customHeight="1" thickTop="1" thickBot="1">
      <c r="B1858" s="75">
        <v>5.24</v>
      </c>
      <c r="D1858" s="132">
        <f t="shared" ref="D1858" si="7625">COS($F$8*$B1858)</f>
        <v>-0.50112078273327543</v>
      </c>
      <c r="E1858" s="133">
        <v>0</v>
      </c>
      <c r="F1858" s="134">
        <v>0</v>
      </c>
      <c r="G1858" s="135">
        <f t="shared" ref="G1858" si="7626">$E$8*SIN($B1858*$F$8)</f>
        <v>2.5961320555809762</v>
      </c>
      <c r="I1858" s="55">
        <v>1</v>
      </c>
      <c r="J1858" s="58">
        <v>0</v>
      </c>
      <c r="K1858" s="56">
        <v>0</v>
      </c>
      <c r="L1858" s="57">
        <v>0</v>
      </c>
      <c r="N1858" s="55">
        <f t="shared" ref="N1858" si="7627">D1858*I1858+F1858*I1861-E1858*J1858-G1858*J1861</f>
        <v>-2.3774242994015631</v>
      </c>
      <c r="O1858" s="58">
        <f t="shared" ref="O1858" si="7628">(D1858*J1858+E1858*I1858+F1858*J1861+G1858*I1861)</f>
        <v>0</v>
      </c>
      <c r="P1858" s="56">
        <f t="shared" ref="P1858" si="7629">D1858*K1858+F1858*K1861-E1858*L1858-G1858*L1861</f>
        <v>0</v>
      </c>
      <c r="Q1858" s="57">
        <f t="shared" ref="Q1858" si="7630">(D1858*L1858+E1858*K1858+F1858*L1861+G1858*K1861)</f>
        <v>2.5961320555809762</v>
      </c>
      <c r="S1858" s="59">
        <f t="shared" ref="S1858" si="7631">COS($U$8*$B1858)</f>
        <v>-0.50112078273327543</v>
      </c>
      <c r="T1858" s="60">
        <v>0</v>
      </c>
      <c r="U1858" s="22">
        <v>0</v>
      </c>
      <c r="V1858" s="116">
        <f t="shared" ref="V1858" si="7632">$T$8*SIN($B1858*$U$8)</f>
        <v>2.5961320555809762</v>
      </c>
      <c r="X1858" s="55">
        <f t="shared" ref="X1858" si="7633">N1858*S1858+P1858*S1861-O1858*T1858-Q1858*T1861</f>
        <v>0.44249876469243088</v>
      </c>
      <c r="Y1858" s="58">
        <f t="shared" ref="Y1858" si="7634">(N1858*T1858+O1858*S1858+P1858*T1861+Q1858*S1861)</f>
        <v>0</v>
      </c>
      <c r="Z1858" s="56">
        <f t="shared" ref="Z1858" si="7635">N1858*U1858+P1858*U1861-O1858*V1858-Q1858*V1861</f>
        <v>0</v>
      </c>
      <c r="AA1858" s="57">
        <f t="shared" ref="AA1858" si="7636">(N1858*V1858+O1858*U1858+P1858*V1861+Q1858*U1861)</f>
        <v>-7.4730831611652278</v>
      </c>
      <c r="AB1858" s="9"/>
      <c r="AC1858" s="61">
        <f t="shared" ref="AC1858" si="7637">20*LOG((2*$X$8)/(($X$8*X1858+Z1858+$X$8*X1861+Z1861)^2+($X$8*Y1858+AA1858+$X$8*Y1861+AA1861)^2)^0.5)</f>
        <v>-11.632371508931358</v>
      </c>
      <c r="AE1858" s="99">
        <f t="shared" ref="AE1858" si="7638">((Y1858^2+X1858^2)/(Y1861^2+X1861^2))^0.5</f>
        <v>4.1119762145120102</v>
      </c>
      <c r="AF1858" s="17"/>
      <c r="AG1858" s="62"/>
      <c r="AH1858" s="62"/>
      <c r="AI1858" s="62"/>
      <c r="AJ1858" s="62"/>
    </row>
    <row r="1859" spans="2:36" ht="18.649999999999999" customHeight="1" thickBot="1">
      <c r="D1859" s="59"/>
      <c r="E1859" s="22"/>
      <c r="F1859" s="22"/>
      <c r="G1859" s="65"/>
      <c r="I1859" s="63"/>
      <c r="L1859" s="64"/>
      <c r="N1859" s="63"/>
      <c r="Q1859" s="64"/>
      <c r="S1859" s="63"/>
      <c r="V1859" s="64"/>
      <c r="X1859" s="63"/>
      <c r="AA1859" s="64"/>
      <c r="AE1859" s="100"/>
      <c r="AF1859" s="17"/>
      <c r="AG1859" s="62"/>
      <c r="AH1859" s="62"/>
      <c r="AI1859" s="62"/>
      <c r="AJ1859" s="62"/>
    </row>
    <row r="1860" spans="2:36" ht="18.649999999999999" customHeight="1" thickBot="1">
      <c r="D1860" s="237" t="s">
        <v>39</v>
      </c>
      <c r="E1860" s="238"/>
      <c r="F1860" s="239" t="s">
        <v>40</v>
      </c>
      <c r="G1860" s="240"/>
      <c r="I1860" s="228" t="s">
        <v>18</v>
      </c>
      <c r="J1860" s="229"/>
      <c r="K1860" s="230" t="s">
        <v>19</v>
      </c>
      <c r="L1860" s="231"/>
      <c r="N1860" s="228" t="s">
        <v>20</v>
      </c>
      <c r="O1860" s="229"/>
      <c r="P1860" s="230" t="s">
        <v>21</v>
      </c>
      <c r="Q1860" s="231"/>
      <c r="S1860" s="228" t="s">
        <v>47</v>
      </c>
      <c r="T1860" s="229"/>
      <c r="U1860" s="230" t="s">
        <v>48</v>
      </c>
      <c r="V1860" s="231"/>
      <c r="X1860" s="228" t="s">
        <v>51</v>
      </c>
      <c r="Y1860" s="229"/>
      <c r="Z1860" s="230" t="s">
        <v>52</v>
      </c>
      <c r="AA1860" s="231"/>
      <c r="AB1860" s="4"/>
      <c r="AC1860" s="71" t="s">
        <v>89</v>
      </c>
      <c r="AE1860" s="101" t="s">
        <v>90</v>
      </c>
      <c r="AF1860" s="17"/>
      <c r="AG1860" s="62"/>
      <c r="AH1860" s="62"/>
      <c r="AI1860" s="62"/>
      <c r="AJ1860" s="62"/>
    </row>
    <row r="1861" spans="2:36" ht="18.649999999999999" customHeight="1" thickTop="1" thickBot="1">
      <c r="D1861" s="43">
        <v>0</v>
      </c>
      <c r="E1861" s="116">
        <f t="shared" ref="E1861" si="7639">(1/$E$8)*SIN($B1858*$F$8)</f>
        <v>0.28845911728677509</v>
      </c>
      <c r="F1861" s="59">
        <f t="shared" ref="F1861" si="7640">COS($F$8*$B1858)</f>
        <v>-0.50112078273327543</v>
      </c>
      <c r="G1861" s="73">
        <v>0</v>
      </c>
      <c r="I1861" s="55">
        <v>0</v>
      </c>
      <c r="J1861" s="58">
        <f t="shared" ref="J1861" si="7641">(TAN($K$8*B1858))/$J$8</f>
        <v>0.72273038370091636</v>
      </c>
      <c r="K1861" s="56">
        <v>1</v>
      </c>
      <c r="L1861" s="57">
        <v>0</v>
      </c>
      <c r="N1861" s="55">
        <f t="shared" ref="N1861" si="7642">D1861*I1858+F1861*I1861-E1861*J1858-G1861*J1861</f>
        <v>0</v>
      </c>
      <c r="O1861" s="58">
        <f t="shared" ref="O1861" si="7643">(D1861*J1858+E1861*I1858+F1861*J1861+G1861*I1861)</f>
        <v>-7.3716098298548582E-2</v>
      </c>
      <c r="P1861" s="56">
        <f t="shared" ref="P1861" si="7644">D1861*K1858+F1861*K1861-E1861*L1858-G1861*L1861</f>
        <v>-0.50112078273327543</v>
      </c>
      <c r="Q1861" s="57">
        <f t="shared" ref="Q1861" si="7645">(D1861*L1858+E1861*K1858+F1861*L1861+G1861*K1861)</f>
        <v>0</v>
      </c>
      <c r="S1861" s="43">
        <v>0</v>
      </c>
      <c r="T1861" s="116">
        <f t="shared" ref="T1861" si="7646">(1/$T$8)*SIN($B1858*$U$8)</f>
        <v>0.28845911728677509</v>
      </c>
      <c r="U1861" s="59">
        <f t="shared" ref="U1861" si="7647">COS($U$8*$B1858)</f>
        <v>-0.50112078273327543</v>
      </c>
      <c r="V1861" s="73">
        <v>0</v>
      </c>
      <c r="X1861" s="55">
        <f t="shared" ref="X1861" si="7648">N1861*S1858+P1861*S1861-O1861*T1858-Q1861*T1861</f>
        <v>0</v>
      </c>
      <c r="Y1861" s="58">
        <f t="shared" ref="Y1861" si="7649">(N1861*T1858+O1861*S1858+P1861*T1861+Q1861*S1861)</f>
        <v>-0.10761218976188669</v>
      </c>
      <c r="Z1861" s="56">
        <f t="shared" ref="Z1861" si="7650">N1861*U1858+P1861*U1861-O1861*V1858-Q1861*V1861</f>
        <v>0.44249876469243088</v>
      </c>
      <c r="AA1861" s="57">
        <f t="shared" ref="AA1861" si="7651">(N1861*V1858+O1861*U1858+P1861*V1861+Q1861*U1861)</f>
        <v>0</v>
      </c>
      <c r="AB1861" s="9"/>
      <c r="AC1861" s="74">
        <f t="shared" ref="AC1861" si="7652">(180/PI())*ATAN(-1*(($X$8*Y1858+AA1858+$X$8*Y1861+AA1861)/($X$8*X1858+Z1858+$X$8*X1861+Z1861)))</f>
        <v>83.341227245671519</v>
      </c>
      <c r="AE1861" s="102">
        <f t="shared" ref="AE1861" si="7653">20*LOG(((($X$8*X1858+Z1858-$X$8*X1861-Z1861)^2+($X$8*Y1858+AA1858-$X$8*Y1861-AA1861)^2)/(($X$8*X1858+Z1858+$X$8*X1861+Z1861)^2+($X$8*Y1858+AA1858+$X$8*Y1861+AA1861)^2))^0.5)</f>
        <v>-0.3089609777500279</v>
      </c>
      <c r="AF1861" s="17"/>
      <c r="AG1861" s="62"/>
      <c r="AH1861" s="62"/>
      <c r="AI1861" s="62"/>
      <c r="AJ1861" s="62"/>
    </row>
    <row r="1862" spans="2:36" ht="18.649999999999999" customHeight="1">
      <c r="AE1862" s="66"/>
    </row>
    <row r="1863" spans="2:36" ht="18.649999999999999" customHeight="1" thickBot="1">
      <c r="E1863" s="50" t="s">
        <v>8</v>
      </c>
      <c r="J1863" s="50" t="s">
        <v>9</v>
      </c>
      <c r="O1863" s="50" t="s">
        <v>10</v>
      </c>
      <c r="T1863" s="50" t="s">
        <v>11</v>
      </c>
      <c r="Y1863" s="50" t="s">
        <v>12</v>
      </c>
    </row>
    <row r="1864" spans="2:36" ht="18.649999999999999" customHeight="1" thickBot="1">
      <c r="B1864" s="49"/>
      <c r="D1864" s="233" t="s">
        <v>37</v>
      </c>
      <c r="E1864" s="234"/>
      <c r="F1864" s="235" t="s">
        <v>38</v>
      </c>
      <c r="G1864" s="236"/>
      <c r="I1864" s="228" t="s">
        <v>14</v>
      </c>
      <c r="J1864" s="229"/>
      <c r="K1864" s="230" t="s">
        <v>15</v>
      </c>
      <c r="L1864" s="231"/>
      <c r="N1864" s="228" t="s">
        <v>16</v>
      </c>
      <c r="O1864" s="229"/>
      <c r="P1864" s="230" t="s">
        <v>17</v>
      </c>
      <c r="Q1864" s="231"/>
      <c r="S1864" s="228" t="s">
        <v>45</v>
      </c>
      <c r="T1864" s="229"/>
      <c r="U1864" s="230" t="s">
        <v>46</v>
      </c>
      <c r="V1864" s="231"/>
      <c r="X1864" s="228" t="s">
        <v>49</v>
      </c>
      <c r="Y1864" s="229"/>
      <c r="Z1864" s="230" t="s">
        <v>50</v>
      </c>
      <c r="AA1864" s="231"/>
      <c r="AB1864" s="4"/>
      <c r="AC1864" s="53" t="s">
        <v>87</v>
      </c>
      <c r="AE1864" s="98" t="s">
        <v>88</v>
      </c>
      <c r="AF1864" s="17"/>
      <c r="AG1864" s="62"/>
      <c r="AH1864" s="62"/>
      <c r="AI1864" s="62"/>
      <c r="AJ1864" s="62"/>
    </row>
    <row r="1865" spans="2:36" ht="18.649999999999999" customHeight="1" thickTop="1" thickBot="1">
      <c r="B1865" s="75">
        <v>5.26</v>
      </c>
      <c r="D1865" s="132">
        <f t="shared" ref="D1865" si="7654">COS($F$8*$B1865)</f>
        <v>-0.50802667197402784</v>
      </c>
      <c r="E1865" s="133">
        <v>0</v>
      </c>
      <c r="F1865" s="134">
        <v>0</v>
      </c>
      <c r="G1865" s="135">
        <f t="shared" ref="G1865" si="7655">$E$8*SIN($B1865*$F$8)</f>
        <v>2.5840240140267547</v>
      </c>
      <c r="I1865" s="55">
        <v>1</v>
      </c>
      <c r="J1865" s="58">
        <v>0</v>
      </c>
      <c r="K1865" s="56">
        <v>0</v>
      </c>
      <c r="L1865" s="57">
        <v>0</v>
      </c>
      <c r="N1865" s="55">
        <f t="shared" ref="N1865" si="7656">D1865*I1865+F1865*I1868-E1865*J1865-G1865*J1868</f>
        <v>-2.4366066518968728</v>
      </c>
      <c r="O1865" s="58">
        <f t="shared" ref="O1865" si="7657">(D1865*J1865+E1865*I1865+F1865*J1868+G1865*I1868)</f>
        <v>0</v>
      </c>
      <c r="P1865" s="56">
        <f t="shared" ref="P1865" si="7658">D1865*K1865+F1865*K1868-E1865*L1865-G1865*L1868</f>
        <v>0</v>
      </c>
      <c r="Q1865" s="57">
        <f t="shared" ref="Q1865" si="7659">(D1865*L1865+E1865*K1865+F1865*L1868+G1865*K1868)</f>
        <v>2.5840240140267547</v>
      </c>
      <c r="S1865" s="59">
        <f t="shared" ref="S1865" si="7660">COS($U$8*$B1865)</f>
        <v>-0.50802667197402784</v>
      </c>
      <c r="T1865" s="60">
        <v>0</v>
      </c>
      <c r="U1865" s="22">
        <v>0</v>
      </c>
      <c r="V1865" s="116">
        <f t="shared" ref="V1865" si="7661">$T$8*SIN($B1865*$U$8)</f>
        <v>2.5840240140267547</v>
      </c>
      <c r="X1865" s="55">
        <f t="shared" ref="X1865" si="7662">N1865*S1865+P1865*S1868-O1865*T1865-Q1865*T1868</f>
        <v>0.49595226770995327</v>
      </c>
      <c r="Y1865" s="58">
        <f t="shared" ref="Y1865" si="7663">(N1865*T1865+O1865*S1865+P1865*T1868+Q1865*S1868)</f>
        <v>0</v>
      </c>
      <c r="Z1865" s="56">
        <f t="shared" ref="Z1865" si="7664">N1865*U1865+P1865*U1868-O1865*V1865-Q1865*V1868</f>
        <v>0</v>
      </c>
      <c r="AA1865" s="57">
        <f t="shared" ref="AA1865" si="7665">(N1865*V1865+O1865*U1865+P1865*V1868+Q1865*U1868)</f>
        <v>-7.6090032213858301</v>
      </c>
      <c r="AB1865" s="9"/>
      <c r="AC1865" s="61">
        <f t="shared" ref="AC1865" si="7666">20*LOG((2*$X$8)/(($X$8*X1865+Z1865+$X$8*X1868+Z1868)^2+($X$8*Y1865+AA1865+$X$8*Y1868+AA1868)^2)^0.5)</f>
        <v>-11.789675105835126</v>
      </c>
      <c r="AE1865" s="99">
        <f t="shared" ref="AE1865" si="7667">((Y1865^2+X1865^2)/(Y1868^2+X1868^2))^0.5</f>
        <v>5.0047022738518132</v>
      </c>
      <c r="AF1865" s="17"/>
      <c r="AG1865" s="62"/>
      <c r="AH1865" s="62"/>
      <c r="AI1865" s="62"/>
      <c r="AJ1865" s="62"/>
    </row>
    <row r="1866" spans="2:36" ht="18.649999999999999" customHeight="1" thickBot="1">
      <c r="D1866" s="59"/>
      <c r="E1866" s="22"/>
      <c r="F1866" s="22"/>
      <c r="G1866" s="65"/>
      <c r="I1866" s="63"/>
      <c r="L1866" s="64"/>
      <c r="N1866" s="63"/>
      <c r="Q1866" s="64"/>
      <c r="S1866" s="63"/>
      <c r="V1866" s="64"/>
      <c r="X1866" s="63"/>
      <c r="AA1866" s="64"/>
      <c r="AE1866" s="100"/>
      <c r="AF1866" s="17"/>
      <c r="AG1866" s="62"/>
      <c r="AH1866" s="62"/>
      <c r="AI1866" s="62"/>
      <c r="AJ1866" s="62"/>
    </row>
    <row r="1867" spans="2:36" ht="18.649999999999999" customHeight="1" thickBot="1">
      <c r="D1867" s="237" t="s">
        <v>39</v>
      </c>
      <c r="E1867" s="238"/>
      <c r="F1867" s="239" t="s">
        <v>40</v>
      </c>
      <c r="G1867" s="240"/>
      <c r="I1867" s="228" t="s">
        <v>18</v>
      </c>
      <c r="J1867" s="229"/>
      <c r="K1867" s="230" t="s">
        <v>19</v>
      </c>
      <c r="L1867" s="231"/>
      <c r="N1867" s="228" t="s">
        <v>20</v>
      </c>
      <c r="O1867" s="229"/>
      <c r="P1867" s="230" t="s">
        <v>21</v>
      </c>
      <c r="Q1867" s="231"/>
      <c r="S1867" s="228" t="s">
        <v>47</v>
      </c>
      <c r="T1867" s="229"/>
      <c r="U1867" s="230" t="s">
        <v>48</v>
      </c>
      <c r="V1867" s="231"/>
      <c r="X1867" s="228" t="s">
        <v>51</v>
      </c>
      <c r="Y1867" s="229"/>
      <c r="Z1867" s="230" t="s">
        <v>52</v>
      </c>
      <c r="AA1867" s="231"/>
      <c r="AB1867" s="4"/>
      <c r="AC1867" s="71" t="s">
        <v>89</v>
      </c>
      <c r="AE1867" s="101" t="s">
        <v>90</v>
      </c>
      <c r="AF1867" s="17"/>
      <c r="AG1867" s="62"/>
      <c r="AH1867" s="62"/>
      <c r="AI1867" s="62"/>
      <c r="AJ1867" s="62"/>
    </row>
    <row r="1868" spans="2:36" ht="18.649999999999999" customHeight="1" thickTop="1" thickBot="1">
      <c r="D1868" s="43">
        <v>0</v>
      </c>
      <c r="E1868" s="116">
        <f t="shared" ref="E1868" si="7668">(1/$E$8)*SIN($B1865*$F$8)</f>
        <v>0.28711377933630605</v>
      </c>
      <c r="F1868" s="59">
        <f t="shared" ref="F1868" si="7669">COS($F$8*$B1865)</f>
        <v>-0.50802667197402784</v>
      </c>
      <c r="G1868" s="73">
        <v>0</v>
      </c>
      <c r="I1868" s="55">
        <v>0</v>
      </c>
      <c r="J1868" s="58">
        <f t="shared" ref="J1868" si="7670">(TAN($K$8*B1865))/$J$8</f>
        <v>0.74634754532233882</v>
      </c>
      <c r="K1868" s="56">
        <v>1</v>
      </c>
      <c r="L1868" s="57">
        <v>0</v>
      </c>
      <c r="N1868" s="55">
        <f t="shared" ref="N1868" si="7671">D1868*I1865+F1868*I1868-E1868*J1865-G1868*J1868</f>
        <v>0</v>
      </c>
      <c r="O1868" s="58">
        <f t="shared" ref="O1868" si="7672">(D1868*J1865+E1868*I1865+F1868*J1868+G1868*I1868)</f>
        <v>-9.2050680249786632E-2</v>
      </c>
      <c r="P1868" s="56">
        <f t="shared" ref="P1868" si="7673">D1868*K1865+F1868*K1868-E1868*L1865-G1868*L1868</f>
        <v>-0.50802667197402784</v>
      </c>
      <c r="Q1868" s="57">
        <f t="shared" ref="Q1868" si="7674">(D1868*L1865+E1868*K1865+F1868*L1868+G1868*K1868)</f>
        <v>0</v>
      </c>
      <c r="S1868" s="43">
        <v>0</v>
      </c>
      <c r="T1868" s="116">
        <f t="shared" ref="T1868" si="7675">(1/$T$8)*SIN($B1865*$U$8)</f>
        <v>0.28711377933630605</v>
      </c>
      <c r="U1868" s="59">
        <f t="shared" ref="U1868" si="7676">COS($U$8*$B1865)</f>
        <v>-0.50802667197402784</v>
      </c>
      <c r="V1868" s="73">
        <v>0</v>
      </c>
      <c r="X1868" s="55">
        <f t="shared" ref="X1868" si="7677">N1868*S1865+P1868*S1868-O1868*T1865-Q1868*T1868</f>
        <v>0</v>
      </c>
      <c r="Y1868" s="58">
        <f t="shared" ref="Y1868" si="7678">(N1868*T1865+O1868*S1865+P1868*T1868+Q1868*S1868)</f>
        <v>-9.909725705386449E-2</v>
      </c>
      <c r="Z1868" s="56">
        <f t="shared" ref="Z1868" si="7679">N1868*U1865+P1868*U1868-O1868*V1865-Q1868*V1868</f>
        <v>0.49595226770995343</v>
      </c>
      <c r="AA1868" s="57">
        <f t="shared" ref="AA1868" si="7680">(N1868*V1865+O1868*U1865+P1868*V1868+Q1868*U1868)</f>
        <v>0</v>
      </c>
      <c r="AB1868" s="9"/>
      <c r="AC1868" s="74">
        <f t="shared" ref="AC1868" si="7681">(180/PI())*ATAN(-1*(($X$8*Y1865+AA1865+$X$8*Y1868+AA1868)/($X$8*X1865+Z1865+$X$8*X1868+Z1868)))</f>
        <v>82.667282571160499</v>
      </c>
      <c r="AE1868" s="102">
        <f t="shared" ref="AE1868" si="7682">20*LOG(((($X$8*X1865+Z1865-$X$8*X1868-Z1868)^2+($X$8*Y1865+AA1865-$X$8*Y1868-AA1868)^2)/(($X$8*X1865+Z1865+$X$8*X1868+Z1868)^2+($X$8*Y1865+AA1865+$X$8*Y1868+AA1868)^2))^0.5)</f>
        <v>-0.29758503915765111</v>
      </c>
      <c r="AF1868" s="17"/>
      <c r="AG1868" s="62"/>
      <c r="AH1868" s="62"/>
      <c r="AI1868" s="62"/>
      <c r="AJ1868" s="62"/>
    </row>
    <row r="1869" spans="2:36" ht="18.649999999999999" customHeight="1">
      <c r="AE1869" s="66"/>
    </row>
    <row r="1870" spans="2:36" ht="18.649999999999999" customHeight="1" thickBot="1">
      <c r="E1870" s="50" t="s">
        <v>8</v>
      </c>
      <c r="J1870" s="50" t="s">
        <v>9</v>
      </c>
      <c r="O1870" s="50" t="s">
        <v>10</v>
      </c>
      <c r="T1870" s="50" t="s">
        <v>11</v>
      </c>
      <c r="Y1870" s="50" t="s">
        <v>12</v>
      </c>
    </row>
    <row r="1871" spans="2:36" ht="18.649999999999999" customHeight="1" thickBot="1">
      <c r="B1871" s="49"/>
      <c r="D1871" s="233" t="s">
        <v>37</v>
      </c>
      <c r="E1871" s="234"/>
      <c r="F1871" s="235" t="s">
        <v>38</v>
      </c>
      <c r="G1871" s="236"/>
      <c r="I1871" s="228" t="s">
        <v>14</v>
      </c>
      <c r="J1871" s="229"/>
      <c r="K1871" s="230" t="s">
        <v>15</v>
      </c>
      <c r="L1871" s="231"/>
      <c r="N1871" s="228" t="s">
        <v>16</v>
      </c>
      <c r="O1871" s="229"/>
      <c r="P1871" s="230" t="s">
        <v>17</v>
      </c>
      <c r="Q1871" s="231"/>
      <c r="S1871" s="228" t="s">
        <v>45</v>
      </c>
      <c r="T1871" s="229"/>
      <c r="U1871" s="230" t="s">
        <v>46</v>
      </c>
      <c r="V1871" s="231"/>
      <c r="X1871" s="228" t="s">
        <v>49</v>
      </c>
      <c r="Y1871" s="229"/>
      <c r="Z1871" s="230" t="s">
        <v>50</v>
      </c>
      <c r="AA1871" s="231"/>
      <c r="AB1871" s="4"/>
      <c r="AC1871" s="53" t="s">
        <v>87</v>
      </c>
      <c r="AE1871" s="98" t="s">
        <v>88</v>
      </c>
      <c r="AF1871" s="17"/>
      <c r="AG1871" s="62"/>
      <c r="AH1871" s="62"/>
      <c r="AI1871" s="62"/>
      <c r="AJ1871" s="62"/>
    </row>
    <row r="1872" spans="2:36" ht="18.649999999999999" customHeight="1" thickTop="1" thickBot="1">
      <c r="B1872" s="75">
        <v>5.28</v>
      </c>
      <c r="D1872" s="132">
        <f t="shared" ref="D1872" si="7683">COS($F$8*$B1872)</f>
        <v>-0.51490005730556954</v>
      </c>
      <c r="E1872" s="133">
        <v>0</v>
      </c>
      <c r="F1872" s="134">
        <v>0</v>
      </c>
      <c r="G1872" s="135">
        <f t="shared" ref="G1872" si="7684">$E$8*SIN($B1872*$F$8)</f>
        <v>2.5717506447710852</v>
      </c>
      <c r="I1872" s="55">
        <v>1</v>
      </c>
      <c r="J1872" s="58">
        <v>0</v>
      </c>
      <c r="K1872" s="56">
        <v>0</v>
      </c>
      <c r="L1872" s="57">
        <v>0</v>
      </c>
      <c r="N1872" s="55">
        <f t="shared" ref="N1872" si="7685">D1872*I1872+F1872*I1875-E1872*J1872-G1872*J1875</f>
        <v>-2.4960691906296733</v>
      </c>
      <c r="O1872" s="58">
        <f t="shared" ref="O1872" si="7686">(D1872*J1872+E1872*I1872+F1872*J1875+G1872*I1875)</f>
        <v>0</v>
      </c>
      <c r="P1872" s="56">
        <f t="shared" ref="P1872" si="7687">D1872*K1872+F1872*K1875-E1872*L1872-G1872*L1875</f>
        <v>0</v>
      </c>
      <c r="Q1872" s="57">
        <f t="shared" ref="Q1872" si="7688">(D1872*L1872+E1872*K1872+F1872*L1875+G1872*K1875)</f>
        <v>2.5717506447710852</v>
      </c>
      <c r="S1872" s="59">
        <f t="shared" ref="S1872" si="7689">COS($U$8*$B1872)</f>
        <v>-0.51490005730556954</v>
      </c>
      <c r="T1872" s="60">
        <v>0</v>
      </c>
      <c r="U1872" s="22">
        <v>0</v>
      </c>
      <c r="V1872" s="116">
        <f t="shared" ref="V1872" si="7690">$T$8*SIN($B1872*$U$8)</f>
        <v>2.5717506447710852</v>
      </c>
      <c r="X1872" s="55">
        <f t="shared" ref="X1872" si="7691">N1872*S1872+P1872*S1875-O1872*T1872-Q1872*T1875</f>
        <v>0.55034823830716395</v>
      </c>
      <c r="Y1872" s="58">
        <f t="shared" ref="Y1872" si="7692">(N1872*T1872+O1872*S1872+P1872*T1875+Q1872*S1875)</f>
        <v>0</v>
      </c>
      <c r="Z1872" s="56">
        <f t="shared" ref="Z1872" si="7693">N1872*U1872+P1872*U1875-O1872*V1872-Q1872*V1875</f>
        <v>0</v>
      </c>
      <c r="AA1872" s="57">
        <f t="shared" ref="AA1872" si="7694">(N1872*V1872+O1872*U1872+P1872*V1875+Q1872*U1875)</f>
        <v>-7.7434621047633705</v>
      </c>
      <c r="AB1872" s="9"/>
      <c r="AC1872" s="61">
        <f t="shared" ref="AC1872" si="7695">20*LOG((2*$X$8)/(($X$8*X1872+Z1872+$X$8*X1875+Z1875)^2+($X$8*Y1872+AA1872+$X$8*Y1875+AA1875)^2)^0.5)</f>
        <v>-11.943413979330407</v>
      </c>
      <c r="AE1872" s="99">
        <f t="shared" ref="AE1872" si="7696">((Y1872^2+X1872^2)/(Y1875^2+X1875^2))^0.5</f>
        <v>6.1131802107246429</v>
      </c>
      <c r="AF1872" s="17"/>
      <c r="AG1872" s="62"/>
      <c r="AH1872" s="62"/>
      <c r="AI1872" s="62"/>
      <c r="AJ1872" s="62"/>
    </row>
    <row r="1873" spans="2:36" ht="18.649999999999999" customHeight="1" thickBot="1">
      <c r="D1873" s="59"/>
      <c r="E1873" s="22"/>
      <c r="F1873" s="22"/>
      <c r="G1873" s="65"/>
      <c r="I1873" s="63"/>
      <c r="L1873" s="64"/>
      <c r="N1873" s="63"/>
      <c r="Q1873" s="64"/>
      <c r="S1873" s="63"/>
      <c r="V1873" s="64"/>
      <c r="X1873" s="63"/>
      <c r="AA1873" s="64"/>
      <c r="AE1873" s="100"/>
      <c r="AF1873" s="17"/>
      <c r="AG1873" s="62"/>
      <c r="AH1873" s="62"/>
      <c r="AI1873" s="62"/>
      <c r="AJ1873" s="62"/>
    </row>
    <row r="1874" spans="2:36" ht="18.649999999999999" customHeight="1" thickBot="1">
      <c r="D1874" s="237" t="s">
        <v>39</v>
      </c>
      <c r="E1874" s="238"/>
      <c r="F1874" s="239" t="s">
        <v>40</v>
      </c>
      <c r="G1874" s="240"/>
      <c r="I1874" s="228" t="s">
        <v>18</v>
      </c>
      <c r="J1874" s="229"/>
      <c r="K1874" s="230" t="s">
        <v>19</v>
      </c>
      <c r="L1874" s="231"/>
      <c r="N1874" s="228" t="s">
        <v>20</v>
      </c>
      <c r="O1874" s="229"/>
      <c r="P1874" s="230" t="s">
        <v>21</v>
      </c>
      <c r="Q1874" s="231"/>
      <c r="S1874" s="228" t="s">
        <v>47</v>
      </c>
      <c r="T1874" s="229"/>
      <c r="U1874" s="230" t="s">
        <v>48</v>
      </c>
      <c r="V1874" s="231"/>
      <c r="X1874" s="228" t="s">
        <v>51</v>
      </c>
      <c r="Y1874" s="229"/>
      <c r="Z1874" s="230" t="s">
        <v>52</v>
      </c>
      <c r="AA1874" s="231"/>
      <c r="AB1874" s="4"/>
      <c r="AC1874" s="71" t="s">
        <v>89</v>
      </c>
      <c r="AE1874" s="101" t="s">
        <v>90</v>
      </c>
      <c r="AF1874" s="17"/>
      <c r="AG1874" s="62"/>
      <c r="AH1874" s="62"/>
      <c r="AI1874" s="62"/>
      <c r="AJ1874" s="62"/>
    </row>
    <row r="1875" spans="2:36" ht="18.649999999999999" customHeight="1" thickTop="1" thickBot="1">
      <c r="D1875" s="43">
        <v>0</v>
      </c>
      <c r="E1875" s="116">
        <f t="shared" ref="E1875" si="7697">(1/$E$8)*SIN($B1872*$F$8)</f>
        <v>0.28575007164123167</v>
      </c>
      <c r="F1875" s="59">
        <f t="shared" ref="F1875" si="7698">COS($F$8*$B1872)</f>
        <v>-0.51490005730556954</v>
      </c>
      <c r="G1875" s="73">
        <v>0</v>
      </c>
      <c r="I1875" s="55">
        <v>0</v>
      </c>
      <c r="J1875" s="58">
        <f t="shared" ref="J1875" si="7699">(TAN($K$8*B1872))/$J$8</f>
        <v>0.77035817502456594</v>
      </c>
      <c r="K1875" s="56">
        <v>1</v>
      </c>
      <c r="L1875" s="57">
        <v>0</v>
      </c>
      <c r="N1875" s="55">
        <f t="shared" ref="N1875" si="7700">D1875*I1872+F1875*I1875-E1875*J1872-G1875*J1875</f>
        <v>0</v>
      </c>
      <c r="O1875" s="58">
        <f t="shared" ref="O1875" si="7701">(D1875*J1872+E1875*I1872+F1875*J1875+G1875*I1875)</f>
        <v>-0.11090739682473127</v>
      </c>
      <c r="P1875" s="56">
        <f t="shared" ref="P1875" si="7702">D1875*K1872+F1875*K1875-E1875*L1872-G1875*L1875</f>
        <v>-0.51490005730556954</v>
      </c>
      <c r="Q1875" s="57">
        <f t="shared" ref="Q1875" si="7703">(D1875*L1872+E1875*K1872+F1875*L1875+G1875*K1875)</f>
        <v>0</v>
      </c>
      <c r="S1875" s="43">
        <v>0</v>
      </c>
      <c r="T1875" s="116">
        <f t="shared" ref="T1875" si="7704">(1/$T$8)*SIN($B1872*$U$8)</f>
        <v>0.28575007164123167</v>
      </c>
      <c r="U1875" s="59">
        <f t="shared" ref="U1875" si="7705">COS($U$8*$B1872)</f>
        <v>-0.51490005730556954</v>
      </c>
      <c r="V1875" s="73">
        <v>0</v>
      </c>
      <c r="X1875" s="55">
        <f t="shared" ref="X1875" si="7706">N1875*S1872+P1875*S1875-O1875*T1872-Q1875*T1875</f>
        <v>0</v>
      </c>
      <c r="Y1875" s="58">
        <f t="shared" ref="Y1875" si="7707">(N1875*T1872+O1875*S1872+P1875*T1875+Q1875*S1875)</f>
        <v>-9.0026503282475107E-2</v>
      </c>
      <c r="Z1875" s="56">
        <f t="shared" ref="Z1875" si="7708">N1875*U1872+P1875*U1875-O1875*V1872-Q1875*V1875</f>
        <v>0.55034823830716406</v>
      </c>
      <c r="AA1875" s="57">
        <f t="shared" ref="AA1875" si="7709">(N1875*V1872+O1875*U1872+P1875*V1875+Q1875*U1875)</f>
        <v>0</v>
      </c>
      <c r="AB1875" s="9"/>
      <c r="AC1875" s="74">
        <f t="shared" ref="AC1875" si="7710">(180/PI())*ATAN(-1*(($X$8*Y1872+AA1872+$X$8*Y1875+AA1875)/($X$8*X1872+Z1872+$X$8*X1875+Z1875)))</f>
        <v>82.001639297679461</v>
      </c>
      <c r="AE1875" s="102">
        <f t="shared" ref="AE1875" si="7711">20*LOG(((($X$8*X1872+Z1872-$X$8*X1875-Z1875)^2+($X$8*Y1872+AA1872-$X$8*Y1875-AA1875)^2)/(($X$8*X1872+Z1872+$X$8*X1875+Z1875)^2+($X$8*Y1872+AA1872+$X$8*Y1875+AA1875)^2))^0.5)</f>
        <v>-0.28688524751395694</v>
      </c>
      <c r="AF1875" s="17"/>
      <c r="AG1875" s="62"/>
      <c r="AH1875" s="62"/>
      <c r="AI1875" s="62"/>
      <c r="AJ1875" s="62"/>
    </row>
    <row r="1876" spans="2:36" ht="18.649999999999999" customHeight="1">
      <c r="AE1876" s="66"/>
    </row>
    <row r="1877" spans="2:36" ht="18.649999999999999" customHeight="1" thickBot="1">
      <c r="E1877" s="50" t="s">
        <v>8</v>
      </c>
      <c r="J1877" s="50" t="s">
        <v>9</v>
      </c>
      <c r="O1877" s="50" t="s">
        <v>10</v>
      </c>
      <c r="T1877" s="50" t="s">
        <v>11</v>
      </c>
      <c r="Y1877" s="50" t="s">
        <v>12</v>
      </c>
    </row>
    <row r="1878" spans="2:36" ht="18.649999999999999" customHeight="1" thickBot="1">
      <c r="B1878" s="49"/>
      <c r="D1878" s="233" t="s">
        <v>37</v>
      </c>
      <c r="E1878" s="234"/>
      <c r="F1878" s="235" t="s">
        <v>38</v>
      </c>
      <c r="G1878" s="236"/>
      <c r="I1878" s="228" t="s">
        <v>14</v>
      </c>
      <c r="J1878" s="229"/>
      <c r="K1878" s="230" t="s">
        <v>15</v>
      </c>
      <c r="L1878" s="231"/>
      <c r="N1878" s="228" t="s">
        <v>16</v>
      </c>
      <c r="O1878" s="229"/>
      <c r="P1878" s="230" t="s">
        <v>17</v>
      </c>
      <c r="Q1878" s="231"/>
      <c r="S1878" s="228" t="s">
        <v>45</v>
      </c>
      <c r="T1878" s="229"/>
      <c r="U1878" s="230" t="s">
        <v>46</v>
      </c>
      <c r="V1878" s="231"/>
      <c r="X1878" s="228" t="s">
        <v>49</v>
      </c>
      <c r="Y1878" s="229"/>
      <c r="Z1878" s="230" t="s">
        <v>50</v>
      </c>
      <c r="AA1878" s="231"/>
      <c r="AB1878" s="4"/>
      <c r="AC1878" s="53" t="s">
        <v>87</v>
      </c>
      <c r="AE1878" s="98" t="s">
        <v>88</v>
      </c>
      <c r="AF1878" s="17"/>
      <c r="AG1878" s="62"/>
      <c r="AH1878" s="62"/>
      <c r="AI1878" s="62"/>
      <c r="AJ1878" s="62"/>
    </row>
    <row r="1879" spans="2:36" ht="18.649999999999999" customHeight="1" thickTop="1" thickBot="1">
      <c r="B1879" s="75">
        <v>5.3</v>
      </c>
      <c r="D1879" s="132">
        <f t="shared" ref="D1879" si="7712">COS($F$8*$B1879)</f>
        <v>-0.52174049896379804</v>
      </c>
      <c r="E1879" s="133">
        <v>0</v>
      </c>
      <c r="F1879" s="134">
        <v>0</v>
      </c>
      <c r="G1879" s="135">
        <f t="shared" ref="G1879" si="7713">$E$8*SIN($B1879*$F$8)</f>
        <v>2.5593127330728973</v>
      </c>
      <c r="I1879" s="55">
        <v>1</v>
      </c>
      <c r="J1879" s="58">
        <v>0</v>
      </c>
      <c r="K1879" s="56">
        <v>0</v>
      </c>
      <c r="L1879" s="57">
        <v>0</v>
      </c>
      <c r="N1879" s="55">
        <f t="shared" ref="N1879" si="7714">D1879*I1879+F1879*I1882-E1879*J1879-G1879*J1882</f>
        <v>-2.5558356998268037</v>
      </c>
      <c r="O1879" s="58">
        <f t="shared" ref="O1879" si="7715">(D1879*J1879+E1879*I1879+F1879*J1882+G1879*I1882)</f>
        <v>0</v>
      </c>
      <c r="P1879" s="56">
        <f t="shared" ref="P1879" si="7716">D1879*K1879+F1879*K1882-E1879*L1879-G1879*L1882</f>
        <v>0</v>
      </c>
      <c r="Q1879" s="57">
        <f t="shared" ref="Q1879" si="7717">(D1879*L1879+E1879*K1879+F1879*L1882+G1879*K1882)</f>
        <v>2.5593127330728973</v>
      </c>
      <c r="S1879" s="59">
        <f t="shared" ref="S1879" si="7718">COS($U$8*$B1879)</f>
        <v>-0.52174049896379804</v>
      </c>
      <c r="T1879" s="60">
        <v>0</v>
      </c>
      <c r="U1879" s="22">
        <v>0</v>
      </c>
      <c r="V1879" s="116">
        <f t="shared" ref="V1879" si="7719">$T$8*SIN($B1879*$U$8)</f>
        <v>2.5593127330728973</v>
      </c>
      <c r="X1879" s="55">
        <f t="shared" ref="X1879" si="7720">N1879*S1879+P1879*S1882-O1879*T1879-Q1879*T1882</f>
        <v>0.60569614155611762</v>
      </c>
      <c r="Y1879" s="58">
        <f t="shared" ref="Y1879" si="7721">(N1879*T1879+O1879*S1879+P1879*T1882+Q1879*S1882)</f>
        <v>0</v>
      </c>
      <c r="Z1879" s="56">
        <f t="shared" ref="Z1879" si="7722">N1879*U1879+P1879*U1882-O1879*V1879-Q1879*V1882</f>
        <v>0</v>
      </c>
      <c r="AA1879" s="57">
        <f t="shared" ref="AA1879" si="7723">(N1879*V1879+O1879*U1879+P1879*V1882+Q1879*U1882)</f>
        <v>-7.8764799525668732</v>
      </c>
      <c r="AB1879" s="9"/>
      <c r="AC1879" s="61">
        <f t="shared" ref="AC1879" si="7724">20*LOG((2*$X$8)/(($X$8*X1879+Z1879+$X$8*X1882+Z1882)^2+($X$8*Y1879+AA1879+$X$8*Y1882+AA1882)^2)^0.5)</f>
        <v>-12.093751427799361</v>
      </c>
      <c r="AE1879" s="99">
        <f t="shared" ref="AE1879" si="7725">((Y1879^2+X1879^2)/(Y1882^2+X1882^2))^0.5</f>
        <v>7.5351619078804806</v>
      </c>
      <c r="AF1879" s="17"/>
      <c r="AG1879" s="62"/>
      <c r="AH1879" s="62"/>
      <c r="AI1879" s="62"/>
      <c r="AJ1879" s="62"/>
    </row>
    <row r="1880" spans="2:36" ht="18.649999999999999" customHeight="1" thickBot="1">
      <c r="D1880" s="59"/>
      <c r="E1880" s="22"/>
      <c r="F1880" s="22"/>
      <c r="G1880" s="65"/>
      <c r="I1880" s="63"/>
      <c r="L1880" s="64"/>
      <c r="N1880" s="63"/>
      <c r="Q1880" s="64"/>
      <c r="S1880" s="63"/>
      <c r="V1880" s="64"/>
      <c r="X1880" s="63"/>
      <c r="AA1880" s="64"/>
      <c r="AE1880" s="100"/>
      <c r="AF1880" s="17"/>
      <c r="AG1880" s="62"/>
      <c r="AH1880" s="62"/>
      <c r="AI1880" s="62"/>
      <c r="AJ1880" s="62"/>
    </row>
    <row r="1881" spans="2:36" ht="18.649999999999999" customHeight="1" thickBot="1">
      <c r="D1881" s="237" t="s">
        <v>39</v>
      </c>
      <c r="E1881" s="238"/>
      <c r="F1881" s="239" t="s">
        <v>40</v>
      </c>
      <c r="G1881" s="240"/>
      <c r="I1881" s="228" t="s">
        <v>18</v>
      </c>
      <c r="J1881" s="229"/>
      <c r="K1881" s="230" t="s">
        <v>19</v>
      </c>
      <c r="L1881" s="231"/>
      <c r="N1881" s="228" t="s">
        <v>20</v>
      </c>
      <c r="O1881" s="229"/>
      <c r="P1881" s="230" t="s">
        <v>21</v>
      </c>
      <c r="Q1881" s="231"/>
      <c r="S1881" s="228" t="s">
        <v>47</v>
      </c>
      <c r="T1881" s="229"/>
      <c r="U1881" s="230" t="s">
        <v>48</v>
      </c>
      <c r="V1881" s="231"/>
      <c r="X1881" s="228" t="s">
        <v>51</v>
      </c>
      <c r="Y1881" s="229"/>
      <c r="Z1881" s="230" t="s">
        <v>52</v>
      </c>
      <c r="AA1881" s="231"/>
      <c r="AB1881" s="4"/>
      <c r="AC1881" s="71" t="s">
        <v>89</v>
      </c>
      <c r="AE1881" s="101" t="s">
        <v>90</v>
      </c>
      <c r="AF1881" s="17"/>
      <c r="AG1881" s="62"/>
      <c r="AH1881" s="62"/>
      <c r="AI1881" s="62"/>
      <c r="AJ1881" s="62"/>
    </row>
    <row r="1882" spans="2:36" ht="18.649999999999999" customHeight="1" thickTop="1" thickBot="1">
      <c r="D1882" s="43">
        <v>0</v>
      </c>
      <c r="E1882" s="116">
        <f t="shared" ref="E1882" si="7726">(1/$E$8)*SIN($B1879*$F$8)</f>
        <v>0.28436808145254411</v>
      </c>
      <c r="F1882" s="59">
        <f t="shared" ref="F1882" si="7727">COS($F$8*$B1879)</f>
        <v>-0.52174049896379804</v>
      </c>
      <c r="G1882" s="73">
        <v>0</v>
      </c>
      <c r="I1882" s="55">
        <v>0</v>
      </c>
      <c r="J1882" s="58">
        <f t="shared" ref="J1882" si="7728">(TAN($K$8*B1879))/$J$8</f>
        <v>0.79478180785695651</v>
      </c>
      <c r="K1882" s="56">
        <v>1</v>
      </c>
      <c r="L1882" s="57">
        <v>0</v>
      </c>
      <c r="N1882" s="55">
        <f t="shared" ref="N1882" si="7729">D1882*I1879+F1882*I1882-E1882*J1879-G1882*J1882</f>
        <v>0</v>
      </c>
      <c r="O1882" s="58">
        <f t="shared" ref="O1882" si="7730">(D1882*J1879+E1882*I1879+F1882*J1882+G1882*I1882)</f>
        <v>-0.13030177554609385</v>
      </c>
      <c r="P1882" s="56">
        <f t="shared" ref="P1882" si="7731">D1882*K1879+F1882*K1882-E1882*L1879-G1882*L1882</f>
        <v>-0.52174049896379804</v>
      </c>
      <c r="Q1882" s="57">
        <f t="shared" ref="Q1882" si="7732">(D1882*L1879+E1882*K1879+F1882*L1882+G1882*K1882)</f>
        <v>0</v>
      </c>
      <c r="S1882" s="43">
        <v>0</v>
      </c>
      <c r="T1882" s="116">
        <f t="shared" ref="T1882" si="7733">(1/$T$8)*SIN($B1879*$U$8)</f>
        <v>0.28436808145254411</v>
      </c>
      <c r="U1882" s="59">
        <f t="shared" ref="U1882" si="7734">COS($U$8*$B1879)</f>
        <v>-0.52174049896379804</v>
      </c>
      <c r="V1882" s="73">
        <v>0</v>
      </c>
      <c r="X1882" s="55">
        <f t="shared" ref="X1882" si="7735">N1882*S1879+P1882*S1882-O1882*T1879-Q1882*T1882</f>
        <v>0</v>
      </c>
      <c r="Y1882" s="58">
        <f t="shared" ref="Y1882" si="7736">(N1882*T1879+O1882*S1879+P1882*T1882+Q1882*S1882)</f>
        <v>-8.038263131714049E-2</v>
      </c>
      <c r="Z1882" s="56">
        <f t="shared" ref="Z1882" si="7737">N1882*U1879+P1882*U1882-O1882*V1879-Q1882*V1882</f>
        <v>0.60569614155611762</v>
      </c>
      <c r="AA1882" s="57">
        <f t="shared" ref="AA1882" si="7738">(N1882*V1879+O1882*U1879+P1882*V1882+Q1882*U1882)</f>
        <v>0</v>
      </c>
      <c r="AB1882" s="9"/>
      <c r="AC1882" s="74">
        <f t="shared" ref="AC1882" si="7739">(180/PI())*ATAN(-1*(($X$8*Y1879+AA1879+$X$8*Y1882+AA1882)/($X$8*X1879+Z1879+$X$8*X1882+Z1882)))</f>
        <v>81.343479288000836</v>
      </c>
      <c r="AE1882" s="102">
        <f t="shared" ref="AE1882" si="7740">20*LOG(((($X$8*X1879+Z1879-$X$8*X1882-Z1882)^2+($X$8*Y1879+AA1879-$X$8*Y1882-AA1882)^2)/(($X$8*X1879+Z1879+$X$8*X1882+Z1882)^2+($X$8*Y1879+AA1879+$X$8*Y1882+AA1882)^2))^0.5)</f>
        <v>-0.27680630267033812</v>
      </c>
      <c r="AF1882" s="17"/>
      <c r="AG1882" s="62"/>
      <c r="AH1882" s="62"/>
      <c r="AI1882" s="62"/>
      <c r="AJ1882" s="62"/>
    </row>
    <row r="1883" spans="2:36" ht="18.649999999999999" customHeight="1">
      <c r="AE1883" s="66"/>
    </row>
    <row r="1884" spans="2:36" ht="18.649999999999999" customHeight="1" thickBot="1">
      <c r="E1884" s="50" t="s">
        <v>8</v>
      </c>
      <c r="J1884" s="50" t="s">
        <v>9</v>
      </c>
      <c r="O1884" s="50" t="s">
        <v>10</v>
      </c>
      <c r="T1884" s="50" t="s">
        <v>11</v>
      </c>
      <c r="Y1884" s="50" t="s">
        <v>12</v>
      </c>
    </row>
    <row r="1885" spans="2:36" ht="18.649999999999999" customHeight="1" thickBot="1">
      <c r="B1885" s="49"/>
      <c r="D1885" s="233" t="s">
        <v>37</v>
      </c>
      <c r="E1885" s="234"/>
      <c r="F1885" s="235" t="s">
        <v>38</v>
      </c>
      <c r="G1885" s="236"/>
      <c r="I1885" s="228" t="s">
        <v>14</v>
      </c>
      <c r="J1885" s="229"/>
      <c r="K1885" s="230" t="s">
        <v>15</v>
      </c>
      <c r="L1885" s="231"/>
      <c r="N1885" s="228" t="s">
        <v>16</v>
      </c>
      <c r="O1885" s="229"/>
      <c r="P1885" s="230" t="s">
        <v>17</v>
      </c>
      <c r="Q1885" s="231"/>
      <c r="S1885" s="228" t="s">
        <v>45</v>
      </c>
      <c r="T1885" s="229"/>
      <c r="U1885" s="230" t="s">
        <v>46</v>
      </c>
      <c r="V1885" s="231"/>
      <c r="X1885" s="228" t="s">
        <v>49</v>
      </c>
      <c r="Y1885" s="229"/>
      <c r="Z1885" s="230" t="s">
        <v>50</v>
      </c>
      <c r="AA1885" s="231"/>
      <c r="AB1885" s="4"/>
      <c r="AC1885" s="53" t="s">
        <v>87</v>
      </c>
      <c r="AE1885" s="98" t="s">
        <v>88</v>
      </c>
      <c r="AF1885" s="17"/>
      <c r="AG1885" s="62"/>
      <c r="AH1885" s="62"/>
      <c r="AI1885" s="62"/>
      <c r="AJ1885" s="62"/>
    </row>
    <row r="1886" spans="2:36" ht="18.649999999999999" customHeight="1" thickTop="1" thickBot="1">
      <c r="B1886" s="75">
        <v>5.32</v>
      </c>
      <c r="D1886" s="132">
        <f t="shared" ref="D1886" si="7741">COS($F$8*$B1886)</f>
        <v>-0.5285475592923734</v>
      </c>
      <c r="E1886" s="133">
        <v>0</v>
      </c>
      <c r="F1886" s="134">
        <v>0</v>
      </c>
      <c r="G1886" s="135">
        <f t="shared" ref="G1886" si="7742">$E$8*SIN($B1886*$F$8)</f>
        <v>2.5467110747186608</v>
      </c>
      <c r="I1886" s="55">
        <v>1</v>
      </c>
      <c r="J1886" s="58">
        <v>0</v>
      </c>
      <c r="K1886" s="56">
        <v>0</v>
      </c>
      <c r="L1886" s="57">
        <v>0</v>
      </c>
      <c r="N1886" s="55">
        <f t="shared" ref="N1886" si="7743">D1886*I1886+F1886*I1889-E1886*J1886-G1886*J1889</f>
        <v>-2.6159312402264354</v>
      </c>
      <c r="O1886" s="58">
        <f t="shared" ref="O1886" si="7744">(D1886*J1886+E1886*I1886+F1886*J1889+G1886*I1889)</f>
        <v>0</v>
      </c>
      <c r="P1886" s="56">
        <f t="shared" ref="P1886" si="7745">D1886*K1886+F1886*K1889-E1886*L1886-G1886*L1889</f>
        <v>0</v>
      </c>
      <c r="Q1886" s="57">
        <f t="shared" ref="Q1886" si="7746">(D1886*L1886+E1886*K1886+F1886*L1889+G1886*K1889)</f>
        <v>2.5467110747186608</v>
      </c>
      <c r="S1886" s="59">
        <f t="shared" ref="S1886" si="7747">COS($U$8*$B1886)</f>
        <v>-0.5285475592923734</v>
      </c>
      <c r="T1886" s="60">
        <v>0</v>
      </c>
      <c r="U1886" s="22">
        <v>0</v>
      </c>
      <c r="V1886" s="116">
        <f t="shared" ref="V1886" si="7748">$T$8*SIN($B1886*$U$8)</f>
        <v>2.5467110747186608</v>
      </c>
      <c r="X1886" s="55">
        <f t="shared" ref="X1886" si="7749">N1886*S1886+P1886*S1889-O1886*T1886-Q1886*T1889</f>
        <v>0.66200659473227874</v>
      </c>
      <c r="Y1886" s="58">
        <f t="shared" ref="Y1886" si="7750">(N1886*T1886+O1886*S1886+P1886*T1889+Q1886*S1889)</f>
        <v>0</v>
      </c>
      <c r="Z1886" s="56">
        <f t="shared" ref="Z1886" si="7751">N1886*U1886+P1886*U1889-O1886*V1886-Q1886*V1889</f>
        <v>0</v>
      </c>
      <c r="AA1886" s="57">
        <f t="shared" ref="AA1886" si="7752">(N1886*V1886+O1886*U1886+P1886*V1889+Q1886*U1889)</f>
        <v>-8.0080789829525898</v>
      </c>
      <c r="AB1886" s="9"/>
      <c r="AC1886" s="61">
        <f t="shared" ref="AC1886" si="7753">20*LOG((2*$X$8)/(($X$8*X1886+Z1886+$X$8*X1889+Z1889)^2+($X$8*Y1886+AA1886+$X$8*Y1889+AA1889)^2)^0.5)</f>
        <v>-12.240845206825682</v>
      </c>
      <c r="AE1886" s="99">
        <f t="shared" ref="AE1886" si="7754">((Y1886^2+X1886^2)/(Y1889^2+X1889^2))^0.5</f>
        <v>9.4373420127440752</v>
      </c>
      <c r="AF1886" s="17"/>
      <c r="AG1886" s="62"/>
      <c r="AH1886" s="62"/>
      <c r="AI1886" s="62"/>
      <c r="AJ1886" s="62"/>
    </row>
    <row r="1887" spans="2:36" ht="18.649999999999999" customHeight="1" thickBot="1">
      <c r="D1887" s="59"/>
      <c r="E1887" s="22"/>
      <c r="F1887" s="22"/>
      <c r="G1887" s="65"/>
      <c r="I1887" s="63"/>
      <c r="L1887" s="64"/>
      <c r="N1887" s="63"/>
      <c r="Q1887" s="64"/>
      <c r="S1887" s="63"/>
      <c r="V1887" s="64"/>
      <c r="X1887" s="63"/>
      <c r="AA1887" s="64"/>
      <c r="AE1887" s="100"/>
      <c r="AF1887" s="17"/>
      <c r="AG1887" s="62"/>
      <c r="AH1887" s="62"/>
      <c r="AI1887" s="62"/>
      <c r="AJ1887" s="62"/>
    </row>
    <row r="1888" spans="2:36" ht="18.649999999999999" customHeight="1" thickBot="1">
      <c r="D1888" s="237" t="s">
        <v>39</v>
      </c>
      <c r="E1888" s="238"/>
      <c r="F1888" s="239" t="s">
        <v>40</v>
      </c>
      <c r="G1888" s="240"/>
      <c r="I1888" s="228" t="s">
        <v>18</v>
      </c>
      <c r="J1888" s="229"/>
      <c r="K1888" s="230" t="s">
        <v>19</v>
      </c>
      <c r="L1888" s="231"/>
      <c r="N1888" s="228" t="s">
        <v>20</v>
      </c>
      <c r="O1888" s="229"/>
      <c r="P1888" s="230" t="s">
        <v>21</v>
      </c>
      <c r="Q1888" s="231"/>
      <c r="S1888" s="228" t="s">
        <v>47</v>
      </c>
      <c r="T1888" s="229"/>
      <c r="U1888" s="230" t="s">
        <v>48</v>
      </c>
      <c r="V1888" s="231"/>
      <c r="X1888" s="228" t="s">
        <v>51</v>
      </c>
      <c r="Y1888" s="229"/>
      <c r="Z1888" s="230" t="s">
        <v>52</v>
      </c>
      <c r="AA1888" s="231"/>
      <c r="AB1888" s="4"/>
      <c r="AC1888" s="71" t="s">
        <v>89</v>
      </c>
      <c r="AE1888" s="101" t="s">
        <v>90</v>
      </c>
      <c r="AF1888" s="17"/>
      <c r="AG1888" s="62"/>
      <c r="AH1888" s="62"/>
      <c r="AI1888" s="62"/>
      <c r="AJ1888" s="62"/>
    </row>
    <row r="1889" spans="2:36" ht="18.649999999999999" customHeight="1" thickTop="1" thickBot="1">
      <c r="D1889" s="43">
        <v>0</v>
      </c>
      <c r="E1889" s="116">
        <f t="shared" ref="E1889" si="7755">(1/$E$8)*SIN($B1886*$F$8)</f>
        <v>0.28296789719096227</v>
      </c>
      <c r="F1889" s="59">
        <f t="shared" ref="F1889" si="7756">COS($F$8*$B1886)</f>
        <v>-0.5285475592923734</v>
      </c>
      <c r="G1889" s="73">
        <v>0</v>
      </c>
      <c r="I1889" s="55">
        <v>0</v>
      </c>
      <c r="J1889" s="58">
        <f t="shared" ref="J1889" si="7757">(TAN($K$8*B1886))/$J$8</f>
        <v>0.81963898522122647</v>
      </c>
      <c r="K1889" s="56">
        <v>1</v>
      </c>
      <c r="L1889" s="57">
        <v>0</v>
      </c>
      <c r="N1889" s="55">
        <f t="shared" ref="N1889" si="7758">D1889*I1886+F1889*I1889-E1889*J1886-G1889*J1889</f>
        <v>0</v>
      </c>
      <c r="O1889" s="58">
        <f t="shared" ref="O1889" si="7759">(D1889*J1886+E1889*I1886+F1889*J1889+G1889*I1889)</f>
        <v>-0.15025028794859469</v>
      </c>
      <c r="P1889" s="56">
        <f t="shared" ref="P1889" si="7760">D1889*K1886+F1889*K1889-E1889*L1886-G1889*L1889</f>
        <v>-0.5285475592923734</v>
      </c>
      <c r="Q1889" s="57">
        <f t="shared" ref="Q1889" si="7761">(D1889*L1886+E1889*K1886+F1889*L1889+G1889*K1889)</f>
        <v>0</v>
      </c>
      <c r="S1889" s="43">
        <v>0</v>
      </c>
      <c r="T1889" s="116">
        <f t="shared" ref="T1889" si="7762">(1/$T$8)*SIN($B1886*$U$8)</f>
        <v>0.28296789719096227</v>
      </c>
      <c r="U1889" s="59">
        <f t="shared" ref="U1889" si="7763">COS($U$8*$B1886)</f>
        <v>-0.5285475592923734</v>
      </c>
      <c r="V1889" s="73">
        <v>0</v>
      </c>
      <c r="X1889" s="55">
        <f t="shared" ref="X1889" si="7764">N1889*S1886+P1889*S1889-O1889*T1886-Q1889*T1889</f>
        <v>0</v>
      </c>
      <c r="Y1889" s="58">
        <f t="shared" ref="Y1889" si="7765">(N1889*T1886+O1889*S1886+P1889*T1889+Q1889*S1889)</f>
        <v>-7.0147568440172337E-2</v>
      </c>
      <c r="Z1889" s="56">
        <f t="shared" ref="Z1889" si="7766">N1889*U1886+P1889*U1889-O1889*V1886-Q1889*V1889</f>
        <v>0.66200659473227874</v>
      </c>
      <c r="AA1889" s="57">
        <f t="shared" ref="AA1889" si="7767">(N1889*V1886+O1889*U1886+P1889*V1889+Q1889*U1889)</f>
        <v>0</v>
      </c>
      <c r="AB1889" s="9"/>
      <c r="AC1889" s="74">
        <f t="shared" ref="AC1889" si="7768">(180/PI())*ATAN(-1*(($X$8*Y1886+AA1886+$X$8*Y1889+AA1889)/($X$8*X1886+Z1886+$X$8*X1889+Z1889)))</f>
        <v>80.692036930723475</v>
      </c>
      <c r="AE1889" s="102">
        <f t="shared" ref="AE1889" si="7769">20*LOG(((($X$8*X1886+Z1886-$X$8*X1889-Z1889)^2+($X$8*Y1886+AA1886-$X$8*Y1889-AA1889)^2)/(($X$8*X1886+Z1886+$X$8*X1889+Z1889)^2+($X$8*Y1886+AA1886+$X$8*Y1889+AA1889)^2))^0.5)</f>
        <v>-0.26729827637068554</v>
      </c>
      <c r="AF1889" s="17"/>
      <c r="AG1889" s="62"/>
      <c r="AH1889" s="62"/>
      <c r="AI1889" s="62"/>
      <c r="AJ1889" s="62"/>
    </row>
    <row r="1890" spans="2:36" ht="18.649999999999999" customHeight="1">
      <c r="AE1890" s="66"/>
    </row>
    <row r="1891" spans="2:36" ht="18.649999999999999" customHeight="1" thickBot="1">
      <c r="E1891" s="50" t="s">
        <v>8</v>
      </c>
      <c r="J1891" s="50" t="s">
        <v>9</v>
      </c>
      <c r="O1891" s="50" t="s">
        <v>10</v>
      </c>
      <c r="T1891" s="50" t="s">
        <v>11</v>
      </c>
      <c r="Y1891" s="50" t="s">
        <v>12</v>
      </c>
    </row>
    <row r="1892" spans="2:36" ht="18.649999999999999" customHeight="1" thickBot="1">
      <c r="B1892" s="49"/>
      <c r="D1892" s="233" t="s">
        <v>37</v>
      </c>
      <c r="E1892" s="234"/>
      <c r="F1892" s="235" t="s">
        <v>38</v>
      </c>
      <c r="G1892" s="236"/>
      <c r="I1892" s="228" t="s">
        <v>14</v>
      </c>
      <c r="J1892" s="229"/>
      <c r="K1892" s="230" t="s">
        <v>15</v>
      </c>
      <c r="L1892" s="231"/>
      <c r="N1892" s="228" t="s">
        <v>16</v>
      </c>
      <c r="O1892" s="229"/>
      <c r="P1892" s="230" t="s">
        <v>17</v>
      </c>
      <c r="Q1892" s="231"/>
      <c r="S1892" s="228" t="s">
        <v>45</v>
      </c>
      <c r="T1892" s="229"/>
      <c r="U1892" s="230" t="s">
        <v>46</v>
      </c>
      <c r="V1892" s="231"/>
      <c r="X1892" s="228" t="s">
        <v>49</v>
      </c>
      <c r="Y1892" s="229"/>
      <c r="Z1892" s="230" t="s">
        <v>50</v>
      </c>
      <c r="AA1892" s="231"/>
      <c r="AB1892" s="4"/>
      <c r="AC1892" s="53" t="s">
        <v>87</v>
      </c>
      <c r="AE1892" s="98" t="s">
        <v>88</v>
      </c>
      <c r="AF1892" s="17"/>
      <c r="AG1892" s="62"/>
      <c r="AH1892" s="62"/>
      <c r="AI1892" s="62"/>
      <c r="AJ1892" s="62"/>
    </row>
    <row r="1893" spans="2:36" ht="18.649999999999999" customHeight="1" thickTop="1" thickBot="1">
      <c r="B1893" s="75">
        <v>5.34</v>
      </c>
      <c r="D1893" s="132">
        <f t="shared" ref="D1893" si="7770">COS($F$8*$B1893)</f>
        <v>-0.53532080277071425</v>
      </c>
      <c r="E1893" s="133">
        <v>0</v>
      </c>
      <c r="F1893" s="134">
        <v>0</v>
      </c>
      <c r="G1893" s="135">
        <f t="shared" ref="G1893" si="7771">$E$8*SIN($B1893*$F$8)</f>
        <v>2.5339464759714758</v>
      </c>
      <c r="I1893" s="55">
        <v>1</v>
      </c>
      <c r="J1893" s="58">
        <v>0</v>
      </c>
      <c r="K1893" s="56">
        <v>0</v>
      </c>
      <c r="L1893" s="57">
        <v>0</v>
      </c>
      <c r="N1893" s="55">
        <f t="shared" ref="N1893" si="7772">D1893*I1893+F1893*I1896-E1893*J1893-G1893*J1896</f>
        <v>-2.6763822460875364</v>
      </c>
      <c r="O1893" s="58">
        <f t="shared" ref="O1893" si="7773">(D1893*J1893+E1893*I1893+F1893*J1896+G1893*I1896)</f>
        <v>0</v>
      </c>
      <c r="P1893" s="56">
        <f t="shared" ref="P1893" si="7774">D1893*K1893+F1893*K1896-E1893*L1893-G1893*L1896</f>
        <v>0</v>
      </c>
      <c r="Q1893" s="57">
        <f t="shared" ref="Q1893" si="7775">(D1893*L1893+E1893*K1893+F1893*L1896+G1893*K1896)</f>
        <v>2.5339464759714758</v>
      </c>
      <c r="S1893" s="59">
        <f t="shared" ref="S1893" si="7776">COS($U$8*$B1893)</f>
        <v>-0.53532080277071425</v>
      </c>
      <c r="T1893" s="60">
        <v>0</v>
      </c>
      <c r="U1893" s="22">
        <v>0</v>
      </c>
      <c r="V1893" s="116">
        <f t="shared" ref="V1893" si="7777">$T$8*SIN($B1893*$U$8)</f>
        <v>2.5339464759714758</v>
      </c>
      <c r="X1893" s="55">
        <f t="shared" ref="X1893" si="7778">N1893*S1893+P1893*S1896-O1893*T1893-Q1893*T1896</f>
        <v>0.71929145437594932</v>
      </c>
      <c r="Y1893" s="58">
        <f t="shared" ref="Y1893" si="7779">(N1893*T1893+O1893*S1893+P1893*T1896+Q1893*S1896)</f>
        <v>0</v>
      </c>
      <c r="Z1893" s="56">
        <f t="shared" ref="Z1893" si="7780">N1893*U1893+P1893*U1896-O1893*V1893-Q1893*V1896</f>
        <v>0</v>
      </c>
      <c r="AA1893" s="57">
        <f t="shared" ref="AA1893" si="7781">(N1893*V1893+O1893*U1893+P1893*V1896+Q1893*U1896)</f>
        <v>-8.1382836225212092</v>
      </c>
      <c r="AB1893" s="9"/>
      <c r="AC1893" s="61">
        <f t="shared" ref="AC1893" si="7782">20*LOG((2*$X$8)/(($X$8*X1893+Z1893+$X$8*X1896+Z1896)^2+($X$8*Y1893+AA1893+$X$8*Y1896+AA1896)^2)^0.5)</f>
        <v>-12.384848043884384</v>
      </c>
      <c r="AE1893" s="99">
        <f t="shared" ref="AE1893" si="7783">((Y1893^2+X1893^2)/(Y1896^2+X1896^2))^0.5</f>
        <v>12.129211894235038</v>
      </c>
      <c r="AF1893" s="17"/>
      <c r="AG1893" s="62"/>
      <c r="AH1893" s="62"/>
      <c r="AI1893" s="62"/>
      <c r="AJ1893" s="62"/>
    </row>
    <row r="1894" spans="2:36" ht="18.649999999999999" customHeight="1" thickBot="1">
      <c r="D1894" s="59"/>
      <c r="E1894" s="22"/>
      <c r="F1894" s="22"/>
      <c r="G1894" s="65"/>
      <c r="I1894" s="63"/>
      <c r="L1894" s="64"/>
      <c r="N1894" s="63"/>
      <c r="Q1894" s="64"/>
      <c r="S1894" s="63"/>
      <c r="V1894" s="64"/>
      <c r="X1894" s="63"/>
      <c r="AA1894" s="64"/>
      <c r="AE1894" s="100"/>
      <c r="AF1894" s="17"/>
      <c r="AG1894" s="62"/>
      <c r="AH1894" s="62"/>
      <c r="AI1894" s="62"/>
      <c r="AJ1894" s="62"/>
    </row>
    <row r="1895" spans="2:36" ht="18.649999999999999" customHeight="1" thickBot="1">
      <c r="D1895" s="237" t="s">
        <v>39</v>
      </c>
      <c r="E1895" s="238"/>
      <c r="F1895" s="239" t="s">
        <v>40</v>
      </c>
      <c r="G1895" s="240"/>
      <c r="I1895" s="228" t="s">
        <v>18</v>
      </c>
      <c r="J1895" s="229"/>
      <c r="K1895" s="230" t="s">
        <v>19</v>
      </c>
      <c r="L1895" s="231"/>
      <c r="N1895" s="228" t="s">
        <v>20</v>
      </c>
      <c r="O1895" s="229"/>
      <c r="P1895" s="230" t="s">
        <v>21</v>
      </c>
      <c r="Q1895" s="231"/>
      <c r="S1895" s="228" t="s">
        <v>47</v>
      </c>
      <c r="T1895" s="229"/>
      <c r="U1895" s="230" t="s">
        <v>48</v>
      </c>
      <c r="V1895" s="231"/>
      <c r="X1895" s="228" t="s">
        <v>51</v>
      </c>
      <c r="Y1895" s="229"/>
      <c r="Z1895" s="230" t="s">
        <v>52</v>
      </c>
      <c r="AA1895" s="231"/>
      <c r="AB1895" s="4"/>
      <c r="AC1895" s="71" t="s">
        <v>89</v>
      </c>
      <c r="AE1895" s="101" t="s">
        <v>90</v>
      </c>
      <c r="AF1895" s="17"/>
      <c r="AG1895" s="62"/>
      <c r="AH1895" s="62"/>
      <c r="AI1895" s="62"/>
      <c r="AJ1895" s="62"/>
    </row>
    <row r="1896" spans="2:36" ht="18.649999999999999" customHeight="1" thickTop="1" thickBot="1">
      <c r="D1896" s="43">
        <v>0</v>
      </c>
      <c r="E1896" s="116">
        <f t="shared" ref="E1896" si="7784">(1/$E$8)*SIN($B1893*$F$8)</f>
        <v>0.28154960844127508</v>
      </c>
      <c r="F1896" s="59">
        <f t="shared" ref="F1896" si="7785">COS($F$8*$B1893)</f>
        <v>-0.53532080277071425</v>
      </c>
      <c r="G1896" s="73">
        <v>0</v>
      </c>
      <c r="I1896" s="55">
        <v>0</v>
      </c>
      <c r="J1896" s="58">
        <f t="shared" ref="J1896" si="7786">(TAN($K$8*B1893))/$J$8</f>
        <v>0.84495132932749584</v>
      </c>
      <c r="K1896" s="56">
        <v>1</v>
      </c>
      <c r="L1896" s="57">
        <v>0</v>
      </c>
      <c r="N1896" s="55">
        <f t="shared" ref="N1896" si="7787">D1896*I1893+F1896*I1896-E1896*J1893-G1896*J1896</f>
        <v>0</v>
      </c>
      <c r="O1896" s="58">
        <f t="shared" ref="O1896" si="7788">(D1896*J1893+E1896*I1893+F1896*J1896+G1896*I1896)</f>
        <v>-0.17077041547650212</v>
      </c>
      <c r="P1896" s="56">
        <f t="shared" ref="P1896" si="7789">D1896*K1893+F1896*K1896-E1896*L1893-G1896*L1896</f>
        <v>-0.53532080277071425</v>
      </c>
      <c r="Q1896" s="57">
        <f t="shared" ref="Q1896" si="7790">(D1896*L1893+E1896*K1893+F1896*L1896+G1896*K1896)</f>
        <v>0</v>
      </c>
      <c r="S1896" s="43">
        <v>0</v>
      </c>
      <c r="T1896" s="116">
        <f t="shared" ref="T1896" si="7791">(1/$T$8)*SIN($B1893*$U$8)</f>
        <v>0.28154960844127508</v>
      </c>
      <c r="U1896" s="59">
        <f t="shared" ref="U1896" si="7792">COS($U$8*$B1893)</f>
        <v>-0.53532080277071425</v>
      </c>
      <c r="V1896" s="73">
        <v>0</v>
      </c>
      <c r="X1896" s="55">
        <f t="shared" ref="X1896" si="7793">N1896*S1893+P1896*S1896-O1896*T1893-Q1896*T1896</f>
        <v>0</v>
      </c>
      <c r="Y1896" s="58">
        <f t="shared" ref="Y1896" si="7794">(N1896*T1893+O1896*S1893+P1896*T1896+Q1896*S1896)</f>
        <v>-5.9302406508194114E-2</v>
      </c>
      <c r="Z1896" s="56">
        <f t="shared" ref="Z1896" si="7795">N1896*U1893+P1896*U1896-O1896*V1893-Q1896*V1896</f>
        <v>0.71929145437594932</v>
      </c>
      <c r="AA1896" s="57">
        <f t="shared" ref="AA1896" si="7796">(N1896*V1893+O1896*U1893+P1896*V1896+Q1896*U1896)</f>
        <v>0</v>
      </c>
      <c r="AB1896" s="9"/>
      <c r="AC1896" s="74">
        <f t="shared" ref="AC1896" si="7797">(180/PI())*ATAN(-1*(($X$8*Y1893+AA1893+$X$8*Y1896+AA1896)/($X$8*X1893+Z1893+$X$8*X1896+Z1896)))</f>
        <v>80.046593804235755</v>
      </c>
      <c r="AE1896" s="102">
        <f t="shared" ref="AE1896" si="7798">20*LOG(((($X$8*X1893+Z1893-$X$8*X1896-Z1896)^2+($X$8*Y1893+AA1893-$X$8*Y1896-AA1896)^2)/(($X$8*X1893+Z1893+$X$8*X1896+Z1896)^2+($X$8*Y1893+AA1893+$X$8*Y1896+AA1896)^2))^0.5)</f>
        <v>-0.25831598959285801</v>
      </c>
      <c r="AF1896" s="17"/>
      <c r="AG1896" s="62"/>
      <c r="AH1896" s="62"/>
      <c r="AI1896" s="62"/>
      <c r="AJ1896" s="62"/>
    </row>
    <row r="1897" spans="2:36" ht="18.649999999999999" customHeight="1">
      <c r="AE1897" s="66"/>
    </row>
    <row r="1898" spans="2:36" ht="18.649999999999999" customHeight="1" thickBot="1">
      <c r="E1898" s="50" t="s">
        <v>8</v>
      </c>
      <c r="J1898" s="50" t="s">
        <v>9</v>
      </c>
      <c r="O1898" s="50" t="s">
        <v>10</v>
      </c>
      <c r="T1898" s="50" t="s">
        <v>11</v>
      </c>
      <c r="Y1898" s="50" t="s">
        <v>12</v>
      </c>
    </row>
    <row r="1899" spans="2:36" ht="18.649999999999999" customHeight="1" thickBot="1">
      <c r="B1899" s="49"/>
      <c r="D1899" s="233" t="s">
        <v>37</v>
      </c>
      <c r="E1899" s="234"/>
      <c r="F1899" s="235" t="s">
        <v>38</v>
      </c>
      <c r="G1899" s="236"/>
      <c r="I1899" s="228" t="s">
        <v>14</v>
      </c>
      <c r="J1899" s="229"/>
      <c r="K1899" s="230" t="s">
        <v>15</v>
      </c>
      <c r="L1899" s="231"/>
      <c r="N1899" s="228" t="s">
        <v>16</v>
      </c>
      <c r="O1899" s="229"/>
      <c r="P1899" s="230" t="s">
        <v>17</v>
      </c>
      <c r="Q1899" s="231"/>
      <c r="S1899" s="228" t="s">
        <v>45</v>
      </c>
      <c r="T1899" s="229"/>
      <c r="U1899" s="230" t="s">
        <v>46</v>
      </c>
      <c r="V1899" s="231"/>
      <c r="X1899" s="228" t="s">
        <v>49</v>
      </c>
      <c r="Y1899" s="229"/>
      <c r="Z1899" s="230" t="s">
        <v>50</v>
      </c>
      <c r="AA1899" s="231"/>
      <c r="AB1899" s="4"/>
      <c r="AC1899" s="53" t="s">
        <v>87</v>
      </c>
      <c r="AE1899" s="98" t="s">
        <v>88</v>
      </c>
      <c r="AF1899" s="17"/>
      <c r="AG1899" s="62"/>
      <c r="AH1899" s="62"/>
      <c r="AI1899" s="62"/>
      <c r="AJ1899" s="62"/>
    </row>
    <row r="1900" spans="2:36" ht="18.649999999999999" customHeight="1" thickTop="1" thickBot="1">
      <c r="B1900" s="75">
        <v>5.36</v>
      </c>
      <c r="D1900" s="132">
        <f t="shared" ref="D1900" si="7799">COS($F$8*$B1900)</f>
        <v>-0.5420597960418676</v>
      </c>
      <c r="E1900" s="133">
        <v>0</v>
      </c>
      <c r="F1900" s="134">
        <v>0</v>
      </c>
      <c r="G1900" s="135">
        <f t="shared" ref="G1900" si="7800">$E$8*SIN($B1900*$F$8)</f>
        <v>2.521019753519484</v>
      </c>
      <c r="I1900" s="55">
        <v>1</v>
      </c>
      <c r="J1900" s="58">
        <v>0</v>
      </c>
      <c r="K1900" s="56">
        <v>0</v>
      </c>
      <c r="L1900" s="57">
        <v>0</v>
      </c>
      <c r="N1900" s="55">
        <f t="shared" ref="N1900" si="7801">D1900*I1900+F1900*I1903-E1900*J1900-G1900*J1903</f>
        <v>-2.7372166303447409</v>
      </c>
      <c r="O1900" s="58">
        <f t="shared" ref="O1900" si="7802">(D1900*J1900+E1900*I1900+F1900*J1903+G1900*I1903)</f>
        <v>0</v>
      </c>
      <c r="P1900" s="56">
        <f t="shared" ref="P1900" si="7803">D1900*K1900+F1900*K1903-E1900*L1900-G1900*L1903</f>
        <v>0</v>
      </c>
      <c r="Q1900" s="57">
        <f t="shared" ref="Q1900" si="7804">(D1900*L1900+E1900*K1900+F1900*L1903+G1900*K1903)</f>
        <v>2.521019753519484</v>
      </c>
      <c r="S1900" s="59">
        <f t="shared" ref="S1900" si="7805">COS($U$8*$B1900)</f>
        <v>-0.5420597960418676</v>
      </c>
      <c r="T1900" s="60">
        <v>0</v>
      </c>
      <c r="U1900" s="22">
        <v>0</v>
      </c>
      <c r="V1900" s="116">
        <f t="shared" ref="V1900" si="7806">$T$8*SIN($B1900*$U$8)</f>
        <v>2.521019753519484</v>
      </c>
      <c r="X1900" s="55">
        <f t="shared" ref="X1900" si="7807">N1900*S1900+P1900*S1903-O1900*T1900-Q1900*T1903</f>
        <v>0.77756391085202947</v>
      </c>
      <c r="Y1900" s="58">
        <f t="shared" ref="Y1900" si="7808">(N1900*T1900+O1900*S1900+P1900*T1903+Q1900*S1903)</f>
        <v>0</v>
      </c>
      <c r="Z1900" s="56">
        <f t="shared" ref="Z1900" si="7809">N1900*U1900+P1900*U1903-O1900*V1900-Q1900*V1903</f>
        <v>0</v>
      </c>
      <c r="AA1900" s="57">
        <f t="shared" ref="AA1900" si="7810">(N1900*V1900+O1900*U1900+P1900*V1903+Q1900*U1903)</f>
        <v>-8.2671206481714226</v>
      </c>
      <c r="AB1900" s="9"/>
      <c r="AC1900" s="61">
        <f t="shared" ref="AC1900" si="7811">20*LOG((2*$X$8)/(($X$8*X1900+Z1900+$X$8*X1903+Z1903)^2+($X$8*Y1900+AA1900+$X$8*Y1903+AA1903)^2)^0.5)</f>
        <v>-12.525908134843807</v>
      </c>
      <c r="AE1900" s="99">
        <f t="shared" ref="AE1900" si="7812">((Y1900^2+X1900^2)/(Y1903^2+X1903^2))^0.5</f>
        <v>16.257729596495913</v>
      </c>
      <c r="AF1900" s="17"/>
      <c r="AG1900" s="62"/>
      <c r="AH1900" s="62"/>
      <c r="AI1900" s="62"/>
      <c r="AJ1900" s="62"/>
    </row>
    <row r="1901" spans="2:36" ht="18.649999999999999" customHeight="1" thickBot="1">
      <c r="D1901" s="59"/>
      <c r="E1901" s="22"/>
      <c r="F1901" s="22"/>
      <c r="G1901" s="65"/>
      <c r="I1901" s="63"/>
      <c r="L1901" s="64"/>
      <c r="N1901" s="63"/>
      <c r="Q1901" s="64"/>
      <c r="S1901" s="63"/>
      <c r="V1901" s="64"/>
      <c r="X1901" s="63"/>
      <c r="AA1901" s="64"/>
      <c r="AE1901" s="100"/>
      <c r="AF1901" s="17"/>
      <c r="AG1901" s="62"/>
      <c r="AH1901" s="62"/>
      <c r="AI1901" s="62"/>
      <c r="AJ1901" s="62"/>
    </row>
    <row r="1902" spans="2:36" ht="18.649999999999999" customHeight="1" thickBot="1">
      <c r="D1902" s="237" t="s">
        <v>39</v>
      </c>
      <c r="E1902" s="238"/>
      <c r="F1902" s="239" t="s">
        <v>40</v>
      </c>
      <c r="G1902" s="240"/>
      <c r="I1902" s="228" t="s">
        <v>18</v>
      </c>
      <c r="J1902" s="229"/>
      <c r="K1902" s="230" t="s">
        <v>19</v>
      </c>
      <c r="L1902" s="231"/>
      <c r="N1902" s="228" t="s">
        <v>20</v>
      </c>
      <c r="O1902" s="229"/>
      <c r="P1902" s="230" t="s">
        <v>21</v>
      </c>
      <c r="Q1902" s="231"/>
      <c r="S1902" s="228" t="s">
        <v>47</v>
      </c>
      <c r="T1902" s="229"/>
      <c r="U1902" s="230" t="s">
        <v>48</v>
      </c>
      <c r="V1902" s="231"/>
      <c r="X1902" s="228" t="s">
        <v>51</v>
      </c>
      <c r="Y1902" s="229"/>
      <c r="Z1902" s="230" t="s">
        <v>52</v>
      </c>
      <c r="AA1902" s="231"/>
      <c r="AB1902" s="4"/>
      <c r="AC1902" s="71" t="s">
        <v>89</v>
      </c>
      <c r="AE1902" s="101" t="s">
        <v>90</v>
      </c>
      <c r="AF1902" s="17"/>
      <c r="AG1902" s="62"/>
      <c r="AH1902" s="62"/>
      <c r="AI1902" s="62"/>
      <c r="AJ1902" s="62"/>
    </row>
    <row r="1903" spans="2:36" ht="18.649999999999999" customHeight="1" thickTop="1" thickBot="1">
      <c r="D1903" s="43">
        <v>0</v>
      </c>
      <c r="E1903" s="116">
        <f t="shared" ref="E1903" si="7813">(1/$E$8)*SIN($B1900*$F$8)</f>
        <v>0.28011330594660933</v>
      </c>
      <c r="F1903" s="59">
        <f t="shared" ref="F1903" si="7814">COS($F$8*$B1900)</f>
        <v>-0.5420597960418676</v>
      </c>
      <c r="G1903" s="73">
        <v>0</v>
      </c>
      <c r="I1903" s="55">
        <v>0</v>
      </c>
      <c r="J1903" s="58">
        <f t="shared" ref="J1903" si="7815">(TAN($K$8*B1900))/$J$8</f>
        <v>0.87074162399493782</v>
      </c>
      <c r="K1903" s="56">
        <v>1</v>
      </c>
      <c r="L1903" s="57">
        <v>0</v>
      </c>
      <c r="N1903" s="55">
        <f t="shared" ref="N1903" si="7816">D1903*I1900+F1903*I1903-E1903*J1900-G1903*J1903</f>
        <v>0</v>
      </c>
      <c r="O1903" s="58">
        <f t="shared" ref="O1903" si="7817">(D1903*J1900+E1903*I1900+F1903*J1903+G1903*I1903)</f>
        <v>-0.19188072116125121</v>
      </c>
      <c r="P1903" s="56">
        <f t="shared" ref="P1903" si="7818">D1903*K1900+F1903*K1903-E1903*L1900-G1903*L1903</f>
        <v>-0.5420597960418676</v>
      </c>
      <c r="Q1903" s="57">
        <f t="shared" ref="Q1903" si="7819">(D1903*L1900+E1903*K1900+F1903*L1903+G1903*K1903)</f>
        <v>0</v>
      </c>
      <c r="S1903" s="43">
        <v>0</v>
      </c>
      <c r="T1903" s="116">
        <f t="shared" ref="T1903" si="7820">(1/$T$8)*SIN($B1900*$U$8)</f>
        <v>0.28011330594660933</v>
      </c>
      <c r="U1903" s="59">
        <f t="shared" ref="U1903" si="7821">COS($U$8*$B1900)</f>
        <v>-0.5420597960418676</v>
      </c>
      <c r="V1903" s="73">
        <v>0</v>
      </c>
      <c r="X1903" s="55">
        <f t="shared" ref="X1903" si="7822">N1903*S1900+P1903*S1903-O1903*T1900-Q1903*T1903</f>
        <v>0</v>
      </c>
      <c r="Y1903" s="58">
        <f t="shared" ref="Y1903" si="7823">(N1903*T1900+O1903*S1900+P1903*T1903+Q1903*S1903)</f>
        <v>-4.7827336912998022E-2</v>
      </c>
      <c r="Z1903" s="56">
        <f t="shared" ref="Z1903" si="7824">N1903*U1900+P1903*U1903-O1903*V1900-Q1903*V1903</f>
        <v>0.77756391085202947</v>
      </c>
      <c r="AA1903" s="57">
        <f t="shared" ref="AA1903" si="7825">(N1903*V1900+O1903*U1900+P1903*V1903+Q1903*U1903)</f>
        <v>0</v>
      </c>
      <c r="AB1903" s="9"/>
      <c r="AC1903" s="74">
        <f t="shared" ref="AC1903" si="7826">(180/PI())*ATAN(-1*(($X$8*Y1900+AA1900+$X$8*Y1903+AA1903)/($X$8*X1900+Z1900+$X$8*X1903+Z1903)))</f>
        <v>79.406473899494486</v>
      </c>
      <c r="AE1903" s="102">
        <f t="shared" ref="AE1903" si="7827">20*LOG(((($X$8*X1900+Z1900-$X$8*X1903-Z1903)^2+($X$8*Y1900+AA1900-$X$8*Y1903-AA1903)^2)/(($X$8*X1900+Z1900+$X$8*X1903+Z1903)^2+($X$8*Y1900+AA1900+$X$8*Y1903+AA1903)^2))^0.5)</f>
        <v>-0.2498184715669533</v>
      </c>
      <c r="AF1903" s="17"/>
      <c r="AG1903" s="62"/>
      <c r="AH1903" s="62"/>
      <c r="AI1903" s="62"/>
      <c r="AJ1903" s="62"/>
    </row>
    <row r="1904" spans="2:36" ht="18.649999999999999" customHeight="1">
      <c r="AE1904" s="66"/>
    </row>
    <row r="1905" spans="2:36" ht="18.649999999999999" customHeight="1" thickBot="1">
      <c r="E1905" s="50" t="s">
        <v>8</v>
      </c>
      <c r="J1905" s="50" t="s">
        <v>9</v>
      </c>
      <c r="O1905" s="50" t="s">
        <v>10</v>
      </c>
      <c r="T1905" s="50" t="s">
        <v>11</v>
      </c>
      <c r="Y1905" s="50" t="s">
        <v>12</v>
      </c>
    </row>
    <row r="1906" spans="2:36" ht="18.649999999999999" customHeight="1" thickBot="1">
      <c r="B1906" s="49"/>
      <c r="D1906" s="233" t="s">
        <v>37</v>
      </c>
      <c r="E1906" s="234"/>
      <c r="F1906" s="235" t="s">
        <v>38</v>
      </c>
      <c r="G1906" s="236"/>
      <c r="I1906" s="228" t="s">
        <v>14</v>
      </c>
      <c r="J1906" s="229"/>
      <c r="K1906" s="230" t="s">
        <v>15</v>
      </c>
      <c r="L1906" s="231"/>
      <c r="N1906" s="228" t="s">
        <v>16</v>
      </c>
      <c r="O1906" s="229"/>
      <c r="P1906" s="230" t="s">
        <v>17</v>
      </c>
      <c r="Q1906" s="231"/>
      <c r="S1906" s="228" t="s">
        <v>45</v>
      </c>
      <c r="T1906" s="229"/>
      <c r="U1906" s="230" t="s">
        <v>46</v>
      </c>
      <c r="V1906" s="231"/>
      <c r="X1906" s="228" t="s">
        <v>49</v>
      </c>
      <c r="Y1906" s="229"/>
      <c r="Z1906" s="230" t="s">
        <v>50</v>
      </c>
      <c r="AA1906" s="231"/>
      <c r="AB1906" s="4"/>
      <c r="AC1906" s="53" t="s">
        <v>87</v>
      </c>
      <c r="AE1906" s="98" t="s">
        <v>88</v>
      </c>
      <c r="AF1906" s="17"/>
      <c r="AG1906" s="62"/>
      <c r="AH1906" s="62"/>
      <c r="AI1906" s="62"/>
      <c r="AJ1906" s="62"/>
    </row>
    <row r="1907" spans="2:36" ht="18.649999999999999" customHeight="1" thickTop="1" thickBot="1">
      <c r="B1907" s="75">
        <v>5.38</v>
      </c>
      <c r="D1907" s="132">
        <f t="shared" ref="D1907" si="7828">COS($F$8*$B1907)</f>
        <v>-0.54876410794023101</v>
      </c>
      <c r="E1907" s="133">
        <v>0</v>
      </c>
      <c r="F1907" s="134">
        <v>0</v>
      </c>
      <c r="G1907" s="135">
        <f t="shared" ref="G1907" si="7829">$E$8*SIN($B1907*$F$8)</f>
        <v>2.5079317344236189</v>
      </c>
      <c r="I1907" s="55">
        <v>1</v>
      </c>
      <c r="J1907" s="58">
        <v>0</v>
      </c>
      <c r="K1907" s="56">
        <v>0</v>
      </c>
      <c r="L1907" s="57">
        <v>0</v>
      </c>
      <c r="N1907" s="55">
        <f t="shared" ref="N1907" si="7830">D1907*I1907+F1907*I1910-E1907*J1907-G1907*J1910</f>
        <v>-2.7984638987562978</v>
      </c>
      <c r="O1907" s="58">
        <f t="shared" ref="O1907" si="7831">(D1907*J1907+E1907*I1907+F1907*J1910+G1907*I1910)</f>
        <v>0</v>
      </c>
      <c r="P1907" s="56">
        <f t="shared" ref="P1907" si="7832">D1907*K1907+F1907*K1910-E1907*L1907-G1907*L1910</f>
        <v>0</v>
      </c>
      <c r="Q1907" s="57">
        <f t="shared" ref="Q1907" si="7833">(D1907*L1907+E1907*K1907+F1907*L1910+G1907*K1910)</f>
        <v>2.5079317344236189</v>
      </c>
      <c r="S1907" s="59">
        <f t="shared" ref="S1907" si="7834">COS($U$8*$B1907)</f>
        <v>-0.54876410794023101</v>
      </c>
      <c r="T1907" s="60">
        <v>0</v>
      </c>
      <c r="U1907" s="22">
        <v>0</v>
      </c>
      <c r="V1907" s="116">
        <f t="shared" ref="V1907" si="7835">$T$8*SIN($B1907*$U$8)</f>
        <v>2.5079317344236189</v>
      </c>
      <c r="X1907" s="55">
        <f t="shared" ref="X1907" si="7836">N1907*S1907+P1907*S1910-O1907*T1907-Q1907*T1910</f>
        <v>0.83683859116737824</v>
      </c>
      <c r="Y1907" s="58">
        <f t="shared" ref="Y1907" si="7837">(N1907*T1907+O1907*S1907+P1907*T1910+Q1907*S1910)</f>
        <v>0</v>
      </c>
      <c r="Z1907" s="56">
        <f t="shared" ref="Z1907" si="7838">N1907*U1907+P1907*U1910-O1907*V1907-Q1907*V1910</f>
        <v>0</v>
      </c>
      <c r="AA1907" s="57">
        <f t="shared" ref="AA1907" si="7839">(N1907*V1907+O1907*U1907+P1907*V1910+Q1907*U1910)</f>
        <v>-8.3946193403457379</v>
      </c>
      <c r="AB1907" s="9"/>
      <c r="AC1907" s="61">
        <f t="shared" ref="AC1907" si="7840">20*LOG((2*$X$8)/(($X$8*X1907+Z1907+$X$8*X1910+Z1910)^2+($X$8*Y1907+AA1907+$X$8*Y1910+AA1910)^2)^0.5)</f>
        <v>-12.664169623859813</v>
      </c>
      <c r="AE1907" s="99">
        <f t="shared" ref="AE1907" si="7841">((Y1907^2+X1907^2)/(Y1910^2+X1910^2))^0.5</f>
        <v>23.439819629253783</v>
      </c>
      <c r="AF1907" s="17"/>
      <c r="AG1907" s="62"/>
      <c r="AH1907" s="62"/>
      <c r="AI1907" s="62"/>
      <c r="AJ1907" s="62"/>
    </row>
    <row r="1908" spans="2:36" ht="18.649999999999999" customHeight="1" thickBot="1">
      <c r="D1908" s="59"/>
      <c r="E1908" s="22"/>
      <c r="F1908" s="22"/>
      <c r="G1908" s="65"/>
      <c r="I1908" s="63"/>
      <c r="L1908" s="64"/>
      <c r="N1908" s="63"/>
      <c r="Q1908" s="64"/>
      <c r="S1908" s="63"/>
      <c r="V1908" s="64"/>
      <c r="X1908" s="63"/>
      <c r="AA1908" s="64"/>
      <c r="AE1908" s="100"/>
      <c r="AF1908" s="17"/>
      <c r="AG1908" s="62"/>
      <c r="AH1908" s="62"/>
      <c r="AI1908" s="62"/>
      <c r="AJ1908" s="62"/>
    </row>
    <row r="1909" spans="2:36" ht="18.649999999999999" customHeight="1" thickBot="1">
      <c r="D1909" s="237" t="s">
        <v>39</v>
      </c>
      <c r="E1909" s="238"/>
      <c r="F1909" s="239" t="s">
        <v>40</v>
      </c>
      <c r="G1909" s="240"/>
      <c r="I1909" s="228" t="s">
        <v>18</v>
      </c>
      <c r="J1909" s="229"/>
      <c r="K1909" s="230" t="s">
        <v>19</v>
      </c>
      <c r="L1909" s="231"/>
      <c r="N1909" s="228" t="s">
        <v>20</v>
      </c>
      <c r="O1909" s="229"/>
      <c r="P1909" s="230" t="s">
        <v>21</v>
      </c>
      <c r="Q1909" s="231"/>
      <c r="S1909" s="228" t="s">
        <v>47</v>
      </c>
      <c r="T1909" s="229"/>
      <c r="U1909" s="230" t="s">
        <v>48</v>
      </c>
      <c r="V1909" s="231"/>
      <c r="X1909" s="228" t="s">
        <v>51</v>
      </c>
      <c r="Y1909" s="229"/>
      <c r="Z1909" s="230" t="s">
        <v>52</v>
      </c>
      <c r="AA1909" s="231"/>
      <c r="AB1909" s="4"/>
      <c r="AC1909" s="71" t="s">
        <v>89</v>
      </c>
      <c r="AE1909" s="101" t="s">
        <v>90</v>
      </c>
      <c r="AF1909" s="17"/>
      <c r="AG1909" s="62"/>
      <c r="AH1909" s="62"/>
      <c r="AI1909" s="62"/>
      <c r="AJ1909" s="62"/>
    </row>
    <row r="1910" spans="2:36" ht="18.649999999999999" customHeight="1" thickTop="1" thickBot="1">
      <c r="D1910" s="43">
        <v>0</v>
      </c>
      <c r="E1910" s="116">
        <f t="shared" ref="E1910" si="7842">(1/$E$8)*SIN($B1907*$F$8)</f>
        <v>0.27865908160262431</v>
      </c>
      <c r="F1910" s="59">
        <f t="shared" ref="F1910" si="7843">COS($F$8*$B1907)</f>
        <v>-0.54876410794023101</v>
      </c>
      <c r="G1910" s="73">
        <v>0</v>
      </c>
      <c r="I1910" s="55">
        <v>0</v>
      </c>
      <c r="J1910" s="58">
        <f t="shared" ref="J1910" si="7844">(TAN($K$8*B1907))/$J$8</f>
        <v>0.89703390245313042</v>
      </c>
      <c r="K1910" s="56">
        <v>1</v>
      </c>
      <c r="L1910" s="57">
        <v>0</v>
      </c>
      <c r="N1910" s="55">
        <f t="shared" ref="N1910" si="7845">D1910*I1907+F1910*I1910-E1910*J1907-G1910*J1910</f>
        <v>0</v>
      </c>
      <c r="O1910" s="58">
        <f t="shared" ref="O1910" si="7846">(D1910*J1907+E1910*I1907+F1910*J1910+G1910*I1910)</f>
        <v>-0.21360092766921202</v>
      </c>
      <c r="P1910" s="56">
        <f t="shared" ref="P1910" si="7847">D1910*K1907+F1910*K1910-E1910*L1907-G1910*L1910</f>
        <v>-0.54876410794023101</v>
      </c>
      <c r="Q1910" s="57">
        <f t="shared" ref="Q1910" si="7848">(D1910*L1907+E1910*K1907+F1910*L1910+G1910*K1910)</f>
        <v>0</v>
      </c>
      <c r="S1910" s="43">
        <v>0</v>
      </c>
      <c r="T1910" s="116">
        <f t="shared" ref="T1910" si="7849">(1/$T$8)*SIN($B1907*$U$8)</f>
        <v>0.27865908160262431</v>
      </c>
      <c r="U1910" s="59">
        <f t="shared" ref="U1910" si="7850">COS($U$8*$B1907)</f>
        <v>-0.54876410794023101</v>
      </c>
      <c r="V1910" s="73">
        <v>0</v>
      </c>
      <c r="X1910" s="55">
        <f t="shared" ref="X1910" si="7851">N1910*S1907+P1910*S1910-O1910*T1907-Q1910*T1910</f>
        <v>0</v>
      </c>
      <c r="Y1910" s="58">
        <f t="shared" ref="Y1910" si="7852">(N1910*T1907+O1910*S1907+P1910*T1910+Q1910*S1910)</f>
        <v>-3.5701579807507225E-2</v>
      </c>
      <c r="Z1910" s="56">
        <f t="shared" ref="Z1910" si="7853">N1910*U1907+P1910*U1910-O1910*V1907-Q1910*V1910</f>
        <v>0.83683859116737835</v>
      </c>
      <c r="AA1910" s="57">
        <f t="shared" ref="AA1910" si="7854">(N1910*V1907+O1910*U1907+P1910*V1910+Q1910*U1910)</f>
        <v>0</v>
      </c>
      <c r="AB1910" s="9"/>
      <c r="AC1910" s="74">
        <f t="shared" ref="AC1910" si="7855">(180/PI())*ATAN(-1*(($X$8*Y1907+AA1907+$X$8*Y1910+AA1910)/($X$8*X1907+Z1907+$X$8*X1910+Z1910)))</f>
        <v>78.771039332278875</v>
      </c>
      <c r="AE1910" s="102">
        <f t="shared" ref="AE1910" si="7856">20*LOG(((($X$8*X1907+Z1907-$X$8*X1910-Z1910)^2+($X$8*Y1907+AA1907-$X$8*Y1910-AA1910)^2)/(($X$8*X1907+Z1907+$X$8*X1910+Z1910)^2+($X$8*Y1907+AA1907+$X$8*Y1910+AA1910)^2))^0.5)</f>
        <v>-0.24176848848222135</v>
      </c>
      <c r="AF1910" s="17"/>
      <c r="AG1910" s="62"/>
      <c r="AH1910" s="62"/>
      <c r="AI1910" s="62"/>
      <c r="AJ1910" s="62"/>
    </row>
    <row r="1911" spans="2:36" ht="18.649999999999999" customHeight="1">
      <c r="AE1911" s="66"/>
    </row>
    <row r="1912" spans="2:36" ht="18.649999999999999" customHeight="1" thickBot="1">
      <c r="E1912" s="50" t="s">
        <v>8</v>
      </c>
      <c r="J1912" s="50" t="s">
        <v>9</v>
      </c>
      <c r="O1912" s="50" t="s">
        <v>10</v>
      </c>
      <c r="T1912" s="50" t="s">
        <v>11</v>
      </c>
      <c r="Y1912" s="50" t="s">
        <v>12</v>
      </c>
    </row>
    <row r="1913" spans="2:36" ht="18.649999999999999" customHeight="1" thickBot="1">
      <c r="B1913" s="49"/>
      <c r="D1913" s="233" t="s">
        <v>37</v>
      </c>
      <c r="E1913" s="234"/>
      <c r="F1913" s="235" t="s">
        <v>38</v>
      </c>
      <c r="G1913" s="236"/>
      <c r="I1913" s="228" t="s">
        <v>14</v>
      </c>
      <c r="J1913" s="229"/>
      <c r="K1913" s="230" t="s">
        <v>15</v>
      </c>
      <c r="L1913" s="231"/>
      <c r="N1913" s="228" t="s">
        <v>16</v>
      </c>
      <c r="O1913" s="229"/>
      <c r="P1913" s="230" t="s">
        <v>17</v>
      </c>
      <c r="Q1913" s="231"/>
      <c r="S1913" s="228" t="s">
        <v>45</v>
      </c>
      <c r="T1913" s="229"/>
      <c r="U1913" s="230" t="s">
        <v>46</v>
      </c>
      <c r="V1913" s="231"/>
      <c r="X1913" s="228" t="s">
        <v>49</v>
      </c>
      <c r="Y1913" s="229"/>
      <c r="Z1913" s="230" t="s">
        <v>50</v>
      </c>
      <c r="AA1913" s="231"/>
      <c r="AB1913" s="4"/>
      <c r="AC1913" s="53" t="s">
        <v>87</v>
      </c>
      <c r="AE1913" s="98" t="s">
        <v>88</v>
      </c>
      <c r="AF1913" s="17"/>
      <c r="AG1913" s="62"/>
      <c r="AH1913" s="62"/>
      <c r="AI1913" s="62"/>
      <c r="AJ1913" s="62"/>
    </row>
    <row r="1914" spans="2:36" ht="18.649999999999999" customHeight="1" thickTop="1" thickBot="1">
      <c r="B1914" s="75">
        <v>5.4</v>
      </c>
      <c r="D1914" s="132">
        <f t="shared" ref="D1914" si="7857">COS($F$8*$B1914)</f>
        <v>-0.55543330951914371</v>
      </c>
      <c r="E1914" s="133">
        <v>0</v>
      </c>
      <c r="F1914" s="134">
        <v>0</v>
      </c>
      <c r="G1914" s="135">
        <f t="shared" ref="G1914" si="7858">$E$8*SIN($B1914*$F$8)</f>
        <v>2.4946832560646852</v>
      </c>
      <c r="I1914" s="55">
        <v>1</v>
      </c>
      <c r="J1914" s="58">
        <v>0</v>
      </c>
      <c r="K1914" s="56">
        <v>0</v>
      </c>
      <c r="L1914" s="57">
        <v>0</v>
      </c>
      <c r="N1914" s="55">
        <f t="shared" ref="N1914" si="7859">D1914*I1914+F1914*I1917-E1914*J1914-G1914*J1917</f>
        <v>-2.8601552739934242</v>
      </c>
      <c r="O1914" s="58">
        <f t="shared" ref="O1914" si="7860">(D1914*J1914+E1914*I1914+F1914*J1917+G1914*I1917)</f>
        <v>0</v>
      </c>
      <c r="P1914" s="56">
        <f t="shared" ref="P1914" si="7861">D1914*K1914+F1914*K1917-E1914*L1914-G1914*L1917</f>
        <v>0</v>
      </c>
      <c r="Q1914" s="57">
        <f t="shared" ref="Q1914" si="7862">(D1914*L1914+E1914*K1914+F1914*L1917+G1914*K1917)</f>
        <v>2.4946832560646852</v>
      </c>
      <c r="S1914" s="59">
        <f t="shared" ref="S1914" si="7863">COS($U$8*$B1914)</f>
        <v>-0.55543330951914371</v>
      </c>
      <c r="T1914" s="60">
        <v>0</v>
      </c>
      <c r="U1914" s="22">
        <v>0</v>
      </c>
      <c r="V1914" s="116">
        <f t="shared" ref="V1914" si="7864">$T$8*SIN($B1914*$U$8)</f>
        <v>2.4946832560646852</v>
      </c>
      <c r="X1914" s="55">
        <f t="shared" ref="X1914" si="7865">N1914*S1914+P1914*S1917-O1914*T1914-Q1914*T1917</f>
        <v>0.89713167089618973</v>
      </c>
      <c r="Y1914" s="58">
        <f t="shared" ref="Y1914" si="7866">(N1914*T1914+O1914*S1914+P1914*T1917+Q1914*S1917)</f>
        <v>0</v>
      </c>
      <c r="Z1914" s="56">
        <f t="shared" ref="Z1914" si="7867">N1914*U1914+P1914*U1917-O1914*V1914-Q1914*V1917</f>
        <v>0</v>
      </c>
      <c r="AA1914" s="57">
        <f t="shared" ref="AA1914" si="7868">(N1914*V1914+O1914*U1914+P1914*V1917+Q1914*U1917)</f>
        <v>-8.5208116488944992</v>
      </c>
      <c r="AB1914" s="9"/>
      <c r="AC1914" s="61">
        <f t="shared" ref="AC1914" si="7869">20*LOG((2*$X$8)/(($X$8*X1914+Z1914+$X$8*X1917+Z1917)^2+($X$8*Y1914+AA1914+$X$8*Y1917+AA1917)^2)^0.5)</f>
        <v>-12.799773068459544</v>
      </c>
      <c r="AE1914" s="99">
        <f t="shared" ref="AE1914" si="7870">((Y1914^2+X1914^2)/(Y1917^2+X1917^2))^0.5</f>
        <v>39.170398883297743</v>
      </c>
      <c r="AF1914" s="17"/>
      <c r="AG1914" s="62"/>
      <c r="AH1914" s="62"/>
      <c r="AI1914" s="62"/>
      <c r="AJ1914" s="62"/>
    </row>
    <row r="1915" spans="2:36" ht="18.649999999999999" customHeight="1" thickBot="1">
      <c r="D1915" s="59"/>
      <c r="E1915" s="22"/>
      <c r="F1915" s="22"/>
      <c r="G1915" s="65"/>
      <c r="I1915" s="63"/>
      <c r="L1915" s="64"/>
      <c r="N1915" s="63"/>
      <c r="Q1915" s="64"/>
      <c r="S1915" s="63"/>
      <c r="V1915" s="64"/>
      <c r="X1915" s="63"/>
      <c r="AA1915" s="64"/>
      <c r="AE1915" s="100"/>
      <c r="AF1915" s="17"/>
      <c r="AG1915" s="62"/>
      <c r="AH1915" s="62"/>
      <c r="AI1915" s="62"/>
      <c r="AJ1915" s="62"/>
    </row>
    <row r="1916" spans="2:36" ht="18.649999999999999" customHeight="1" thickBot="1">
      <c r="D1916" s="237" t="s">
        <v>39</v>
      </c>
      <c r="E1916" s="238"/>
      <c r="F1916" s="239" t="s">
        <v>40</v>
      </c>
      <c r="G1916" s="240"/>
      <c r="I1916" s="228" t="s">
        <v>18</v>
      </c>
      <c r="J1916" s="229"/>
      <c r="K1916" s="230" t="s">
        <v>19</v>
      </c>
      <c r="L1916" s="231"/>
      <c r="N1916" s="228" t="s">
        <v>20</v>
      </c>
      <c r="O1916" s="229"/>
      <c r="P1916" s="230" t="s">
        <v>21</v>
      </c>
      <c r="Q1916" s="231"/>
      <c r="S1916" s="228" t="s">
        <v>47</v>
      </c>
      <c r="T1916" s="229"/>
      <c r="U1916" s="230" t="s">
        <v>48</v>
      </c>
      <c r="V1916" s="231"/>
      <c r="X1916" s="228" t="s">
        <v>51</v>
      </c>
      <c r="Y1916" s="229"/>
      <c r="Z1916" s="230" t="s">
        <v>52</v>
      </c>
      <c r="AA1916" s="231"/>
      <c r="AB1916" s="4"/>
      <c r="AC1916" s="71" t="s">
        <v>89</v>
      </c>
      <c r="AE1916" s="101" t="s">
        <v>90</v>
      </c>
      <c r="AF1916" s="17"/>
      <c r="AG1916" s="62"/>
      <c r="AH1916" s="62"/>
      <c r="AI1916" s="62"/>
      <c r="AJ1916" s="62"/>
    </row>
    <row r="1917" spans="2:36" ht="18.649999999999999" customHeight="1" thickTop="1" thickBot="1">
      <c r="D1917" s="43">
        <v>0</v>
      </c>
      <c r="E1917" s="116">
        <f t="shared" ref="E1917" si="7871">(1/$E$8)*SIN($B1914*$F$8)</f>
        <v>0.27718702845163168</v>
      </c>
      <c r="F1917" s="59">
        <f t="shared" ref="F1917" si="7872">COS($F$8*$B1914)</f>
        <v>-0.55543330951914371</v>
      </c>
      <c r="G1917" s="73">
        <v>0</v>
      </c>
      <c r="I1917" s="55">
        <v>0</v>
      </c>
      <c r="J1917" s="58">
        <f t="shared" ref="J1917" si="7873">(TAN($K$8*B1914))/$J$8</f>
        <v>0.92385354287819876</v>
      </c>
      <c r="K1917" s="56">
        <v>1</v>
      </c>
      <c r="L1917" s="57">
        <v>0</v>
      </c>
      <c r="N1917" s="55">
        <f t="shared" ref="N1917" si="7874">D1917*I1914+F1917*I1917-E1917*J1914-G1917*J1917</f>
        <v>0</v>
      </c>
      <c r="O1917" s="58">
        <f t="shared" ref="O1917" si="7875">(D1917*J1914+E1917*I1914+F1917*J1917+G1917*I1917)</f>
        <v>-0.23595200238019243</v>
      </c>
      <c r="P1917" s="56">
        <f t="shared" ref="P1917" si="7876">D1917*K1914+F1917*K1917-E1917*L1914-G1917*L1917</f>
        <v>-0.55543330951914371</v>
      </c>
      <c r="Q1917" s="57">
        <f t="shared" ref="Q1917" si="7877">(D1917*L1914+E1917*K1914+F1917*L1917+G1917*K1917)</f>
        <v>0</v>
      </c>
      <c r="S1917" s="43">
        <v>0</v>
      </c>
      <c r="T1917" s="116">
        <f t="shared" ref="T1917" si="7878">(1/$T$8)*SIN($B1914*$U$8)</f>
        <v>0.27718702845163168</v>
      </c>
      <c r="U1917" s="59">
        <f t="shared" ref="U1917" si="7879">COS($U$8*$B1914)</f>
        <v>-0.55543330951914371</v>
      </c>
      <c r="V1917" s="73">
        <v>0</v>
      </c>
      <c r="X1917" s="55">
        <f t="shared" ref="X1917" si="7880">N1917*S1914+P1917*S1917-O1917*T1914-Q1917*T1917</f>
        <v>0</v>
      </c>
      <c r="Y1917" s="58">
        <f t="shared" ref="Y1917" si="7881">(N1917*T1914+O1917*S1914+P1917*T1917+Q1917*S1917)</f>
        <v>-2.2903306998967699E-2</v>
      </c>
      <c r="Z1917" s="56">
        <f t="shared" ref="Z1917" si="7882">N1917*U1914+P1917*U1917-O1917*V1914-Q1917*V1917</f>
        <v>0.89713167089618973</v>
      </c>
      <c r="AA1917" s="57">
        <f t="shared" ref="AA1917" si="7883">(N1917*V1914+O1917*U1914+P1917*V1917+Q1917*U1917)</f>
        <v>0</v>
      </c>
      <c r="AB1917" s="9"/>
      <c r="AC1917" s="74">
        <f t="shared" ref="AC1917" si="7884">(180/PI())*ATAN(-1*(($X$8*Y1914+AA1914+$X$8*Y1917+AA1917)/($X$8*X1914+Z1914+$X$8*X1917+Z1917)))</f>
        <v>78.139686484813296</v>
      </c>
      <c r="AE1917" s="102">
        <f t="shared" ref="AE1917" si="7885">20*LOG(((($X$8*X1914+Z1914-$X$8*X1917-Z1917)^2+($X$8*Y1914+AA1914-$X$8*Y1917-AA1917)^2)/(($X$8*X1914+Z1914+$X$8*X1917+Z1917)^2+($X$8*Y1914+AA1914+$X$8*Y1917+AA1917)^2))^0.5)</f>
        <v>-0.23413213182733569</v>
      </c>
      <c r="AF1917" s="17"/>
      <c r="AG1917" s="62"/>
      <c r="AH1917" s="62"/>
      <c r="AI1917" s="62"/>
      <c r="AJ1917" s="62"/>
    </row>
    <row r="1918" spans="2:36" ht="18.649999999999999" customHeight="1">
      <c r="AE1918" s="66"/>
    </row>
    <row r="1919" spans="2:36" ht="18.649999999999999" customHeight="1" thickBot="1">
      <c r="E1919" s="50" t="s">
        <v>8</v>
      </c>
      <c r="J1919" s="50" t="s">
        <v>9</v>
      </c>
      <c r="O1919" s="50" t="s">
        <v>10</v>
      </c>
      <c r="T1919" s="50" t="s">
        <v>11</v>
      </c>
      <c r="Y1919" s="50" t="s">
        <v>12</v>
      </c>
    </row>
    <row r="1920" spans="2:36" ht="18.649999999999999" customHeight="1" thickBot="1">
      <c r="B1920" s="49"/>
      <c r="D1920" s="233" t="s">
        <v>37</v>
      </c>
      <c r="E1920" s="234"/>
      <c r="F1920" s="235" t="s">
        <v>38</v>
      </c>
      <c r="G1920" s="236"/>
      <c r="I1920" s="228" t="s">
        <v>14</v>
      </c>
      <c r="J1920" s="229"/>
      <c r="K1920" s="230" t="s">
        <v>15</v>
      </c>
      <c r="L1920" s="231"/>
      <c r="N1920" s="228" t="s">
        <v>16</v>
      </c>
      <c r="O1920" s="229"/>
      <c r="P1920" s="230" t="s">
        <v>17</v>
      </c>
      <c r="Q1920" s="231"/>
      <c r="S1920" s="228" t="s">
        <v>45</v>
      </c>
      <c r="T1920" s="229"/>
      <c r="U1920" s="230" t="s">
        <v>46</v>
      </c>
      <c r="V1920" s="231"/>
      <c r="X1920" s="228" t="s">
        <v>49</v>
      </c>
      <c r="Y1920" s="229"/>
      <c r="Z1920" s="230" t="s">
        <v>50</v>
      </c>
      <c r="AA1920" s="231"/>
      <c r="AB1920" s="4"/>
      <c r="AC1920" s="53" t="s">
        <v>87</v>
      </c>
      <c r="AE1920" s="98" t="s">
        <v>88</v>
      </c>
      <c r="AF1920" s="17"/>
      <c r="AG1920" s="62"/>
      <c r="AH1920" s="62"/>
      <c r="AI1920" s="62"/>
      <c r="AJ1920" s="62"/>
    </row>
    <row r="1921" spans="2:36" ht="18.649999999999999" customHeight="1" thickTop="1" thickBot="1">
      <c r="B1921" s="75">
        <v>5.42</v>
      </c>
      <c r="D1921" s="132">
        <f t="shared" ref="D1921" si="7886">COS($F$8*$B1921)</f>
        <v>-0.56206697407832573</v>
      </c>
      <c r="E1921" s="133">
        <v>0</v>
      </c>
      <c r="F1921" s="134">
        <v>0</v>
      </c>
      <c r="G1921" s="135">
        <f t="shared" ref="G1921" si="7887">$E$8*SIN($B1921*$F$8)</f>
        <v>2.4812751660897896</v>
      </c>
      <c r="I1921" s="55">
        <v>1</v>
      </c>
      <c r="J1921" s="58">
        <v>0</v>
      </c>
      <c r="K1921" s="56">
        <v>0</v>
      </c>
      <c r="L1921" s="57">
        <v>0</v>
      </c>
      <c r="N1921" s="55">
        <f t="shared" ref="N1921" si="7888">D1921*I1921+F1921*I1924-E1921*J1921-G1921*J1924</f>
        <v>-2.9223238307331409</v>
      </c>
      <c r="O1921" s="58">
        <f t="shared" ref="O1921" si="7889">(D1921*J1921+E1921*I1921+F1921*J1924+G1921*I1924)</f>
        <v>0</v>
      </c>
      <c r="P1921" s="56">
        <f t="shared" ref="P1921" si="7890">D1921*K1921+F1921*K1924-E1921*L1921-G1921*L1924</f>
        <v>0</v>
      </c>
      <c r="Q1921" s="57">
        <f t="shared" ref="Q1921" si="7891">(D1921*L1921+E1921*K1921+F1921*L1924+G1921*K1924)</f>
        <v>2.4812751660897896</v>
      </c>
      <c r="S1921" s="59">
        <f t="shared" ref="S1921" si="7892">COS($U$8*$B1921)</f>
        <v>-0.56206697407832573</v>
      </c>
      <c r="T1921" s="60">
        <v>0</v>
      </c>
      <c r="U1921" s="22">
        <v>0</v>
      </c>
      <c r="V1921" s="116">
        <f t="shared" ref="V1921" si="7893">$T$8*SIN($B1921*$U$8)</f>
        <v>2.4812751660897896</v>
      </c>
      <c r="X1921" s="55">
        <f t="shared" ref="X1921" si="7894">N1921*S1921+P1921*S1924-O1921*T1921-Q1921*T1924</f>
        <v>0.95846099616672331</v>
      </c>
      <c r="Y1921" s="58">
        <f t="shared" ref="Y1921" si="7895">(N1921*T1921+O1921*S1921+P1921*T1924+Q1921*S1924)</f>
        <v>0</v>
      </c>
      <c r="Z1921" s="56">
        <f t="shared" ref="Z1921" si="7896">N1921*U1921+P1921*U1924-O1921*V1921-Q1921*V1924</f>
        <v>0</v>
      </c>
      <c r="AA1921" s="57">
        <f t="shared" ref="AA1921" si="7897">(N1921*V1921+O1921*U1921+P1921*V1924+Q1921*U1924)</f>
        <v>-8.6457323729303077</v>
      </c>
      <c r="AB1921" s="9"/>
      <c r="AC1921" s="61">
        <f t="shared" ref="AC1921" si="7898">20*LOG((2*$X$8)/(($X$8*X1921+Z1921+$X$8*X1924+Z1924)^2+($X$8*Y1921+AA1921+$X$8*Y1924+AA1924)^2)^0.5)</f>
        <v>-12.932855891773231</v>
      </c>
      <c r="AE1921" s="99">
        <f t="shared" ref="AE1921" si="7899">((Y1921^2+X1921^2)/(Y1924^2+X1924^2))^0.5</f>
        <v>101.86036501662714</v>
      </c>
      <c r="AF1921" s="17"/>
      <c r="AG1921" s="62"/>
      <c r="AH1921" s="62"/>
      <c r="AI1921" s="62"/>
      <c r="AJ1921" s="62"/>
    </row>
    <row r="1922" spans="2:36" ht="18.649999999999999" customHeight="1" thickBot="1">
      <c r="D1922" s="59"/>
      <c r="E1922" s="22"/>
      <c r="F1922" s="22"/>
      <c r="G1922" s="65"/>
      <c r="I1922" s="63"/>
      <c r="L1922" s="64"/>
      <c r="N1922" s="63"/>
      <c r="Q1922" s="64"/>
      <c r="S1922" s="63"/>
      <c r="V1922" s="64"/>
      <c r="X1922" s="63"/>
      <c r="AA1922" s="64"/>
      <c r="AE1922" s="100"/>
      <c r="AF1922" s="17"/>
      <c r="AG1922" s="62"/>
      <c r="AH1922" s="62"/>
      <c r="AI1922" s="62"/>
      <c r="AJ1922" s="62"/>
    </row>
    <row r="1923" spans="2:36" ht="18.649999999999999" customHeight="1" thickBot="1">
      <c r="D1923" s="237" t="s">
        <v>39</v>
      </c>
      <c r="E1923" s="238"/>
      <c r="F1923" s="239" t="s">
        <v>40</v>
      </c>
      <c r="G1923" s="240"/>
      <c r="I1923" s="228" t="s">
        <v>18</v>
      </c>
      <c r="J1923" s="229"/>
      <c r="K1923" s="230" t="s">
        <v>19</v>
      </c>
      <c r="L1923" s="231"/>
      <c r="N1923" s="228" t="s">
        <v>20</v>
      </c>
      <c r="O1923" s="229"/>
      <c r="P1923" s="230" t="s">
        <v>21</v>
      </c>
      <c r="Q1923" s="231"/>
      <c r="S1923" s="228" t="s">
        <v>47</v>
      </c>
      <c r="T1923" s="229"/>
      <c r="U1923" s="230" t="s">
        <v>48</v>
      </c>
      <c r="V1923" s="231"/>
      <c r="X1923" s="228" t="s">
        <v>51</v>
      </c>
      <c r="Y1923" s="229"/>
      <c r="Z1923" s="230" t="s">
        <v>52</v>
      </c>
      <c r="AA1923" s="231"/>
      <c r="AB1923" s="4"/>
      <c r="AC1923" s="71" t="s">
        <v>89</v>
      </c>
      <c r="AE1923" s="101" t="s">
        <v>90</v>
      </c>
      <c r="AF1923" s="17"/>
      <c r="AG1923" s="62"/>
      <c r="AH1923" s="62"/>
      <c r="AI1923" s="62"/>
      <c r="AJ1923" s="62"/>
    </row>
    <row r="1924" spans="2:36" ht="18.649999999999999" customHeight="1" thickTop="1" thickBot="1">
      <c r="D1924" s="43">
        <v>0</v>
      </c>
      <c r="E1924" s="116">
        <f t="shared" ref="E1924" si="7900">(1/$E$8)*SIN($B1921*$F$8)</f>
        <v>0.27569724067664325</v>
      </c>
      <c r="F1924" s="59">
        <f t="shared" ref="F1924" si="7901">COS($F$8*$B1921)</f>
        <v>-0.56206697407832573</v>
      </c>
      <c r="G1924" s="73">
        <v>0</v>
      </c>
      <c r="I1924" s="55">
        <v>0</v>
      </c>
      <c r="J1924" s="58">
        <f t="shared" ref="J1924" si="7902">(TAN($K$8*B1921))/$J$8</f>
        <v>0.95122737248618594</v>
      </c>
      <c r="K1924" s="56">
        <v>1</v>
      </c>
      <c r="L1924" s="57">
        <v>0</v>
      </c>
      <c r="N1924" s="55">
        <f t="shared" ref="N1924" si="7903">D1924*I1921+F1924*I1924-E1924*J1921-G1924*J1924</f>
        <v>0</v>
      </c>
      <c r="O1924" s="58">
        <f t="shared" ref="O1924" si="7904">(D1924*J1921+E1924*I1921+F1924*J1924+G1924*I1924)</f>
        <v>-0.25895625023714375</v>
      </c>
      <c r="P1924" s="56">
        <f t="shared" ref="P1924" si="7905">D1924*K1921+F1924*K1924-E1924*L1921-G1924*L1924</f>
        <v>-0.56206697407832573</v>
      </c>
      <c r="Q1924" s="57">
        <f t="shared" ref="Q1924" si="7906">(D1924*L1921+E1924*K1921+F1924*L1924+G1924*K1924)</f>
        <v>0</v>
      </c>
      <c r="S1924" s="43">
        <v>0</v>
      </c>
      <c r="T1924" s="116">
        <f t="shared" ref="T1924" si="7907">(1/$T$8)*SIN($B1921*$U$8)</f>
        <v>0.27569724067664325</v>
      </c>
      <c r="U1924" s="59">
        <f t="shared" ref="U1924" si="7908">COS($U$8*$B1921)</f>
        <v>-0.56206697407832573</v>
      </c>
      <c r="V1924" s="73">
        <v>0</v>
      </c>
      <c r="X1924" s="55">
        <f t="shared" ref="X1924" si="7909">N1924*S1921+P1924*S1924-O1924*T1921-Q1924*T1924</f>
        <v>0</v>
      </c>
      <c r="Y1924" s="58">
        <f t="shared" ref="Y1924" si="7910">(N1924*T1921+O1924*S1921+P1924*T1924+Q1924*S1924)</f>
        <v>-9.4095578394036705E-3</v>
      </c>
      <c r="Z1924" s="56">
        <f t="shared" ref="Z1924" si="7911">N1924*U1921+P1924*U1924-O1924*V1921-Q1924*V1924</f>
        <v>0.95846099616672331</v>
      </c>
      <c r="AA1924" s="57">
        <f t="shared" ref="AA1924" si="7912">(N1924*V1921+O1924*U1921+P1924*V1924+Q1924*U1924)</f>
        <v>0</v>
      </c>
      <c r="AB1924" s="9"/>
      <c r="AC1924" s="74">
        <f t="shared" ref="AC1924" si="7913">(180/PI())*ATAN(-1*(($X$8*Y1921+AA1921+$X$8*Y1924+AA1924)/($X$8*X1921+Z1921+$X$8*X1924+Z1924)))</f>
        <v>77.511842524546807</v>
      </c>
      <c r="AE1924" s="102">
        <f t="shared" ref="AE1924" si="7914">20*LOG(((($X$8*X1921+Z1921-$X$8*X1924-Z1924)^2+($X$8*Y1921+AA1921-$X$8*Y1924-AA1924)^2)/(($X$8*X1921+Z1921+$X$8*X1924+Z1924)^2+($X$8*Y1921+AA1921+$X$8*Y1924+AA1924)^2))^0.5)</f>
        <v>-0.22687845790340833</v>
      </c>
      <c r="AF1924" s="17"/>
      <c r="AG1924" s="62"/>
      <c r="AH1924" s="62"/>
      <c r="AI1924" s="62"/>
      <c r="AJ1924" s="62"/>
    </row>
    <row r="1925" spans="2:36" ht="18.649999999999999" customHeight="1">
      <c r="AE1925" s="66"/>
    </row>
    <row r="1926" spans="2:36" ht="18.649999999999999" customHeight="1" thickBot="1">
      <c r="E1926" s="50" t="s">
        <v>8</v>
      </c>
      <c r="J1926" s="50" t="s">
        <v>9</v>
      </c>
      <c r="O1926" s="50" t="s">
        <v>10</v>
      </c>
      <c r="T1926" s="50" t="s">
        <v>11</v>
      </c>
      <c r="Y1926" s="50" t="s">
        <v>12</v>
      </c>
    </row>
    <row r="1927" spans="2:36" ht="18.649999999999999" customHeight="1" thickBot="1">
      <c r="B1927" s="49"/>
      <c r="D1927" s="233" t="s">
        <v>37</v>
      </c>
      <c r="E1927" s="234"/>
      <c r="F1927" s="235" t="s">
        <v>38</v>
      </c>
      <c r="G1927" s="236"/>
      <c r="I1927" s="228" t="s">
        <v>14</v>
      </c>
      <c r="J1927" s="229"/>
      <c r="K1927" s="230" t="s">
        <v>15</v>
      </c>
      <c r="L1927" s="231"/>
      <c r="N1927" s="228" t="s">
        <v>16</v>
      </c>
      <c r="O1927" s="229"/>
      <c r="P1927" s="230" t="s">
        <v>17</v>
      </c>
      <c r="Q1927" s="231"/>
      <c r="S1927" s="228" t="s">
        <v>45</v>
      </c>
      <c r="T1927" s="229"/>
      <c r="U1927" s="230" t="s">
        <v>46</v>
      </c>
      <c r="V1927" s="231"/>
      <c r="X1927" s="228" t="s">
        <v>49</v>
      </c>
      <c r="Y1927" s="229"/>
      <c r="Z1927" s="230" t="s">
        <v>50</v>
      </c>
      <c r="AA1927" s="231"/>
      <c r="AB1927" s="4"/>
      <c r="AC1927" s="53" t="s">
        <v>87</v>
      </c>
      <c r="AE1927" s="98" t="s">
        <v>88</v>
      </c>
      <c r="AF1927" s="17"/>
      <c r="AG1927" s="62"/>
      <c r="AH1927" s="62"/>
      <c r="AI1927" s="62"/>
      <c r="AJ1927" s="62"/>
    </row>
    <row r="1928" spans="2:36" ht="18.649999999999999" customHeight="1" thickTop="1" thickBot="1">
      <c r="B1928" s="75">
        <v>5.44</v>
      </c>
      <c r="D1928" s="132">
        <f t="shared" ref="D1928" si="7915">COS($F$8*$B1928)</f>
        <v>-0.56866467719118274</v>
      </c>
      <c r="E1928" s="133">
        <v>0</v>
      </c>
      <c r="F1928" s="134">
        <v>0</v>
      </c>
      <c r="G1928" s="135">
        <f t="shared" ref="G1928" si="7916">$E$8*SIN($B1928*$F$8)</f>
        <v>2.4677083223581007</v>
      </c>
      <c r="I1928" s="55">
        <v>1</v>
      </c>
      <c r="J1928" s="58">
        <v>0</v>
      </c>
      <c r="K1928" s="56">
        <v>0</v>
      </c>
      <c r="L1928" s="57">
        <v>0</v>
      </c>
      <c r="N1928" s="55">
        <f t="shared" ref="N1928" si="7917">D1928*I1928+F1928*I1931-E1928*J1928-G1928*J1931</f>
        <v>-2.9850046429466439</v>
      </c>
      <c r="O1928" s="58">
        <f t="shared" ref="O1928" si="7918">(D1928*J1928+E1928*I1928+F1928*J1931+G1928*I1931)</f>
        <v>0</v>
      </c>
      <c r="P1928" s="56">
        <f t="shared" ref="P1928" si="7919">D1928*K1928+F1928*K1931-E1928*L1928-G1928*L1931</f>
        <v>0</v>
      </c>
      <c r="Q1928" s="57">
        <f t="shared" ref="Q1928" si="7920">(D1928*L1928+E1928*K1928+F1928*L1931+G1928*K1931)</f>
        <v>2.4677083223581007</v>
      </c>
      <c r="S1928" s="59">
        <f t="shared" ref="S1928" si="7921">COS($U$8*$B1928)</f>
        <v>-0.56866467719118274</v>
      </c>
      <c r="T1928" s="60">
        <v>0</v>
      </c>
      <c r="U1928" s="22">
        <v>0</v>
      </c>
      <c r="V1928" s="116">
        <f t="shared" ref="V1928" si="7922">$T$8*SIN($B1928*$U$8)</f>
        <v>2.4677083223581007</v>
      </c>
      <c r="X1928" s="55">
        <f t="shared" ref="X1928" si="7923">N1928*S1928+P1928*S1931-O1928*T1928-Q1928*T1931</f>
        <v>1.0208462167803871</v>
      </c>
      <c r="Y1928" s="58">
        <f t="shared" ref="Y1928" si="7924">(N1928*T1928+O1928*S1928+P1928*T1931+Q1928*S1931)</f>
        <v>0</v>
      </c>
      <c r="Z1928" s="56">
        <f t="shared" ref="Z1928" si="7925">N1928*U1928+P1928*U1931-O1928*V1928-Q1928*V1931</f>
        <v>0</v>
      </c>
      <c r="AA1928" s="57">
        <f t="shared" ref="AA1928" si="7926">(N1928*V1928+O1928*U1928+P1928*V1931+Q1928*U1931)</f>
        <v>-8.7694193562127687</v>
      </c>
      <c r="AB1928" s="9"/>
      <c r="AC1928" s="61">
        <f t="shared" ref="AC1928" si="7927">20*LOG((2*$X$8)/(($X$8*X1928+Z1928+$X$8*X1931+Z1931)^2+($X$8*Y1928+AA1928+$X$8*Y1931+AA1931)^2)^0.5)</f>
        <v>-13.06355282399878</v>
      </c>
      <c r="AE1928" s="99">
        <f t="shared" ref="AE1928" si="7928">((Y1928^2+X1928^2)/(Y1931^2+X1931^2))^0.5</f>
        <v>212.50573103375217</v>
      </c>
      <c r="AF1928" s="17"/>
      <c r="AG1928" s="62"/>
      <c r="AH1928" s="62"/>
      <c r="AI1928" s="62"/>
      <c r="AJ1928" s="62"/>
    </row>
    <row r="1929" spans="2:36" ht="18.649999999999999" customHeight="1" thickBot="1">
      <c r="D1929" s="59"/>
      <c r="E1929" s="22"/>
      <c r="F1929" s="22"/>
      <c r="G1929" s="65"/>
      <c r="I1929" s="63"/>
      <c r="L1929" s="64"/>
      <c r="N1929" s="63"/>
      <c r="Q1929" s="64"/>
      <c r="S1929" s="63"/>
      <c r="V1929" s="64"/>
      <c r="X1929" s="63"/>
      <c r="AA1929" s="64"/>
      <c r="AE1929" s="100"/>
      <c r="AF1929" s="17"/>
      <c r="AG1929" s="62"/>
      <c r="AH1929" s="62"/>
      <c r="AI1929" s="62"/>
      <c r="AJ1929" s="62"/>
    </row>
    <row r="1930" spans="2:36" ht="18.649999999999999" customHeight="1" thickBot="1">
      <c r="D1930" s="237" t="s">
        <v>39</v>
      </c>
      <c r="E1930" s="238"/>
      <c r="F1930" s="239" t="s">
        <v>40</v>
      </c>
      <c r="G1930" s="240"/>
      <c r="I1930" s="228" t="s">
        <v>18</v>
      </c>
      <c r="J1930" s="229"/>
      <c r="K1930" s="230" t="s">
        <v>19</v>
      </c>
      <c r="L1930" s="231"/>
      <c r="N1930" s="228" t="s">
        <v>20</v>
      </c>
      <c r="O1930" s="229"/>
      <c r="P1930" s="230" t="s">
        <v>21</v>
      </c>
      <c r="Q1930" s="231"/>
      <c r="S1930" s="228" t="s">
        <v>47</v>
      </c>
      <c r="T1930" s="229"/>
      <c r="U1930" s="230" t="s">
        <v>48</v>
      </c>
      <c r="V1930" s="231"/>
      <c r="X1930" s="228" t="s">
        <v>51</v>
      </c>
      <c r="Y1930" s="229"/>
      <c r="Z1930" s="230" t="s">
        <v>52</v>
      </c>
      <c r="AA1930" s="231"/>
      <c r="AB1930" s="4"/>
      <c r="AC1930" s="71" t="s">
        <v>89</v>
      </c>
      <c r="AE1930" s="101" t="s">
        <v>90</v>
      </c>
      <c r="AF1930" s="17"/>
      <c r="AG1930" s="62"/>
      <c r="AH1930" s="62"/>
      <c r="AI1930" s="62"/>
      <c r="AJ1930" s="62"/>
    </row>
    <row r="1931" spans="2:36" ht="18.649999999999999" customHeight="1" thickTop="1" thickBot="1">
      <c r="D1931" s="43">
        <v>0</v>
      </c>
      <c r="E1931" s="116">
        <f t="shared" ref="E1931" si="7929">(1/$E$8)*SIN($B1928*$F$8)</f>
        <v>0.2741898135953445</v>
      </c>
      <c r="F1931" s="59">
        <f t="shared" ref="F1931" si="7930">COS($F$8*$B1928)</f>
        <v>-0.56866467719118274</v>
      </c>
      <c r="G1931" s="73">
        <v>0</v>
      </c>
      <c r="I1931" s="55">
        <v>0</v>
      </c>
      <c r="J1931" s="58">
        <f t="shared" ref="J1931" si="7931">(TAN($K$8*B1928))/$J$8</f>
        <v>0.979183781106856</v>
      </c>
      <c r="K1931" s="56">
        <v>1</v>
      </c>
      <c r="L1931" s="57">
        <v>0</v>
      </c>
      <c r="N1931" s="55">
        <f t="shared" ref="N1931" si="7932">D1931*I1928+F1931*I1931-E1931*J1928-G1931*J1931</f>
        <v>0</v>
      </c>
      <c r="O1931" s="58">
        <f t="shared" ref="O1931" si="7933">(D1931*J1928+E1931*I1928+F1931*J1931+G1931*I1931)</f>
        <v>-0.28263741519862756</v>
      </c>
      <c r="P1931" s="56">
        <f t="shared" ref="P1931" si="7934">D1931*K1928+F1931*K1931-E1931*L1928-G1931*L1931</f>
        <v>-0.56866467719118274</v>
      </c>
      <c r="Q1931" s="57">
        <f t="shared" ref="Q1931" si="7935">(D1931*L1928+E1931*K1928+F1931*L1931+G1931*K1931)</f>
        <v>0</v>
      </c>
      <c r="S1931" s="43">
        <v>0</v>
      </c>
      <c r="T1931" s="116">
        <f t="shared" ref="T1931" si="7936">(1/$T$8)*SIN($B1928*$U$8)</f>
        <v>0.2741898135953445</v>
      </c>
      <c r="U1931" s="59">
        <f t="shared" ref="U1931" si="7937">COS($U$8*$B1928)</f>
        <v>-0.56866467719118274</v>
      </c>
      <c r="V1931" s="73">
        <v>0</v>
      </c>
      <c r="X1931" s="55">
        <f t="shared" ref="X1931" si="7938">N1931*S1928+P1931*S1931-O1931*T1928-Q1931*T1931</f>
        <v>0</v>
      </c>
      <c r="Y1931" s="58">
        <f t="shared" ref="Y1931" si="7939">(N1931*T1928+O1931*S1928+P1931*T1931+Q1931*S1931)</f>
        <v>4.8038526387707003E-3</v>
      </c>
      <c r="Z1931" s="56">
        <f t="shared" ref="Z1931" si="7940">N1931*U1928+P1931*U1931-O1931*V1928-Q1931*V1931</f>
        <v>1.0208462167803871</v>
      </c>
      <c r="AA1931" s="57">
        <f t="shared" ref="AA1931" si="7941">(N1931*V1928+O1931*U1928+P1931*V1931+Q1931*U1931)</f>
        <v>0</v>
      </c>
      <c r="AB1931" s="9"/>
      <c r="AC1931" s="74">
        <f t="shared" ref="AC1931" si="7942">(180/PI())*ATAN(-1*(($X$8*Y1928+AA1928+$X$8*Y1931+AA1931)/($X$8*X1928+Z1928+$X$8*X1931+Z1931)))</f>
        <v>76.886962254628628</v>
      </c>
      <c r="AE1931" s="102">
        <f t="shared" ref="AE1931" si="7943">20*LOG(((($X$8*X1928+Z1928-$X$8*X1931-Z1931)^2+($X$8*Y1928+AA1928-$X$8*Y1931-AA1931)^2)/(($X$8*X1928+Z1928+$X$8*X1931+Z1931)^2+($X$8*Y1928+AA1928+$X$8*Y1931+AA1931)^2))^0.5)</f>
        <v>-0.2199791713694258</v>
      </c>
      <c r="AF1931" s="17"/>
      <c r="AG1931" s="62"/>
      <c r="AH1931" s="62"/>
      <c r="AI1931" s="62"/>
      <c r="AJ1931" s="62"/>
    </row>
    <row r="1932" spans="2:36" ht="18.649999999999999" customHeight="1">
      <c r="AE1932" s="66"/>
    </row>
    <row r="1933" spans="2:36" ht="18.649999999999999" customHeight="1" thickBot="1">
      <c r="E1933" s="50" t="s">
        <v>8</v>
      </c>
      <c r="J1933" s="50" t="s">
        <v>9</v>
      </c>
      <c r="O1933" s="50" t="s">
        <v>10</v>
      </c>
      <c r="T1933" s="50" t="s">
        <v>11</v>
      </c>
      <c r="Y1933" s="50" t="s">
        <v>12</v>
      </c>
    </row>
    <row r="1934" spans="2:36" ht="18.649999999999999" customHeight="1" thickBot="1">
      <c r="B1934" s="49"/>
      <c r="D1934" s="233" t="s">
        <v>37</v>
      </c>
      <c r="E1934" s="234"/>
      <c r="F1934" s="235" t="s">
        <v>38</v>
      </c>
      <c r="G1934" s="236"/>
      <c r="I1934" s="228" t="s">
        <v>14</v>
      </c>
      <c r="J1934" s="229"/>
      <c r="K1934" s="230" t="s">
        <v>15</v>
      </c>
      <c r="L1934" s="231"/>
      <c r="N1934" s="228" t="s">
        <v>16</v>
      </c>
      <c r="O1934" s="229"/>
      <c r="P1934" s="230" t="s">
        <v>17</v>
      </c>
      <c r="Q1934" s="231"/>
      <c r="S1934" s="228" t="s">
        <v>45</v>
      </c>
      <c r="T1934" s="229"/>
      <c r="U1934" s="230" t="s">
        <v>46</v>
      </c>
      <c r="V1934" s="231"/>
      <c r="X1934" s="228" t="s">
        <v>49</v>
      </c>
      <c r="Y1934" s="229"/>
      <c r="Z1934" s="230" t="s">
        <v>50</v>
      </c>
      <c r="AA1934" s="231"/>
      <c r="AB1934" s="4"/>
      <c r="AC1934" s="53" t="s">
        <v>87</v>
      </c>
      <c r="AE1934" s="98" t="s">
        <v>88</v>
      </c>
      <c r="AF1934" s="17"/>
      <c r="AG1934" s="62"/>
      <c r="AH1934" s="62"/>
      <c r="AI1934" s="62"/>
      <c r="AJ1934" s="62"/>
    </row>
    <row r="1935" spans="2:36" ht="18.649999999999999" customHeight="1" thickTop="1" thickBot="1">
      <c r="B1935" s="75">
        <v>5.46</v>
      </c>
      <c r="D1935" s="132">
        <f t="shared" ref="D1935" si="7944">COS($F$8*$B1935)</f>
        <v>-0.57522599673195751</v>
      </c>
      <c r="E1935" s="133">
        <v>0</v>
      </c>
      <c r="F1935" s="134">
        <v>0</v>
      </c>
      <c r="G1935" s="135">
        <f t="shared" ref="G1935" si="7945">$E$8*SIN($B1935*$F$8)</f>
        <v>2.4539835928859697</v>
      </c>
      <c r="I1935" s="55">
        <v>1</v>
      </c>
      <c r="J1935" s="58">
        <v>0</v>
      </c>
      <c r="K1935" s="56">
        <v>0</v>
      </c>
      <c r="L1935" s="57">
        <v>0</v>
      </c>
      <c r="N1935" s="55">
        <f t="shared" ref="N1935" si="7946">D1935*I1935+F1935*I1938-E1935*J1935-G1935*J1938</f>
        <v>-3.0482349447231161</v>
      </c>
      <c r="O1935" s="58">
        <f t="shared" ref="O1935" si="7947">(D1935*J1935+E1935*I1935+F1935*J1938+G1935*I1938)</f>
        <v>0</v>
      </c>
      <c r="P1935" s="56">
        <f t="shared" ref="P1935" si="7948">D1935*K1935+F1935*K1938-E1935*L1935-G1935*L1938</f>
        <v>0</v>
      </c>
      <c r="Q1935" s="57">
        <f t="shared" ref="Q1935" si="7949">(D1935*L1935+E1935*K1935+F1935*L1938+G1935*K1938)</f>
        <v>2.4539835928859697</v>
      </c>
      <c r="S1935" s="59">
        <f t="shared" ref="S1935" si="7950">COS($U$8*$B1935)</f>
        <v>-0.57522599673195751</v>
      </c>
      <c r="T1935" s="60">
        <v>0</v>
      </c>
      <c r="U1935" s="22">
        <v>0</v>
      </c>
      <c r="V1935" s="116">
        <f t="shared" ref="V1935" si="7951">$T$8*SIN($B1935*$U$8)</f>
        <v>2.4539835928859697</v>
      </c>
      <c r="X1935" s="55">
        <f t="shared" ref="X1935" si="7952">N1935*S1935+P1935*S1938-O1935*T1935-Q1935*T1938</f>
        <v>1.0843089316678118</v>
      </c>
      <c r="Y1935" s="58">
        <f t="shared" ref="Y1935" si="7953">(N1935*T1935+O1935*S1935+P1935*T1938+Q1935*S1938)</f>
        <v>0</v>
      </c>
      <c r="Z1935" s="56">
        <f t="shared" ref="Z1935" si="7954">N1935*U1935+P1935*U1938-O1935*V1935-Q1935*V1938</f>
        <v>0</v>
      </c>
      <c r="AA1935" s="57">
        <f t="shared" ref="AA1935" si="7955">(N1935*V1935+O1935*U1935+P1935*V1938+Q1935*U1938)</f>
        <v>-8.8919136997938999</v>
      </c>
      <c r="AB1935" s="9"/>
      <c r="AC1935" s="61">
        <f t="shared" ref="AC1935" si="7956">20*LOG((2*$X$8)/(($X$8*X1935+Z1935+$X$8*X1938+Z1938)^2+($X$8*Y1935+AA1935+$X$8*Y1938+AA1938)^2)^0.5)</f>
        <v>-13.191996335285923</v>
      </c>
      <c r="AE1935" s="99">
        <f t="shared" ref="AE1935" si="7957">((Y1935^2+X1935^2)/(Y1938^2+X1938^2))^0.5</f>
        <v>54.867174831351655</v>
      </c>
      <c r="AF1935" s="17"/>
      <c r="AG1935" s="62"/>
      <c r="AH1935" s="62"/>
      <c r="AI1935" s="62"/>
      <c r="AJ1935" s="62"/>
    </row>
    <row r="1936" spans="2:36" ht="18.649999999999999" customHeight="1" thickBot="1">
      <c r="D1936" s="59"/>
      <c r="E1936" s="22"/>
      <c r="F1936" s="22"/>
      <c r="G1936" s="65"/>
      <c r="I1936" s="63"/>
      <c r="L1936" s="64"/>
      <c r="N1936" s="63"/>
      <c r="Q1936" s="64"/>
      <c r="S1936" s="63"/>
      <c r="V1936" s="64"/>
      <c r="X1936" s="63"/>
      <c r="AA1936" s="64"/>
      <c r="AE1936" s="100"/>
      <c r="AF1936" s="17"/>
      <c r="AG1936" s="62"/>
      <c r="AH1936" s="62"/>
      <c r="AI1936" s="62"/>
      <c r="AJ1936" s="62"/>
    </row>
    <row r="1937" spans="2:36" ht="18.649999999999999" customHeight="1" thickBot="1">
      <c r="D1937" s="237" t="s">
        <v>39</v>
      </c>
      <c r="E1937" s="238"/>
      <c r="F1937" s="239" t="s">
        <v>40</v>
      </c>
      <c r="G1937" s="240"/>
      <c r="I1937" s="228" t="s">
        <v>18</v>
      </c>
      <c r="J1937" s="229"/>
      <c r="K1937" s="230" t="s">
        <v>19</v>
      </c>
      <c r="L1937" s="231"/>
      <c r="N1937" s="228" t="s">
        <v>20</v>
      </c>
      <c r="O1937" s="229"/>
      <c r="P1937" s="230" t="s">
        <v>21</v>
      </c>
      <c r="Q1937" s="231"/>
      <c r="S1937" s="228" t="s">
        <v>47</v>
      </c>
      <c r="T1937" s="229"/>
      <c r="U1937" s="230" t="s">
        <v>48</v>
      </c>
      <c r="V1937" s="231"/>
      <c r="X1937" s="228" t="s">
        <v>51</v>
      </c>
      <c r="Y1937" s="229"/>
      <c r="Z1937" s="230" t="s">
        <v>52</v>
      </c>
      <c r="AA1937" s="231"/>
      <c r="AB1937" s="4"/>
      <c r="AC1937" s="71" t="s">
        <v>89</v>
      </c>
      <c r="AE1937" s="101" t="s">
        <v>90</v>
      </c>
      <c r="AF1937" s="17"/>
      <c r="AG1937" s="62"/>
      <c r="AH1937" s="62"/>
      <c r="AI1937" s="62"/>
      <c r="AJ1937" s="62"/>
    </row>
    <row r="1938" spans="2:36" ht="18.649999999999999" customHeight="1" thickTop="1" thickBot="1">
      <c r="D1938" s="43">
        <v>0</v>
      </c>
      <c r="E1938" s="116">
        <f t="shared" ref="E1938" si="7958">(1/$E$8)*SIN($B1935*$F$8)</f>
        <v>0.27266484365399662</v>
      </c>
      <c r="F1938" s="59">
        <f t="shared" ref="F1938" si="7959">COS($F$8*$B1935)</f>
        <v>-0.57522599673195751</v>
      </c>
      <c r="G1938" s="73">
        <v>0</v>
      </c>
      <c r="I1938" s="55">
        <v>0</v>
      </c>
      <c r="J1938" s="58">
        <f t="shared" ref="J1938" si="7960">(TAN($K$8*B1935))/$J$8</f>
        <v>1.0077528452758784</v>
      </c>
      <c r="K1938" s="56">
        <v>1</v>
      </c>
      <c r="L1938" s="57">
        <v>0</v>
      </c>
      <c r="N1938" s="55">
        <f t="shared" ref="N1938" si="7961">D1938*I1935+F1938*I1938-E1938*J1935-G1938*J1938</f>
        <v>0</v>
      </c>
      <c r="O1938" s="58">
        <f t="shared" ref="O1938" si="7962">(D1938*J1935+E1938*I1935+F1938*J1938+G1938*I1938)</f>
        <v>-0.30702079122928666</v>
      </c>
      <c r="P1938" s="56">
        <f t="shared" ref="P1938" si="7963">D1938*K1935+F1938*K1938-E1938*L1935-G1938*L1938</f>
        <v>-0.57522599673195751</v>
      </c>
      <c r="Q1938" s="57">
        <f t="shared" ref="Q1938" si="7964">(D1938*L1935+E1938*K1935+F1938*L1938+G1938*K1938)</f>
        <v>0</v>
      </c>
      <c r="S1938" s="43">
        <v>0</v>
      </c>
      <c r="T1938" s="116">
        <f t="shared" ref="T1938" si="7965">(1/$T$8)*SIN($B1935*$U$8)</f>
        <v>0.27266484365399662</v>
      </c>
      <c r="U1938" s="59">
        <f t="shared" ref="U1938" si="7966">COS($U$8*$B1935)</f>
        <v>-0.57522599673195751</v>
      </c>
      <c r="V1938" s="73">
        <v>0</v>
      </c>
      <c r="X1938" s="55">
        <f t="shared" ref="X1938" si="7967">N1938*S1935+P1938*S1938-O1938*T1935-Q1938*T1938</f>
        <v>0</v>
      </c>
      <c r="Y1938" s="58">
        <f t="shared" ref="Y1938" si="7968">(N1938*T1935+O1938*S1935+P1938*T1938+Q1938*S1938)</f>
        <v>1.9762434187667099E-2</v>
      </c>
      <c r="Z1938" s="56">
        <f t="shared" ref="Z1938" si="7969">N1938*U1935+P1938*U1938-O1938*V1935-Q1938*V1938</f>
        <v>1.0843089316678121</v>
      </c>
      <c r="AA1938" s="57">
        <f t="shared" ref="AA1938" si="7970">(N1938*V1935+O1938*U1935+P1938*V1938+Q1938*U1938)</f>
        <v>0</v>
      </c>
      <c r="AB1938" s="9"/>
      <c r="AC1938" s="74">
        <f t="shared" ref="AC1938" si="7971">(180/PI())*ATAN(-1*(($X$8*Y1935+AA1935+$X$8*Y1938+AA1938)/($X$8*X1935+Z1935+$X$8*X1938+Z1938)))</f>
        <v>76.264525256409783</v>
      </c>
      <c r="AE1938" s="102">
        <f t="shared" ref="AE1938" si="7972">20*LOG(((($X$8*X1935+Z1935-$X$8*X1938-Z1938)^2+($X$8*Y1935+AA1935-$X$8*Y1938-AA1938)^2)/(($X$8*X1935+Z1935+$X$8*X1938+Z1938)^2+($X$8*Y1935+AA1935+$X$8*Y1938+AA1938)^2))^0.5)</f>
        <v>-0.21340834677598136</v>
      </c>
      <c r="AF1938" s="17"/>
      <c r="AG1938" s="62"/>
      <c r="AH1938" s="62"/>
      <c r="AI1938" s="62"/>
      <c r="AJ1938" s="62"/>
    </row>
    <row r="1939" spans="2:36" ht="18.649999999999999" customHeight="1">
      <c r="AE1939" s="66"/>
    </row>
    <row r="1940" spans="2:36" ht="18.649999999999999" customHeight="1" thickBot="1">
      <c r="E1940" s="50" t="s">
        <v>8</v>
      </c>
      <c r="J1940" s="50" t="s">
        <v>9</v>
      </c>
      <c r="O1940" s="50" t="s">
        <v>10</v>
      </c>
      <c r="T1940" s="50" t="s">
        <v>11</v>
      </c>
      <c r="Y1940" s="50" t="s">
        <v>12</v>
      </c>
    </row>
    <row r="1941" spans="2:36" ht="18.649999999999999" customHeight="1" thickBot="1">
      <c r="B1941" s="49"/>
      <c r="D1941" s="233" t="s">
        <v>37</v>
      </c>
      <c r="E1941" s="234"/>
      <c r="F1941" s="235" t="s">
        <v>38</v>
      </c>
      <c r="G1941" s="236"/>
      <c r="I1941" s="228" t="s">
        <v>14</v>
      </c>
      <c r="J1941" s="229"/>
      <c r="K1941" s="230" t="s">
        <v>15</v>
      </c>
      <c r="L1941" s="231"/>
      <c r="N1941" s="228" t="s">
        <v>16</v>
      </c>
      <c r="O1941" s="229"/>
      <c r="P1941" s="230" t="s">
        <v>17</v>
      </c>
      <c r="Q1941" s="231"/>
      <c r="S1941" s="228" t="s">
        <v>45</v>
      </c>
      <c r="T1941" s="229"/>
      <c r="U1941" s="230" t="s">
        <v>46</v>
      </c>
      <c r="V1941" s="231"/>
      <c r="X1941" s="228" t="s">
        <v>49</v>
      </c>
      <c r="Y1941" s="229"/>
      <c r="Z1941" s="230" t="s">
        <v>50</v>
      </c>
      <c r="AA1941" s="231"/>
      <c r="AB1941" s="4"/>
      <c r="AC1941" s="53" t="s">
        <v>87</v>
      </c>
      <c r="AE1941" s="98" t="s">
        <v>88</v>
      </c>
      <c r="AF1941" s="17"/>
      <c r="AG1941" s="62"/>
      <c r="AH1941" s="62"/>
      <c r="AI1941" s="62"/>
      <c r="AJ1941" s="62"/>
    </row>
    <row r="1942" spans="2:36" ht="18.649999999999999" customHeight="1" thickTop="1" thickBot="1">
      <c r="B1942" s="75">
        <v>5.48</v>
      </c>
      <c r="D1942" s="132">
        <f t="shared" ref="D1942" si="7973">COS($F$8*$B1942)</f>
        <v>-0.5817505129027426</v>
      </c>
      <c r="E1942" s="133">
        <v>0</v>
      </c>
      <c r="F1942" s="134">
        <v>0</v>
      </c>
      <c r="G1942" s="135">
        <f t="shared" ref="G1942" si="7974">$E$8*SIN($B1942*$F$8)</f>
        <v>2.4401018557913856</v>
      </c>
      <c r="I1942" s="55">
        <v>1</v>
      </c>
      <c r="J1942" s="58">
        <v>0</v>
      </c>
      <c r="K1942" s="56">
        <v>0</v>
      </c>
      <c r="L1942" s="57">
        <v>0</v>
      </c>
      <c r="N1942" s="55">
        <f t="shared" ref="N1942" si="7975">D1942*I1942+F1942*I1945-E1942*J1942-G1942*J1945</f>
        <v>-3.1120543061381456</v>
      </c>
      <c r="O1942" s="58">
        <f t="shared" ref="O1942" si="7976">(D1942*J1942+E1942*I1942+F1942*J1945+G1942*I1945)</f>
        <v>0</v>
      </c>
      <c r="P1942" s="56">
        <f t="shared" ref="P1942" si="7977">D1942*K1942+F1942*K1945-E1942*L1942-G1942*L1945</f>
        <v>0</v>
      </c>
      <c r="Q1942" s="57">
        <f t="shared" ref="Q1942" si="7978">(D1942*L1942+E1942*K1942+F1942*L1945+G1942*K1945)</f>
        <v>2.4401018557913856</v>
      </c>
      <c r="S1942" s="59">
        <f t="shared" ref="S1942" si="7979">COS($U$8*$B1942)</f>
        <v>-0.5817505129027426</v>
      </c>
      <c r="T1942" s="60">
        <v>0</v>
      </c>
      <c r="U1942" s="22">
        <v>0</v>
      </c>
      <c r="V1942" s="116">
        <f t="shared" ref="V1942" si="7980">$T$8*SIN($B1942*$U$8)</f>
        <v>2.4401018557913856</v>
      </c>
      <c r="X1942" s="55">
        <f t="shared" ref="X1942" si="7981">N1942*S1942+P1942*S1945-O1942*T1942-Q1942*T1945</f>
        <v>1.1488728480396591</v>
      </c>
      <c r="Y1942" s="58">
        <f t="shared" ref="Y1942" si="7982">(N1942*T1942+O1942*S1942+P1942*T1945+Q1942*S1945)</f>
        <v>0</v>
      </c>
      <c r="Z1942" s="56">
        <f t="shared" ref="Z1942" si="7983">N1942*U1942+P1942*U1945-O1942*V1942-Q1942*V1945</f>
        <v>0</v>
      </c>
      <c r="AA1942" s="57">
        <f t="shared" ref="AA1942" si="7984">(N1942*V1942+O1942*U1942+P1942*V1945+Q1942*U1945)</f>
        <v>-9.0132599938728344</v>
      </c>
      <c r="AB1942" s="9"/>
      <c r="AC1942" s="61">
        <f t="shared" ref="AC1942" si="7985">20*LOG((2*$X$8)/(($X$8*X1942+Z1942+$X$8*X1945+Z1945)^2+($X$8*Y1942+AA1942+$X$8*Y1945+AA1945)^2)^0.5)</f>
        <v>-13.318317062318073</v>
      </c>
      <c r="AE1942" s="99">
        <f t="shared" ref="AE1942" si="7986">((Y1942^2+X1942^2)/(Y1945^2+X1945^2))^0.5</f>
        <v>32.368878257621098</v>
      </c>
      <c r="AF1942" s="17"/>
      <c r="AG1942" s="62"/>
      <c r="AH1942" s="62"/>
      <c r="AI1942" s="62"/>
      <c r="AJ1942" s="62"/>
    </row>
    <row r="1943" spans="2:36" ht="18.649999999999999" customHeight="1" thickBot="1">
      <c r="D1943" s="59"/>
      <c r="E1943" s="22"/>
      <c r="F1943" s="22"/>
      <c r="G1943" s="65"/>
      <c r="I1943" s="63"/>
      <c r="L1943" s="64"/>
      <c r="N1943" s="63"/>
      <c r="Q1943" s="64"/>
      <c r="S1943" s="63"/>
      <c r="V1943" s="64"/>
      <c r="X1943" s="63"/>
      <c r="AA1943" s="64"/>
      <c r="AE1943" s="100"/>
      <c r="AF1943" s="17"/>
      <c r="AG1943" s="62"/>
      <c r="AH1943" s="62"/>
      <c r="AI1943" s="62"/>
      <c r="AJ1943" s="62"/>
    </row>
    <row r="1944" spans="2:36" ht="18.649999999999999" customHeight="1" thickBot="1">
      <c r="D1944" s="237" t="s">
        <v>39</v>
      </c>
      <c r="E1944" s="238"/>
      <c r="F1944" s="239" t="s">
        <v>40</v>
      </c>
      <c r="G1944" s="240"/>
      <c r="I1944" s="228" t="s">
        <v>18</v>
      </c>
      <c r="J1944" s="229"/>
      <c r="K1944" s="230" t="s">
        <v>19</v>
      </c>
      <c r="L1944" s="231"/>
      <c r="N1944" s="228" t="s">
        <v>20</v>
      </c>
      <c r="O1944" s="229"/>
      <c r="P1944" s="230" t="s">
        <v>21</v>
      </c>
      <c r="Q1944" s="231"/>
      <c r="S1944" s="228" t="s">
        <v>47</v>
      </c>
      <c r="T1944" s="229"/>
      <c r="U1944" s="230" t="s">
        <v>48</v>
      </c>
      <c r="V1944" s="231"/>
      <c r="X1944" s="228" t="s">
        <v>51</v>
      </c>
      <c r="Y1944" s="229"/>
      <c r="Z1944" s="230" t="s">
        <v>52</v>
      </c>
      <c r="AA1944" s="231"/>
      <c r="AB1944" s="4"/>
      <c r="AC1944" s="71" t="s">
        <v>89</v>
      </c>
      <c r="AE1944" s="101" t="s">
        <v>90</v>
      </c>
      <c r="AF1944" s="17"/>
      <c r="AG1944" s="62"/>
      <c r="AH1944" s="62"/>
      <c r="AI1944" s="62"/>
      <c r="AJ1944" s="62"/>
    </row>
    <row r="1945" spans="2:36" ht="18.649999999999999" customHeight="1" thickTop="1" thickBot="1">
      <c r="D1945" s="43">
        <v>0</v>
      </c>
      <c r="E1945" s="116">
        <f t="shared" ref="E1945" si="7987">(1/$E$8)*SIN($B1942*$F$8)</f>
        <v>0.27112242842126505</v>
      </c>
      <c r="F1945" s="59">
        <f t="shared" ref="F1945" si="7988">COS($F$8*$B1942)</f>
        <v>-0.5817505129027426</v>
      </c>
      <c r="G1945" s="73">
        <v>0</v>
      </c>
      <c r="I1945" s="55">
        <v>0</v>
      </c>
      <c r="J1945" s="58">
        <f t="shared" ref="J1945" si="7989">(TAN($K$8*B1942))/$J$8</f>
        <v>1.0369664640145781</v>
      </c>
      <c r="K1945" s="56">
        <v>1</v>
      </c>
      <c r="L1945" s="57">
        <v>0</v>
      </c>
      <c r="N1945" s="55">
        <f t="shared" ref="N1945" si="7990">D1945*I1942+F1945*I1945-E1945*J1942-G1945*J1945</f>
        <v>0</v>
      </c>
      <c r="O1945" s="58">
        <f t="shared" ref="O1945" si="7991">(D1945*J1942+E1945*I1942+F1945*J1945+G1945*I1945)</f>
        <v>-0.33213334388215915</v>
      </c>
      <c r="P1945" s="56">
        <f t="shared" ref="P1945" si="7992">D1945*K1942+F1945*K1945-E1945*L1942-G1945*L1945</f>
        <v>-0.5817505129027426</v>
      </c>
      <c r="Q1945" s="57">
        <f t="shared" ref="Q1945" si="7993">(D1945*L1942+E1945*K1942+F1945*L1945+G1945*K1945)</f>
        <v>0</v>
      </c>
      <c r="S1945" s="43">
        <v>0</v>
      </c>
      <c r="T1945" s="116">
        <f t="shared" ref="T1945" si="7994">(1/$T$8)*SIN($B1942*$U$8)</f>
        <v>0.27112242842126505</v>
      </c>
      <c r="U1945" s="59">
        <f t="shared" ref="U1945" si="7995">COS($U$8*$B1942)</f>
        <v>-0.5817505129027426</v>
      </c>
      <c r="V1945" s="73">
        <v>0</v>
      </c>
      <c r="X1945" s="55">
        <f t="shared" ref="X1945" si="7996">N1945*S1942+P1945*S1945-O1945*T1942-Q1945*T1945</f>
        <v>0</v>
      </c>
      <c r="Y1945" s="58">
        <f t="shared" ref="Y1945" si="7997">(N1945*T1942+O1945*S1942+P1945*T1945+Q1945*S1945)</f>
        <v>3.5493131362041019E-2</v>
      </c>
      <c r="Z1945" s="56">
        <f t="shared" ref="Z1945" si="7998">N1945*U1942+P1945*U1945-O1945*V1942-Q1945*V1945</f>
        <v>1.1488728480396591</v>
      </c>
      <c r="AA1945" s="57">
        <f t="shared" ref="AA1945" si="7999">(N1945*V1942+O1945*U1942+P1945*V1945+Q1945*U1945)</f>
        <v>0</v>
      </c>
      <c r="AB1945" s="9"/>
      <c r="AC1945" s="74">
        <f t="shared" ref="AC1945" si="8000">(180/PI())*ATAN(-1*(($X$8*Y1942+AA1942+$X$8*Y1945+AA1945)/($X$8*X1942+Z1942+$X$8*X1945+Z1945)))</f>
        <v>75.644033289268592</v>
      </c>
      <c r="AE1945" s="102">
        <f t="shared" ref="AE1945" si="8001">20*LOG(((($X$8*X1942+Z1942-$X$8*X1945-Z1945)^2+($X$8*Y1942+AA1942-$X$8*Y1945-AA1945)^2)/(($X$8*X1942+Z1942+$X$8*X1945+Z1945)^2+($X$8*Y1942+AA1942+$X$8*Y1945+AA1945)^2))^0.5)</f>
        <v>-0.20714218295706072</v>
      </c>
      <c r="AF1945" s="17"/>
      <c r="AG1945" s="62"/>
      <c r="AH1945" s="62"/>
      <c r="AI1945" s="62"/>
      <c r="AJ1945" s="62"/>
    </row>
    <row r="1946" spans="2:36" ht="18.649999999999999" customHeight="1">
      <c r="AE1946" s="66"/>
    </row>
    <row r="1947" spans="2:36" ht="18.649999999999999" customHeight="1" thickBot="1">
      <c r="E1947" s="50" t="s">
        <v>8</v>
      </c>
      <c r="J1947" s="50" t="s">
        <v>9</v>
      </c>
      <c r="O1947" s="50" t="s">
        <v>10</v>
      </c>
      <c r="T1947" s="50" t="s">
        <v>11</v>
      </c>
      <c r="Y1947" s="50" t="s">
        <v>12</v>
      </c>
    </row>
    <row r="1948" spans="2:36" ht="18.649999999999999" customHeight="1" thickBot="1">
      <c r="B1948" s="49"/>
      <c r="D1948" s="233" t="s">
        <v>37</v>
      </c>
      <c r="E1948" s="234"/>
      <c r="F1948" s="235" t="s">
        <v>38</v>
      </c>
      <c r="G1948" s="236"/>
      <c r="I1948" s="228" t="s">
        <v>14</v>
      </c>
      <c r="J1948" s="229"/>
      <c r="K1948" s="230" t="s">
        <v>15</v>
      </c>
      <c r="L1948" s="231"/>
      <c r="N1948" s="228" t="s">
        <v>16</v>
      </c>
      <c r="O1948" s="229"/>
      <c r="P1948" s="230" t="s">
        <v>17</v>
      </c>
      <c r="Q1948" s="231"/>
      <c r="S1948" s="228" t="s">
        <v>45</v>
      </c>
      <c r="T1948" s="229"/>
      <c r="U1948" s="230" t="s">
        <v>46</v>
      </c>
      <c r="V1948" s="231"/>
      <c r="X1948" s="228" t="s">
        <v>49</v>
      </c>
      <c r="Y1948" s="229"/>
      <c r="Z1948" s="230" t="s">
        <v>50</v>
      </c>
      <c r="AA1948" s="231"/>
      <c r="AB1948" s="4"/>
      <c r="AC1948" s="53" t="s">
        <v>87</v>
      </c>
      <c r="AE1948" s="98" t="s">
        <v>88</v>
      </c>
      <c r="AF1948" s="17"/>
      <c r="AG1948" s="62"/>
      <c r="AH1948" s="62"/>
      <c r="AI1948" s="62"/>
      <c r="AJ1948" s="62"/>
    </row>
    <row r="1949" spans="2:36" ht="18.649999999999999" customHeight="1" thickTop="1" thickBot="1">
      <c r="B1949" s="75">
        <v>5.5</v>
      </c>
      <c r="D1949" s="132">
        <f t="shared" ref="D1949" si="8002">COS($F$8*$B1949)</f>
        <v>-0.58823780826033356</v>
      </c>
      <c r="E1949" s="133">
        <v>0</v>
      </c>
      <c r="F1949" s="134">
        <v>0</v>
      </c>
      <c r="G1949" s="135">
        <f t="shared" ref="G1949" si="8003">$E$8*SIN($B1949*$F$8)</f>
        <v>2.4260639992378006</v>
      </c>
      <c r="I1949" s="55">
        <v>1</v>
      </c>
      <c r="J1949" s="58">
        <v>0</v>
      </c>
      <c r="K1949" s="56">
        <v>0</v>
      </c>
      <c r="L1949" s="57">
        <v>0</v>
      </c>
      <c r="N1949" s="55">
        <f t="shared" ref="N1949" si="8004">D1949*I1949+F1949*I1952-E1949*J1949-G1949*J1952</f>
        <v>-3.1765048258693898</v>
      </c>
      <c r="O1949" s="58">
        <f t="shared" ref="O1949" si="8005">(D1949*J1949+E1949*I1949+F1949*J1952+G1949*I1952)</f>
        <v>0</v>
      </c>
      <c r="P1949" s="56">
        <f t="shared" ref="P1949" si="8006">D1949*K1949+F1949*K1952-E1949*L1949-G1949*L1952</f>
        <v>0</v>
      </c>
      <c r="Q1949" s="57">
        <f t="shared" ref="Q1949" si="8007">(D1949*L1949+E1949*K1949+F1949*L1952+G1949*K1952)</f>
        <v>2.4260639992378006</v>
      </c>
      <c r="S1949" s="59">
        <f t="shared" ref="S1949" si="8008">COS($U$8*$B1949)</f>
        <v>-0.58823780826033356</v>
      </c>
      <c r="T1949" s="60">
        <v>0</v>
      </c>
      <c r="U1949" s="22">
        <v>0</v>
      </c>
      <c r="V1949" s="116">
        <f t="shared" ref="V1949" si="8009">$T$8*SIN($B1949*$U$8)</f>
        <v>2.4260639992378006</v>
      </c>
      <c r="X1949" s="55">
        <f t="shared" ref="X1949" si="8010">N1949*S1949+P1949*S1952-O1949*T1949-Q1949*T1952</f>
        <v>1.2145639557647034</v>
      </c>
      <c r="Y1949" s="58">
        <f t="shared" ref="Y1949" si="8011">(N1949*T1949+O1949*S1949+P1949*T1952+Q1949*S1952)</f>
        <v>0</v>
      </c>
      <c r="Z1949" s="56">
        <f t="shared" ref="Z1949" si="8012">N1949*U1949+P1949*U1952-O1949*V1949-Q1949*V1952</f>
        <v>0</v>
      </c>
      <c r="AA1949" s="57">
        <f t="shared" ref="AA1949" si="8013">(N1949*V1949+O1949*U1949+P1949*V1952+Q1949*U1952)</f>
        <v>-9.1335065710578078</v>
      </c>
      <c r="AB1949" s="9"/>
      <c r="AC1949" s="61">
        <f t="shared" ref="AC1949" si="8014">20*LOG((2*$X$8)/(($X$8*X1949+Z1949+$X$8*X1952+Z1952)^2+($X$8*Y1949+AA1949+$X$8*Y1952+AA1952)^2)^0.5)</f>
        <v>-13.442644230957775</v>
      </c>
      <c r="AE1949" s="99">
        <f t="shared" ref="AE1949" si="8015">((Y1949^2+X1949^2)/(Y1952^2+X1952^2))^0.5</f>
        <v>23.346024647507942</v>
      </c>
      <c r="AF1949" s="17"/>
      <c r="AG1949" s="62"/>
      <c r="AH1949" s="62"/>
      <c r="AI1949" s="62"/>
      <c r="AJ1949" s="62"/>
    </row>
    <row r="1950" spans="2:36" ht="18.649999999999999" customHeight="1" thickBot="1">
      <c r="D1950" s="59"/>
      <c r="E1950" s="22"/>
      <c r="F1950" s="22"/>
      <c r="G1950" s="65"/>
      <c r="I1950" s="63"/>
      <c r="L1950" s="64"/>
      <c r="N1950" s="63"/>
      <c r="Q1950" s="64"/>
      <c r="S1950" s="63"/>
      <c r="V1950" s="64"/>
      <c r="X1950" s="63"/>
      <c r="AA1950" s="64"/>
      <c r="AE1950" s="100"/>
      <c r="AF1950" s="17"/>
      <c r="AG1950" s="62"/>
      <c r="AH1950" s="62"/>
      <c r="AI1950" s="62"/>
      <c r="AJ1950" s="62"/>
    </row>
    <row r="1951" spans="2:36" ht="18.649999999999999" customHeight="1" thickBot="1">
      <c r="D1951" s="237" t="s">
        <v>39</v>
      </c>
      <c r="E1951" s="238"/>
      <c r="F1951" s="239" t="s">
        <v>40</v>
      </c>
      <c r="G1951" s="240"/>
      <c r="I1951" s="228" t="s">
        <v>18</v>
      </c>
      <c r="J1951" s="229"/>
      <c r="K1951" s="230" t="s">
        <v>19</v>
      </c>
      <c r="L1951" s="231"/>
      <c r="N1951" s="228" t="s">
        <v>20</v>
      </c>
      <c r="O1951" s="229"/>
      <c r="P1951" s="230" t="s">
        <v>21</v>
      </c>
      <c r="Q1951" s="231"/>
      <c r="S1951" s="228" t="s">
        <v>47</v>
      </c>
      <c r="T1951" s="229"/>
      <c r="U1951" s="230" t="s">
        <v>48</v>
      </c>
      <c r="V1951" s="231"/>
      <c r="X1951" s="228" t="s">
        <v>51</v>
      </c>
      <c r="Y1951" s="229"/>
      <c r="Z1951" s="230" t="s">
        <v>52</v>
      </c>
      <c r="AA1951" s="231"/>
      <c r="AB1951" s="4"/>
      <c r="AC1951" s="71" t="s">
        <v>89</v>
      </c>
      <c r="AE1951" s="101" t="s">
        <v>90</v>
      </c>
      <c r="AF1951" s="17"/>
      <c r="AG1951" s="62"/>
      <c r="AH1951" s="62"/>
      <c r="AI1951" s="62"/>
      <c r="AJ1951" s="62"/>
    </row>
    <row r="1952" spans="2:36" ht="18.649999999999999" customHeight="1" thickTop="1" thickBot="1">
      <c r="D1952" s="43">
        <v>0</v>
      </c>
      <c r="E1952" s="116">
        <f t="shared" ref="E1952" si="8016">(1/$E$8)*SIN($B1949*$F$8)</f>
        <v>0.26956266658197781</v>
      </c>
      <c r="F1952" s="59">
        <f t="shared" ref="F1952" si="8017">COS($F$8*$B1949)</f>
        <v>-0.58823780826033356</v>
      </c>
      <c r="G1952" s="73">
        <v>0</v>
      </c>
      <c r="I1952" s="55">
        <v>0</v>
      </c>
      <c r="J1952" s="58">
        <f t="shared" ref="J1952" si="8018">(TAN($K$8*B1949))/$J$8</f>
        <v>1.0668585076165407</v>
      </c>
      <c r="K1952" s="56">
        <v>1</v>
      </c>
      <c r="L1952" s="57">
        <v>0</v>
      </c>
      <c r="N1952" s="55">
        <f t="shared" ref="N1952" si="8019">D1952*I1949+F1952*I1952-E1952*J1949-G1952*J1952</f>
        <v>0</v>
      </c>
      <c r="O1952" s="58">
        <f t="shared" ref="O1952" si="8020">(D1952*J1949+E1952*I1949+F1952*J1952+G1952*I1952)</f>
        <v>-0.35800384366226645</v>
      </c>
      <c r="P1952" s="56">
        <f t="shared" ref="P1952" si="8021">D1952*K1949+F1952*K1952-E1952*L1949-G1952*L1952</f>
        <v>-0.58823780826033356</v>
      </c>
      <c r="Q1952" s="57">
        <f t="shared" ref="Q1952" si="8022">(D1952*L1949+E1952*K1949+F1952*L1952+G1952*K1952)</f>
        <v>0</v>
      </c>
      <c r="S1952" s="43">
        <v>0</v>
      </c>
      <c r="T1952" s="116">
        <f t="shared" ref="T1952" si="8023">(1/$T$8)*SIN($B1949*$U$8)</f>
        <v>0.26956266658197781</v>
      </c>
      <c r="U1952" s="59">
        <f t="shared" ref="U1952" si="8024">COS($U$8*$B1949)</f>
        <v>-0.58823780826033356</v>
      </c>
      <c r="V1952" s="73">
        <v>0</v>
      </c>
      <c r="X1952" s="55">
        <f t="shared" ref="X1952" si="8025">N1952*S1949+P1952*S1952-O1952*T1949-Q1952*T1952</f>
        <v>0</v>
      </c>
      <c r="Y1952" s="58">
        <f t="shared" ref="Y1952" si="8026">(N1952*T1949+O1952*S1949+P1952*T1952+Q1952*S1952)</f>
        <v>5.2024444165673034E-2</v>
      </c>
      <c r="Z1952" s="56">
        <f t="shared" ref="Z1952" si="8027">N1952*U1949+P1952*U1952-O1952*V1949-Q1952*V1952</f>
        <v>1.2145639557647034</v>
      </c>
      <c r="AA1952" s="57">
        <f t="shared" ref="AA1952" si="8028">(N1952*V1949+O1952*U1949+P1952*V1952+Q1952*U1952)</f>
        <v>0</v>
      </c>
      <c r="AB1952" s="9"/>
      <c r="AC1952" s="74">
        <f t="shared" ref="AC1952" si="8029">(180/PI())*ATAN(-1*(($X$8*Y1949+AA1949+$X$8*Y1952+AA1952)/($X$8*X1949+Z1949+$X$8*X1952+Z1952)))</f>
        <v>75.025007917333511</v>
      </c>
      <c r="AE1952" s="102">
        <f t="shared" ref="AE1952" si="8030">20*LOG(((($X$8*X1949+Z1949-$X$8*X1952-Z1952)^2+($X$8*Y1949+AA1949-$X$8*Y1952-AA1952)^2)/(($X$8*X1949+Z1949+$X$8*X1952+Z1952)^2+($X$8*Y1949+AA1949+$X$8*Y1952+AA1952)^2))^0.5)</f>
        <v>-0.20115878591309214</v>
      </c>
      <c r="AF1952" s="17"/>
      <c r="AG1952" s="62"/>
      <c r="AH1952" s="62"/>
      <c r="AI1952" s="62"/>
      <c r="AJ1952" s="62"/>
    </row>
    <row r="1953" spans="2:36" ht="18.649999999999999" customHeight="1">
      <c r="AE1953" s="66"/>
    </row>
    <row r="1954" spans="2:36" ht="18.649999999999999" customHeight="1" thickBot="1">
      <c r="E1954" s="50" t="s">
        <v>8</v>
      </c>
      <c r="J1954" s="50" t="s">
        <v>9</v>
      </c>
      <c r="O1954" s="50" t="s">
        <v>10</v>
      </c>
      <c r="T1954" s="50" t="s">
        <v>11</v>
      </c>
      <c r="Y1954" s="50" t="s">
        <v>12</v>
      </c>
    </row>
    <row r="1955" spans="2:36" ht="18.649999999999999" customHeight="1" thickBot="1">
      <c r="B1955" s="49"/>
      <c r="D1955" s="233" t="s">
        <v>37</v>
      </c>
      <c r="E1955" s="234"/>
      <c r="F1955" s="235" t="s">
        <v>38</v>
      </c>
      <c r="G1955" s="236"/>
      <c r="I1955" s="228" t="s">
        <v>14</v>
      </c>
      <c r="J1955" s="229"/>
      <c r="K1955" s="230" t="s">
        <v>15</v>
      </c>
      <c r="L1955" s="231"/>
      <c r="N1955" s="228" t="s">
        <v>16</v>
      </c>
      <c r="O1955" s="229"/>
      <c r="P1955" s="230" t="s">
        <v>17</v>
      </c>
      <c r="Q1955" s="231"/>
      <c r="S1955" s="228" t="s">
        <v>45</v>
      </c>
      <c r="T1955" s="229"/>
      <c r="U1955" s="230" t="s">
        <v>46</v>
      </c>
      <c r="V1955" s="231"/>
      <c r="X1955" s="228" t="s">
        <v>49</v>
      </c>
      <c r="Y1955" s="229"/>
      <c r="Z1955" s="230" t="s">
        <v>50</v>
      </c>
      <c r="AA1955" s="231"/>
      <c r="AB1955" s="4"/>
      <c r="AC1955" s="53" t="s">
        <v>87</v>
      </c>
      <c r="AE1955" s="98" t="s">
        <v>88</v>
      </c>
      <c r="AF1955" s="17"/>
      <c r="AG1955" s="62"/>
      <c r="AH1955" s="62"/>
      <c r="AI1955" s="62"/>
      <c r="AJ1955" s="62"/>
    </row>
    <row r="1956" spans="2:36" ht="18.649999999999999" customHeight="1" thickTop="1" thickBot="1">
      <c r="B1956" s="75">
        <v>5.52</v>
      </c>
      <c r="D1956" s="132">
        <f t="shared" ref="D1956" si="8031">COS($F$8*$B1956)</f>
        <v>-0.5946874677429419</v>
      </c>
      <c r="E1956" s="133">
        <v>0</v>
      </c>
      <c r="F1956" s="134">
        <v>0</v>
      </c>
      <c r="G1956" s="135">
        <f t="shared" ref="G1956" si="8032">$E$8*SIN($B1956*$F$8)</f>
        <v>2.4118709213773002</v>
      </c>
      <c r="I1956" s="55">
        <v>1</v>
      </c>
      <c r="J1956" s="58">
        <v>0</v>
      </c>
      <c r="K1956" s="56">
        <v>0</v>
      </c>
      <c r="L1956" s="57">
        <v>0</v>
      </c>
      <c r="N1956" s="55">
        <f t="shared" ref="N1956" si="8033">D1956*I1956+F1956*I1959-E1956*J1956-G1956*J1959</f>
        <v>-3.2416313424843892</v>
      </c>
      <c r="O1956" s="58">
        <f t="shared" ref="O1956" si="8034">(D1956*J1956+E1956*I1956+F1956*J1959+G1956*I1959)</f>
        <v>0</v>
      </c>
      <c r="P1956" s="56">
        <f t="shared" ref="P1956" si="8035">D1956*K1956+F1956*K1959-E1956*L1956-G1956*L1959</f>
        <v>0</v>
      </c>
      <c r="Q1956" s="57">
        <f t="shared" ref="Q1956" si="8036">(D1956*L1956+E1956*K1956+F1956*L1959+G1956*K1959)</f>
        <v>2.4118709213773002</v>
      </c>
      <c r="S1956" s="59">
        <f t="shared" ref="S1956" si="8037">COS($U$8*$B1956)</f>
        <v>-0.5946874677429419</v>
      </c>
      <c r="T1956" s="60">
        <v>0</v>
      </c>
      <c r="U1956" s="22">
        <v>0</v>
      </c>
      <c r="V1956" s="116">
        <f t="shared" ref="V1956" si="8038">$T$8*SIN($B1956*$U$8)</f>
        <v>2.4118709213773002</v>
      </c>
      <c r="X1956" s="55">
        <f t="shared" ref="X1956" si="8039">N1956*S1956+P1956*S1959-O1956*T1956-Q1956*T1959</f>
        <v>1.2814107187087074</v>
      </c>
      <c r="Y1956" s="58">
        <f t="shared" ref="Y1956" si="8040">(N1956*T1956+O1956*S1956+P1956*T1959+Q1956*S1959)</f>
        <v>0</v>
      </c>
      <c r="Z1956" s="56">
        <f t="shared" ref="Z1956" si="8041">N1956*U1956+P1956*U1959-O1956*V1956-Q1956*V1959</f>
        <v>0</v>
      </c>
      <c r="AA1956" s="57">
        <f t="shared" ref="AA1956" si="8042">(N1956*V1956+O1956*U1956+P1956*V1959+Q1956*U1959)</f>
        <v>-9.2527057835200619</v>
      </c>
      <c r="AB1956" s="9"/>
      <c r="AC1956" s="61">
        <f t="shared" ref="AC1956" si="8043">20*LOG((2*$X$8)/(($X$8*X1956+Z1956+$X$8*X1959+Z1959)^2+($X$8*Y1956+AA1956+$X$8*Y1959+AA1959)^2)^0.5)</f>
        <v>-13.56510607741429</v>
      </c>
      <c r="AE1956" s="99">
        <f t="shared" ref="AE1956" si="8044">((Y1956^2+X1956^2)/(Y1959^2+X1959^2))^0.5</f>
        <v>18.467707704591763</v>
      </c>
      <c r="AF1956" s="17"/>
      <c r="AG1956" s="62"/>
      <c r="AH1956" s="62"/>
      <c r="AI1956" s="62"/>
      <c r="AJ1956" s="62"/>
    </row>
    <row r="1957" spans="2:36" ht="18.649999999999999" customHeight="1" thickBot="1">
      <c r="D1957" s="59"/>
      <c r="E1957" s="22"/>
      <c r="F1957" s="22"/>
      <c r="G1957" s="65"/>
      <c r="I1957" s="63"/>
      <c r="L1957" s="64"/>
      <c r="N1957" s="63"/>
      <c r="Q1957" s="64"/>
      <c r="S1957" s="63"/>
      <c r="V1957" s="64"/>
      <c r="X1957" s="63"/>
      <c r="AA1957" s="64"/>
      <c r="AE1957" s="100"/>
      <c r="AF1957" s="17"/>
      <c r="AG1957" s="62"/>
      <c r="AH1957" s="62"/>
      <c r="AI1957" s="62"/>
      <c r="AJ1957" s="62"/>
    </row>
    <row r="1958" spans="2:36" ht="18.649999999999999" customHeight="1" thickBot="1">
      <c r="D1958" s="237" t="s">
        <v>39</v>
      </c>
      <c r="E1958" s="238"/>
      <c r="F1958" s="239" t="s">
        <v>40</v>
      </c>
      <c r="G1958" s="240"/>
      <c r="I1958" s="228" t="s">
        <v>18</v>
      </c>
      <c r="J1958" s="229"/>
      <c r="K1958" s="230" t="s">
        <v>19</v>
      </c>
      <c r="L1958" s="231"/>
      <c r="N1958" s="228" t="s">
        <v>20</v>
      </c>
      <c r="O1958" s="229"/>
      <c r="P1958" s="230" t="s">
        <v>21</v>
      </c>
      <c r="Q1958" s="231"/>
      <c r="S1958" s="228" t="s">
        <v>47</v>
      </c>
      <c r="T1958" s="229"/>
      <c r="U1958" s="230" t="s">
        <v>48</v>
      </c>
      <c r="V1958" s="231"/>
      <c r="X1958" s="228" t="s">
        <v>51</v>
      </c>
      <c r="Y1958" s="229"/>
      <c r="Z1958" s="230" t="s">
        <v>52</v>
      </c>
      <c r="AA1958" s="231"/>
      <c r="AB1958" s="4"/>
      <c r="AC1958" s="71" t="s">
        <v>89</v>
      </c>
      <c r="AE1958" s="101" t="s">
        <v>90</v>
      </c>
      <c r="AF1958" s="17"/>
      <c r="AG1958" s="62"/>
      <c r="AH1958" s="62"/>
      <c r="AI1958" s="62"/>
      <c r="AJ1958" s="62"/>
    </row>
    <row r="1959" spans="2:36" ht="18.649999999999999" customHeight="1" thickTop="1" thickBot="1">
      <c r="D1959" s="43">
        <v>0</v>
      </c>
      <c r="E1959" s="116">
        <f t="shared" ref="E1959" si="8045">(1/$E$8)*SIN($B1956*$F$8)</f>
        <v>0.26798565793081108</v>
      </c>
      <c r="F1959" s="59">
        <f t="shared" ref="F1959" si="8046">COS($F$8*$B1956)</f>
        <v>-0.5946874677429419</v>
      </c>
      <c r="G1959" s="73">
        <v>0</v>
      </c>
      <c r="I1959" s="55">
        <v>0</v>
      </c>
      <c r="J1959" s="58">
        <f t="shared" ref="J1959" si="8047">(TAN($K$8*B1956))/$J$8</f>
        <v>1.0974649809326895</v>
      </c>
      <c r="K1959" s="56">
        <v>1</v>
      </c>
      <c r="L1959" s="57">
        <v>0</v>
      </c>
      <c r="N1959" s="55">
        <f t="shared" ref="N1959" si="8048">D1959*I1956+F1959*I1959-E1959*J1956-G1959*J1959</f>
        <v>0</v>
      </c>
      <c r="O1959" s="58">
        <f t="shared" ref="O1959" si="8049">(D1959*J1956+E1959*I1956+F1959*J1959+G1959*I1959)</f>
        <v>-0.38466301251660606</v>
      </c>
      <c r="P1959" s="56">
        <f t="shared" ref="P1959" si="8050">D1959*K1956+F1959*K1959-E1959*L1956-G1959*L1959</f>
        <v>-0.5946874677429419</v>
      </c>
      <c r="Q1959" s="57">
        <f t="shared" ref="Q1959" si="8051">(D1959*L1956+E1959*K1956+F1959*L1959+G1959*K1959)</f>
        <v>0</v>
      </c>
      <c r="S1959" s="43">
        <v>0</v>
      </c>
      <c r="T1959" s="116">
        <f t="shared" ref="T1959" si="8052">(1/$T$8)*SIN($B1956*$U$8)</f>
        <v>0.26798565793081108</v>
      </c>
      <c r="U1959" s="59">
        <f t="shared" ref="U1959" si="8053">COS($U$8*$B1956)</f>
        <v>-0.5946874677429419</v>
      </c>
      <c r="V1959" s="73">
        <v>0</v>
      </c>
      <c r="X1959" s="55">
        <f t="shared" ref="X1959" si="8054">N1959*S1956+P1959*S1959-O1959*T1956-Q1959*T1959</f>
        <v>0</v>
      </c>
      <c r="Y1959" s="58">
        <f t="shared" ref="Y1959" si="8055">(N1959*T1956+O1959*S1956+P1959*T1959+Q1959*S1959)</f>
        <v>6.9386560541571746E-2</v>
      </c>
      <c r="Z1959" s="56">
        <f t="shared" ref="Z1959" si="8056">N1959*U1956+P1959*U1959-O1959*V1956-Q1959*V1959</f>
        <v>1.2814107187087072</v>
      </c>
      <c r="AA1959" s="57">
        <f t="shared" ref="AA1959" si="8057">(N1959*V1956+O1959*U1956+P1959*V1959+Q1959*U1959)</f>
        <v>0</v>
      </c>
      <c r="AB1959" s="9"/>
      <c r="AC1959" s="74">
        <f t="shared" ref="AC1959" si="8058">(180/PI())*ATAN(-1*(($X$8*Y1956+AA1956+$X$8*Y1959+AA1959)/($X$8*X1956+Z1956+$X$8*X1959+Z1959)))</f>
        <v>74.406988336353535</v>
      </c>
      <c r="AE1959" s="102">
        <f t="shared" ref="AE1959" si="8059">20*LOG(((($X$8*X1956+Z1956-$X$8*X1959-Z1959)^2+($X$8*Y1956+AA1956-$X$8*Y1959-AA1959)^2)/(($X$8*X1956+Z1956+$X$8*X1959+Z1959)^2+($X$8*Y1956+AA1956+$X$8*Y1959+AA1959)^2))^0.5)</f>
        <v>-0.19543797645885164</v>
      </c>
      <c r="AF1959" s="17"/>
      <c r="AG1959" s="62"/>
      <c r="AH1959" s="62"/>
      <c r="AI1959" s="62"/>
      <c r="AJ1959" s="62"/>
    </row>
    <row r="1960" spans="2:36" ht="18.649999999999999" customHeight="1">
      <c r="AE1960" s="66"/>
    </row>
    <row r="1961" spans="2:36" ht="18.649999999999999" customHeight="1" thickBot="1">
      <c r="E1961" s="50" t="s">
        <v>8</v>
      </c>
      <c r="J1961" s="50" t="s">
        <v>9</v>
      </c>
      <c r="O1961" s="50" t="s">
        <v>10</v>
      </c>
      <c r="T1961" s="50" t="s">
        <v>11</v>
      </c>
      <c r="Y1961" s="50" t="s">
        <v>12</v>
      </c>
    </row>
    <row r="1962" spans="2:36" ht="18.649999999999999" customHeight="1" thickBot="1">
      <c r="B1962" s="49"/>
      <c r="D1962" s="233" t="s">
        <v>37</v>
      </c>
      <c r="E1962" s="234"/>
      <c r="F1962" s="235" t="s">
        <v>38</v>
      </c>
      <c r="G1962" s="236"/>
      <c r="I1962" s="228" t="s">
        <v>14</v>
      </c>
      <c r="J1962" s="229"/>
      <c r="K1962" s="230" t="s">
        <v>15</v>
      </c>
      <c r="L1962" s="231"/>
      <c r="N1962" s="228" t="s">
        <v>16</v>
      </c>
      <c r="O1962" s="229"/>
      <c r="P1962" s="230" t="s">
        <v>17</v>
      </c>
      <c r="Q1962" s="231"/>
      <c r="S1962" s="228" t="s">
        <v>45</v>
      </c>
      <c r="T1962" s="229"/>
      <c r="U1962" s="230" t="s">
        <v>46</v>
      </c>
      <c r="V1962" s="231"/>
      <c r="X1962" s="228" t="s">
        <v>49</v>
      </c>
      <c r="Y1962" s="229"/>
      <c r="Z1962" s="230" t="s">
        <v>50</v>
      </c>
      <c r="AA1962" s="231"/>
      <c r="AB1962" s="4"/>
      <c r="AC1962" s="53" t="s">
        <v>87</v>
      </c>
      <c r="AE1962" s="98" t="s">
        <v>88</v>
      </c>
      <c r="AF1962" s="17"/>
      <c r="AG1962" s="62"/>
      <c r="AH1962" s="62"/>
      <c r="AI1962" s="62"/>
      <c r="AJ1962" s="62"/>
    </row>
    <row r="1963" spans="2:36" ht="18.649999999999999" customHeight="1" thickTop="1" thickBot="1">
      <c r="B1963" s="75">
        <v>5.54</v>
      </c>
      <c r="D1963" s="132">
        <f t="shared" ref="D1963" si="8060">COS($F$8*$B1963)</f>
        <v>-0.60109907869674872</v>
      </c>
      <c r="E1963" s="133">
        <v>0</v>
      </c>
      <c r="F1963" s="134">
        <v>0</v>
      </c>
      <c r="G1963" s="135">
        <f t="shared" ref="G1963" si="8061">$E$8*SIN($B1963*$F$8)</f>
        <v>2.3975235302931397</v>
      </c>
      <c r="I1963" s="55">
        <v>1</v>
      </c>
      <c r="J1963" s="58">
        <v>0</v>
      </c>
      <c r="K1963" s="56">
        <v>0</v>
      </c>
      <c r="L1963" s="57">
        <v>0</v>
      </c>
      <c r="N1963" s="55">
        <f t="shared" ref="N1963" si="8062">D1963*I1963+F1963*I1966-E1963*J1963-G1963*J1966</f>
        <v>-3.3074816665806077</v>
      </c>
      <c r="O1963" s="58">
        <f t="shared" ref="O1963" si="8063">(D1963*J1963+E1963*I1963+F1963*J1966+G1963*I1966)</f>
        <v>0</v>
      </c>
      <c r="P1963" s="56">
        <f t="shared" ref="P1963" si="8064">D1963*K1963+F1963*K1966-E1963*L1963-G1963*L1966</f>
        <v>0</v>
      </c>
      <c r="Q1963" s="57">
        <f t="shared" ref="Q1963" si="8065">(D1963*L1963+E1963*K1963+F1963*L1966+G1963*K1966)</f>
        <v>2.3975235302931397</v>
      </c>
      <c r="S1963" s="59">
        <f t="shared" ref="S1963" si="8066">COS($U$8*$B1963)</f>
        <v>-0.60109907869674872</v>
      </c>
      <c r="T1963" s="60">
        <v>0</v>
      </c>
      <c r="U1963" s="22">
        <v>0</v>
      </c>
      <c r="V1963" s="116">
        <f t="shared" ref="V1963" si="8067">$T$8*SIN($B1963*$U$8)</f>
        <v>2.3975235302931397</v>
      </c>
      <c r="X1963" s="55">
        <f t="shared" ref="X1963" si="8068">N1963*S1963+P1963*S1966-O1963*T1963-Q1963*T1966</f>
        <v>1.3494442849980703</v>
      </c>
      <c r="Y1963" s="58">
        <f t="shared" ref="Y1963" si="8069">(N1963*T1963+O1963*S1963+P1963*T1966+Q1963*S1966)</f>
        <v>0</v>
      </c>
      <c r="Z1963" s="56">
        <f t="shared" ref="Z1963" si="8070">N1963*U1963+P1963*U1966-O1963*V1963-Q1963*V1966</f>
        <v>0</v>
      </c>
      <c r="AA1963" s="57">
        <f t="shared" ref="AA1963" si="8071">(N1963*V1963+O1963*U1963+P1963*V1966+Q1963*U1966)</f>
        <v>-9.3709143068531588</v>
      </c>
      <c r="AB1963" s="9"/>
      <c r="AC1963" s="61">
        <f t="shared" ref="AC1963" si="8072">20*LOG((2*$X$8)/(($X$8*X1963+Z1963+$X$8*X1966+Z1966)^2+($X$8*Y1963+AA1963+$X$8*Y1966+AA1966)^2)^0.5)</f>
        <v>-13.685830270494844</v>
      </c>
      <c r="AE1963" s="99">
        <f t="shared" ref="AE1963" si="8073">((Y1963^2+X1963^2)/(Y1966^2+X1966^2))^0.5</f>
        <v>15.402592729440032</v>
      </c>
      <c r="AF1963" s="17"/>
      <c r="AG1963" s="62"/>
      <c r="AH1963" s="62"/>
      <c r="AI1963" s="62"/>
      <c r="AJ1963" s="62"/>
    </row>
    <row r="1964" spans="2:36" ht="18.649999999999999" customHeight="1" thickBot="1">
      <c r="D1964" s="59"/>
      <c r="E1964" s="22"/>
      <c r="F1964" s="22"/>
      <c r="G1964" s="65"/>
      <c r="I1964" s="63"/>
      <c r="L1964" s="64"/>
      <c r="N1964" s="63"/>
      <c r="Q1964" s="64"/>
      <c r="S1964" s="63"/>
      <c r="V1964" s="64"/>
      <c r="X1964" s="63"/>
      <c r="AA1964" s="64"/>
      <c r="AE1964" s="100"/>
      <c r="AF1964" s="17"/>
      <c r="AG1964" s="62"/>
      <c r="AH1964" s="62"/>
      <c r="AI1964" s="62"/>
      <c r="AJ1964" s="62"/>
    </row>
    <row r="1965" spans="2:36" ht="18.649999999999999" customHeight="1" thickBot="1">
      <c r="D1965" s="237" t="s">
        <v>39</v>
      </c>
      <c r="E1965" s="238"/>
      <c r="F1965" s="239" t="s">
        <v>40</v>
      </c>
      <c r="G1965" s="240"/>
      <c r="I1965" s="228" t="s">
        <v>18</v>
      </c>
      <c r="J1965" s="229"/>
      <c r="K1965" s="230" t="s">
        <v>19</v>
      </c>
      <c r="L1965" s="231"/>
      <c r="N1965" s="228" t="s">
        <v>20</v>
      </c>
      <c r="O1965" s="229"/>
      <c r="P1965" s="230" t="s">
        <v>21</v>
      </c>
      <c r="Q1965" s="231"/>
      <c r="S1965" s="228" t="s">
        <v>47</v>
      </c>
      <c r="T1965" s="229"/>
      <c r="U1965" s="230" t="s">
        <v>48</v>
      </c>
      <c r="V1965" s="231"/>
      <c r="X1965" s="228" t="s">
        <v>51</v>
      </c>
      <c r="Y1965" s="229"/>
      <c r="Z1965" s="230" t="s">
        <v>52</v>
      </c>
      <c r="AA1965" s="231"/>
      <c r="AB1965" s="4"/>
      <c r="AC1965" s="71" t="s">
        <v>89</v>
      </c>
      <c r="AE1965" s="101" t="s">
        <v>90</v>
      </c>
      <c r="AF1965" s="17"/>
      <c r="AG1965" s="62"/>
      <c r="AH1965" s="62"/>
      <c r="AI1965" s="62"/>
      <c r="AJ1965" s="62"/>
    </row>
    <row r="1966" spans="2:36" ht="18.649999999999999" customHeight="1" thickTop="1" thickBot="1">
      <c r="D1966" s="43">
        <v>0</v>
      </c>
      <c r="E1966" s="116">
        <f t="shared" ref="E1966" si="8074">(1/$E$8)*SIN($B1963*$F$8)</f>
        <v>0.26639150336590439</v>
      </c>
      <c r="F1966" s="59">
        <f t="shared" ref="F1966" si="8075">COS($F$8*$B1963)</f>
        <v>-0.60109907869674872</v>
      </c>
      <c r="G1966" s="73">
        <v>0</v>
      </c>
      <c r="I1966" s="55">
        <v>0</v>
      </c>
      <c r="J1966" s="58">
        <f t="shared" ref="J1966" si="8076">(TAN($K$8*B1963))/$J$8</f>
        <v>1.1288242028444058</v>
      </c>
      <c r="K1966" s="56">
        <v>1</v>
      </c>
      <c r="L1966" s="57">
        <v>0</v>
      </c>
      <c r="N1966" s="55">
        <f t="shared" ref="N1966" si="8077">D1966*I1963+F1966*I1966-E1966*J1963-G1966*J1966</f>
        <v>0</v>
      </c>
      <c r="O1966" s="58">
        <f t="shared" ref="O1966" si="8078">(D1966*J1963+E1966*I1963+F1966*J1966+G1966*I1966)</f>
        <v>-0.41214368497445969</v>
      </c>
      <c r="P1966" s="56">
        <f t="shared" ref="P1966" si="8079">D1966*K1963+F1966*K1966-E1966*L1963-G1966*L1966</f>
        <v>-0.60109907869674872</v>
      </c>
      <c r="Q1966" s="57">
        <f t="shared" ref="Q1966" si="8080">(D1966*L1963+E1966*K1963+F1966*L1966+G1966*K1966)</f>
        <v>0</v>
      </c>
      <c r="S1966" s="43">
        <v>0</v>
      </c>
      <c r="T1966" s="116">
        <f t="shared" ref="T1966" si="8081">(1/$T$8)*SIN($B1963*$U$8)</f>
        <v>0.26639150336590439</v>
      </c>
      <c r="U1966" s="59">
        <f t="shared" ref="U1966" si="8082">COS($U$8*$B1963)</f>
        <v>-0.60109907869674872</v>
      </c>
      <c r="V1966" s="73">
        <v>0</v>
      </c>
      <c r="X1966" s="55">
        <f t="shared" ref="X1966" si="8083">N1966*S1963+P1966*S1966-O1966*T1963-Q1966*T1966</f>
        <v>0</v>
      </c>
      <c r="Y1966" s="58">
        <f t="shared" ref="Y1966" si="8084">(N1966*T1963+O1966*S1963+P1966*T1966+Q1966*S1966)</f>
        <v>8.7611502082943798E-2</v>
      </c>
      <c r="Z1966" s="56">
        <f t="shared" ref="Z1966" si="8085">N1966*U1963+P1966*U1966-O1966*V1963-Q1966*V1966</f>
        <v>1.3494442849980703</v>
      </c>
      <c r="AA1966" s="57">
        <f t="shared" ref="AA1966" si="8086">(N1966*V1963+O1966*U1963+P1966*V1966+Q1966*U1966)</f>
        <v>0</v>
      </c>
      <c r="AB1966" s="9"/>
      <c r="AC1966" s="74">
        <f t="shared" ref="AC1966" si="8087">(180/PI())*ATAN(-1*(($X$8*Y1963+AA1963+$X$8*Y1966+AA1966)/($X$8*X1963+Z1963+$X$8*X1966+Z1966)))</f>
        <v>73.789529377141804</v>
      </c>
      <c r="AE1966" s="102">
        <f t="shared" ref="AE1966" si="8088">20*LOG(((($X$8*X1963+Z1963-$X$8*X1966-Z1966)^2+($X$8*Y1963+AA1963-$X$8*Y1966-AA1966)^2)/(($X$8*X1963+Z1963+$X$8*X1966+Z1966)^2+($X$8*Y1963+AA1963+$X$8*Y1966+AA1966)^2))^0.5)</f>
        <v>-0.18996111944810734</v>
      </c>
      <c r="AF1966" s="17"/>
      <c r="AG1966" s="62"/>
      <c r="AH1966" s="62"/>
      <c r="AI1966" s="62"/>
      <c r="AJ1966" s="62"/>
    </row>
    <row r="1967" spans="2:36" ht="18.649999999999999" customHeight="1">
      <c r="AE1967" s="66"/>
    </row>
    <row r="1968" spans="2:36" ht="18.649999999999999" customHeight="1" thickBot="1">
      <c r="E1968" s="50" t="s">
        <v>8</v>
      </c>
      <c r="J1968" s="50" t="s">
        <v>9</v>
      </c>
      <c r="O1968" s="50" t="s">
        <v>10</v>
      </c>
      <c r="T1968" s="50" t="s">
        <v>11</v>
      </c>
      <c r="Y1968" s="50" t="s">
        <v>12</v>
      </c>
    </row>
    <row r="1969" spans="2:36" ht="18.649999999999999" customHeight="1" thickBot="1">
      <c r="B1969" s="49"/>
      <c r="D1969" s="233" t="s">
        <v>37</v>
      </c>
      <c r="E1969" s="234"/>
      <c r="F1969" s="235" t="s">
        <v>38</v>
      </c>
      <c r="G1969" s="236"/>
      <c r="I1969" s="228" t="s">
        <v>14</v>
      </c>
      <c r="J1969" s="229"/>
      <c r="K1969" s="230" t="s">
        <v>15</v>
      </c>
      <c r="L1969" s="231"/>
      <c r="N1969" s="228" t="s">
        <v>16</v>
      </c>
      <c r="O1969" s="229"/>
      <c r="P1969" s="230" t="s">
        <v>17</v>
      </c>
      <c r="Q1969" s="231"/>
      <c r="S1969" s="228" t="s">
        <v>45</v>
      </c>
      <c r="T1969" s="229"/>
      <c r="U1969" s="230" t="s">
        <v>46</v>
      </c>
      <c r="V1969" s="231"/>
      <c r="X1969" s="228" t="s">
        <v>49</v>
      </c>
      <c r="Y1969" s="229"/>
      <c r="Z1969" s="230" t="s">
        <v>50</v>
      </c>
      <c r="AA1969" s="231"/>
      <c r="AB1969" s="4"/>
      <c r="AC1969" s="53" t="s">
        <v>87</v>
      </c>
      <c r="AE1969" s="98" t="s">
        <v>88</v>
      </c>
      <c r="AF1969" s="17"/>
      <c r="AG1969" s="62"/>
      <c r="AH1969" s="62"/>
      <c r="AI1969" s="62"/>
      <c r="AJ1969" s="62"/>
    </row>
    <row r="1970" spans="2:36" ht="18.649999999999999" customHeight="1" thickTop="1" thickBot="1">
      <c r="B1970" s="75">
        <v>5.56</v>
      </c>
      <c r="D1970" s="132">
        <f t="shared" ref="D1970" si="8089">COS($F$8*$B1970)</f>
        <v>-0.60747223090230706</v>
      </c>
      <c r="E1970" s="133">
        <v>0</v>
      </c>
      <c r="F1970" s="134">
        <v>0</v>
      </c>
      <c r="G1970" s="135">
        <f t="shared" ref="G1970" si="8090">$E$8*SIN($B1970*$F$8)</f>
        <v>2.3830227439416451</v>
      </c>
      <c r="I1970" s="55">
        <v>1</v>
      </c>
      <c r="J1970" s="58">
        <v>0</v>
      </c>
      <c r="K1970" s="56">
        <v>0</v>
      </c>
      <c r="L1970" s="57">
        <v>0</v>
      </c>
      <c r="N1970" s="55">
        <f t="shared" ref="N1970" si="8091">D1970*I1970+F1970*I1973-E1970*J1970-G1970*J1973</f>
        <v>-3.3741068362521451</v>
      </c>
      <c r="O1970" s="58">
        <f t="shared" ref="O1970" si="8092">(D1970*J1970+E1970*I1970+F1970*J1973+G1970*I1973)</f>
        <v>0</v>
      </c>
      <c r="P1970" s="56">
        <f t="shared" ref="P1970" si="8093">D1970*K1970+F1970*K1973-E1970*L1970-G1970*L1973</f>
        <v>0</v>
      </c>
      <c r="Q1970" s="57">
        <f t="shared" ref="Q1970" si="8094">(D1970*L1970+E1970*K1970+F1970*L1973+G1970*K1973)</f>
        <v>2.3830227439416451</v>
      </c>
      <c r="S1970" s="59">
        <f t="shared" ref="S1970" si="8095">COS($U$8*$B1970)</f>
        <v>-0.60747223090230706</v>
      </c>
      <c r="T1970" s="60">
        <v>0</v>
      </c>
      <c r="U1970" s="22">
        <v>0</v>
      </c>
      <c r="V1970" s="116">
        <f t="shared" ref="V1970" si="8096">$T$8*SIN($B1970*$U$8)</f>
        <v>2.3830227439416451</v>
      </c>
      <c r="X1970" s="55">
        <f t="shared" ref="X1970" si="8097">N1970*S1970+P1970*S1973-O1970*T1970-Q1970*T1973</f>
        <v>1.4186987184382418</v>
      </c>
      <c r="Y1970" s="58">
        <f t="shared" ref="Y1970" si="8098">(N1970*T1970+O1970*S1970+P1970*T1973+Q1970*S1973)</f>
        <v>0</v>
      </c>
      <c r="Z1970" s="56">
        <f t="shared" ref="Z1970" si="8099">N1970*U1970+P1970*U1973-O1970*V1970-Q1970*V1973</f>
        <v>0</v>
      </c>
      <c r="AA1970" s="57">
        <f t="shared" ref="AA1970" si="8100">(N1970*V1970+O1970*U1970+P1970*V1973+Q1970*U1973)</f>
        <v>-9.4881934738310179</v>
      </c>
      <c r="AB1970" s="9"/>
      <c r="AC1970" s="61">
        <f t="shared" ref="AC1970" si="8101">20*LOG((2*$X$8)/(($X$8*X1970+Z1970+$X$8*X1973+Z1973)^2+($X$8*Y1970+AA1970+$X$8*Y1973+AA1973)^2)^0.5)</f>
        <v>-13.804944337621347</v>
      </c>
      <c r="AE1970" s="99">
        <f t="shared" ref="AE1970" si="8102">((Y1970^2+X1970^2)/(Y1973^2+X1973^2))^0.5</f>
        <v>13.291999067706001</v>
      </c>
      <c r="AF1970" s="17"/>
      <c r="AG1970" s="62"/>
      <c r="AH1970" s="62"/>
      <c r="AI1970" s="62"/>
      <c r="AJ1970" s="62"/>
    </row>
    <row r="1971" spans="2:36" ht="18.649999999999999" customHeight="1" thickBot="1">
      <c r="D1971" s="59"/>
      <c r="E1971" s="22"/>
      <c r="F1971" s="22"/>
      <c r="G1971" s="65"/>
      <c r="I1971" s="63"/>
      <c r="L1971" s="64"/>
      <c r="N1971" s="63"/>
      <c r="Q1971" s="64"/>
      <c r="S1971" s="63"/>
      <c r="V1971" s="64"/>
      <c r="X1971" s="63"/>
      <c r="AA1971" s="64"/>
      <c r="AE1971" s="100"/>
      <c r="AF1971" s="17"/>
      <c r="AG1971" s="62"/>
      <c r="AH1971" s="62"/>
      <c r="AI1971" s="62"/>
      <c r="AJ1971" s="62"/>
    </row>
    <row r="1972" spans="2:36" ht="18.649999999999999" customHeight="1" thickBot="1">
      <c r="D1972" s="237" t="s">
        <v>39</v>
      </c>
      <c r="E1972" s="238"/>
      <c r="F1972" s="239" t="s">
        <v>40</v>
      </c>
      <c r="G1972" s="240"/>
      <c r="I1972" s="228" t="s">
        <v>18</v>
      </c>
      <c r="J1972" s="229"/>
      <c r="K1972" s="230" t="s">
        <v>19</v>
      </c>
      <c r="L1972" s="231"/>
      <c r="N1972" s="228" t="s">
        <v>20</v>
      </c>
      <c r="O1972" s="229"/>
      <c r="P1972" s="230" t="s">
        <v>21</v>
      </c>
      <c r="Q1972" s="231"/>
      <c r="S1972" s="228" t="s">
        <v>47</v>
      </c>
      <c r="T1972" s="229"/>
      <c r="U1972" s="230" t="s">
        <v>48</v>
      </c>
      <c r="V1972" s="231"/>
      <c r="X1972" s="228" t="s">
        <v>51</v>
      </c>
      <c r="Y1972" s="229"/>
      <c r="Z1972" s="230" t="s">
        <v>52</v>
      </c>
      <c r="AA1972" s="231"/>
      <c r="AB1972" s="4"/>
      <c r="AC1972" s="71" t="s">
        <v>89</v>
      </c>
      <c r="AE1972" s="101" t="s">
        <v>90</v>
      </c>
      <c r="AF1972" s="17"/>
      <c r="AG1972" s="62"/>
      <c r="AH1972" s="62"/>
      <c r="AI1972" s="62"/>
      <c r="AJ1972" s="62"/>
    </row>
    <row r="1973" spans="2:36" ht="18.649999999999999" customHeight="1" thickTop="1" thickBot="1">
      <c r="D1973" s="43">
        <v>0</v>
      </c>
      <c r="E1973" s="116">
        <f t="shared" ref="E1973" si="8103">(1/$E$8)*SIN($B1970*$F$8)</f>
        <v>0.264780304882405</v>
      </c>
      <c r="F1973" s="59">
        <f t="shared" ref="F1973" si="8104">COS($F$8*$B1970)</f>
        <v>-0.60747223090230706</v>
      </c>
      <c r="G1973" s="73">
        <v>0</v>
      </c>
      <c r="I1973" s="55">
        <v>0</v>
      </c>
      <c r="J1973" s="58">
        <f t="shared" ref="J1973" si="8105">(TAN($K$8*B1970))/$J$8</f>
        <v>1.1609770038424723</v>
      </c>
      <c r="K1973" s="56">
        <v>1</v>
      </c>
      <c r="L1973" s="57">
        <v>0</v>
      </c>
      <c r="N1973" s="55">
        <f t="shared" ref="N1973" si="8106">D1973*I1970+F1973*I1973-E1973*J1970-G1973*J1973</f>
        <v>0</v>
      </c>
      <c r="O1973" s="58">
        <f t="shared" ref="O1973" si="8107">(D1973*J1970+E1973*I1970+F1973*J1973+G1973*I1973)</f>
        <v>-0.44048098566805793</v>
      </c>
      <c r="P1973" s="56">
        <f t="shared" ref="P1973" si="8108">D1973*K1970+F1973*K1973-E1973*L1970-G1973*L1973</f>
        <v>-0.60747223090230706</v>
      </c>
      <c r="Q1973" s="57">
        <f t="shared" ref="Q1973" si="8109">(D1973*L1970+E1973*K1970+F1973*L1973+G1973*K1973)</f>
        <v>0</v>
      </c>
      <c r="S1973" s="43">
        <v>0</v>
      </c>
      <c r="T1973" s="116">
        <f t="shared" ref="T1973" si="8110">(1/$T$8)*SIN($B1970*$U$8)</f>
        <v>0.264780304882405</v>
      </c>
      <c r="U1973" s="59">
        <f t="shared" ref="U1973" si="8111">COS($U$8*$B1970)</f>
        <v>-0.60747223090230706</v>
      </c>
      <c r="V1973" s="73">
        <v>0</v>
      </c>
      <c r="X1973" s="55">
        <f t="shared" ref="X1973" si="8112">N1973*S1970+P1973*S1973-O1973*T1970-Q1973*T1973</f>
        <v>0</v>
      </c>
      <c r="Y1973" s="58">
        <f t="shared" ref="Y1973" si="8113">(N1973*T1970+O1973*S1970+P1973*T1973+Q1973*S1973)</f>
        <v>0.10673328452791472</v>
      </c>
      <c r="Z1973" s="56">
        <f t="shared" ref="Z1973" si="8114">N1973*U1970+P1973*U1973-O1973*V1970-Q1973*V1973</f>
        <v>1.4186987184382418</v>
      </c>
      <c r="AA1973" s="57">
        <f t="shared" ref="AA1973" si="8115">(N1973*V1970+O1973*U1970+P1973*V1973+Q1973*U1973)</f>
        <v>0</v>
      </c>
      <c r="AB1973" s="9"/>
      <c r="AC1973" s="74">
        <f t="shared" ref="AC1973" si="8116">(180/PI())*ATAN(-1*(($X$8*Y1970+AA1970+$X$8*Y1973+AA1973)/($X$8*X1970+Z1970+$X$8*X1973+Z1973)))</f>
        <v>73.172199664755396</v>
      </c>
      <c r="AE1973" s="102">
        <f t="shared" ref="AE1973" si="8117">20*LOG(((($X$8*X1970+Z1970-$X$8*X1973-Z1973)^2+($X$8*Y1970+AA1970-$X$8*Y1973-AA1973)^2)/(($X$8*X1970+Z1970+$X$8*X1973+Z1973)^2+($X$8*Y1970+AA1970+$X$8*Y1973+AA1973)^2))^0.5)</f>
        <v>-0.18471097184107294</v>
      </c>
      <c r="AF1973" s="17"/>
      <c r="AG1973" s="62"/>
      <c r="AH1973" s="62"/>
      <c r="AI1973" s="62"/>
      <c r="AJ1973" s="62"/>
    </row>
    <row r="1974" spans="2:36" ht="18.649999999999999" customHeight="1">
      <c r="AE1974" s="66"/>
    </row>
    <row r="1975" spans="2:36" ht="18.649999999999999" customHeight="1" thickBot="1">
      <c r="E1975" s="50" t="s">
        <v>8</v>
      </c>
      <c r="J1975" s="50" t="s">
        <v>9</v>
      </c>
      <c r="O1975" s="50" t="s">
        <v>10</v>
      </c>
      <c r="T1975" s="50" t="s">
        <v>11</v>
      </c>
      <c r="Y1975" s="50" t="s">
        <v>12</v>
      </c>
    </row>
    <row r="1976" spans="2:36" ht="18.649999999999999" customHeight="1" thickBot="1">
      <c r="B1976" s="49"/>
      <c r="D1976" s="233" t="s">
        <v>37</v>
      </c>
      <c r="E1976" s="234"/>
      <c r="F1976" s="235" t="s">
        <v>38</v>
      </c>
      <c r="G1976" s="236"/>
      <c r="I1976" s="228" t="s">
        <v>14</v>
      </c>
      <c r="J1976" s="229"/>
      <c r="K1976" s="230" t="s">
        <v>15</v>
      </c>
      <c r="L1976" s="231"/>
      <c r="N1976" s="228" t="s">
        <v>16</v>
      </c>
      <c r="O1976" s="229"/>
      <c r="P1976" s="230" t="s">
        <v>17</v>
      </c>
      <c r="Q1976" s="231"/>
      <c r="S1976" s="228" t="s">
        <v>45</v>
      </c>
      <c r="T1976" s="229"/>
      <c r="U1976" s="230" t="s">
        <v>46</v>
      </c>
      <c r="V1976" s="231"/>
      <c r="X1976" s="228" t="s">
        <v>49</v>
      </c>
      <c r="Y1976" s="229"/>
      <c r="Z1976" s="230" t="s">
        <v>50</v>
      </c>
      <c r="AA1976" s="231"/>
      <c r="AB1976" s="4"/>
      <c r="AC1976" s="53" t="s">
        <v>87</v>
      </c>
      <c r="AE1976" s="98" t="s">
        <v>88</v>
      </c>
      <c r="AF1976" s="17"/>
      <c r="AG1976" s="62"/>
      <c r="AH1976" s="62"/>
      <c r="AI1976" s="62"/>
      <c r="AJ1976" s="62"/>
    </row>
    <row r="1977" spans="2:36" ht="18.649999999999999" customHeight="1" thickTop="1" thickBot="1">
      <c r="B1977" s="75">
        <v>5.58</v>
      </c>
      <c r="D1977" s="132">
        <f t="shared" ref="D1977" si="8118">COS($F$8*$B1977)</f>
        <v>-0.61380651660078889</v>
      </c>
      <c r="E1977" s="133">
        <v>0</v>
      </c>
      <c r="F1977" s="134">
        <v>0</v>
      </c>
      <c r="G1977" s="135">
        <f t="shared" ref="G1977" si="8119">$E$8*SIN($B1977*$F$8)</f>
        <v>2.36836949009348</v>
      </c>
      <c r="I1977" s="55">
        <v>1</v>
      </c>
      <c r="J1977" s="58">
        <v>0</v>
      </c>
      <c r="K1977" s="56">
        <v>0</v>
      </c>
      <c r="L1977" s="57">
        <v>0</v>
      </c>
      <c r="N1977" s="55">
        <f t="shared" ref="N1977" si="8120">D1977*I1977+F1977*I1980-E1977*J1977-G1977*J1980</f>
        <v>-3.4415613986971758</v>
      </c>
      <c r="O1977" s="58">
        <f t="shared" ref="O1977" si="8121">(D1977*J1977+E1977*I1977+F1977*J1980+G1977*I1980)</f>
        <v>0</v>
      </c>
      <c r="P1977" s="56">
        <f t="shared" ref="P1977" si="8122">D1977*K1977+F1977*K1980-E1977*L1977-G1977*L1980</f>
        <v>0</v>
      </c>
      <c r="Q1977" s="57">
        <f t="shared" ref="Q1977" si="8123">(D1977*L1977+E1977*K1977+F1977*L1980+G1977*K1980)</f>
        <v>2.36836949009348</v>
      </c>
      <c r="S1977" s="59">
        <f t="shared" ref="S1977" si="8124">COS($U$8*$B1977)</f>
        <v>-0.61380651660078889</v>
      </c>
      <c r="T1977" s="60">
        <v>0</v>
      </c>
      <c r="U1977" s="22">
        <v>0</v>
      </c>
      <c r="V1977" s="116">
        <f t="shared" ref="V1977" si="8125">$T$8*SIN($B1977*$U$8)</f>
        <v>2.36836949009348</v>
      </c>
      <c r="X1977" s="55">
        <f t="shared" ref="X1977" si="8126">N1977*S1977+P1977*S1980-O1977*T1977-Q1977*T1980</f>
        <v>1.4892112536236466</v>
      </c>
      <c r="Y1977" s="58">
        <f t="shared" ref="Y1977" si="8127">(N1977*T1977+O1977*S1977+P1977*T1980+Q1977*S1980)</f>
        <v>0</v>
      </c>
      <c r="Z1977" s="56">
        <f t="shared" ref="Z1977" si="8128">N1977*U1977+P1977*U1980-O1977*V1977-Q1977*V1980</f>
        <v>0</v>
      </c>
      <c r="AA1977" s="57">
        <f t="shared" ref="AA1977" si="8129">(N1977*V1977+O1977*U1977+P1977*V1980+Q1977*U1980)</f>
        <v>-9.6046096416956992</v>
      </c>
      <c r="AB1977" s="9"/>
      <c r="AC1977" s="61">
        <f t="shared" ref="AC1977" si="8130">20*LOG((2*$X$8)/(($X$8*X1977+Z1977+$X$8*X1980+Z1980)^2+($X$8*Y1977+AA1977+$X$8*Y1980+AA1980)^2)^0.5)</f>
        <v>-13.922576097435854</v>
      </c>
      <c r="AE1977" s="99">
        <f t="shared" ref="AE1977" si="8131">((Y1977^2+X1977^2)/(Y1980^2+X1980^2))^0.5</f>
        <v>11.745671041024112</v>
      </c>
      <c r="AF1977" s="17"/>
      <c r="AG1977" s="62"/>
      <c r="AH1977" s="62"/>
      <c r="AI1977" s="62"/>
      <c r="AJ1977" s="62"/>
    </row>
    <row r="1978" spans="2:36" ht="18.649999999999999" customHeight="1" thickBot="1">
      <c r="D1978" s="59"/>
      <c r="E1978" s="22"/>
      <c r="F1978" s="22"/>
      <c r="G1978" s="65"/>
      <c r="I1978" s="63"/>
      <c r="L1978" s="64"/>
      <c r="N1978" s="63"/>
      <c r="Q1978" s="64"/>
      <c r="S1978" s="63"/>
      <c r="V1978" s="64"/>
      <c r="X1978" s="63"/>
      <c r="AA1978" s="64"/>
      <c r="AE1978" s="100"/>
      <c r="AF1978" s="17"/>
      <c r="AG1978" s="62"/>
      <c r="AH1978" s="62"/>
      <c r="AI1978" s="62"/>
      <c r="AJ1978" s="62"/>
    </row>
    <row r="1979" spans="2:36" ht="18.649999999999999" customHeight="1" thickBot="1">
      <c r="D1979" s="237" t="s">
        <v>39</v>
      </c>
      <c r="E1979" s="238"/>
      <c r="F1979" s="239" t="s">
        <v>40</v>
      </c>
      <c r="G1979" s="240"/>
      <c r="I1979" s="228" t="s">
        <v>18</v>
      </c>
      <c r="J1979" s="229"/>
      <c r="K1979" s="230" t="s">
        <v>19</v>
      </c>
      <c r="L1979" s="231"/>
      <c r="N1979" s="228" t="s">
        <v>20</v>
      </c>
      <c r="O1979" s="229"/>
      <c r="P1979" s="230" t="s">
        <v>21</v>
      </c>
      <c r="Q1979" s="231"/>
      <c r="S1979" s="228" t="s">
        <v>47</v>
      </c>
      <c r="T1979" s="229"/>
      <c r="U1979" s="230" t="s">
        <v>48</v>
      </c>
      <c r="V1979" s="231"/>
      <c r="X1979" s="228" t="s">
        <v>51</v>
      </c>
      <c r="Y1979" s="229"/>
      <c r="Z1979" s="230" t="s">
        <v>52</v>
      </c>
      <c r="AA1979" s="231"/>
      <c r="AB1979" s="4"/>
      <c r="AC1979" s="71" t="s">
        <v>89</v>
      </c>
      <c r="AE1979" s="101" t="s">
        <v>90</v>
      </c>
      <c r="AF1979" s="17"/>
      <c r="AG1979" s="62"/>
      <c r="AH1979" s="62"/>
      <c r="AI1979" s="62"/>
      <c r="AJ1979" s="62"/>
    </row>
    <row r="1980" spans="2:36" ht="18.649999999999999" customHeight="1" thickTop="1" thickBot="1">
      <c r="D1980" s="43">
        <v>0</v>
      </c>
      <c r="E1980" s="116">
        <f t="shared" ref="E1980" si="8132">(1/$E$8)*SIN($B1977*$F$8)</f>
        <v>0.26315216556594218</v>
      </c>
      <c r="F1980" s="59">
        <f t="shared" ref="F1980" si="8133">COS($F$8*$B1977)</f>
        <v>-0.61380651660078889</v>
      </c>
      <c r="G1980" s="73">
        <v>0</v>
      </c>
      <c r="I1980" s="55">
        <v>0</v>
      </c>
      <c r="J1980" s="58">
        <f t="shared" ref="J1980" si="8134">(TAN($K$8*B1977))/$J$8</f>
        <v>1.1939669438930218</v>
      </c>
      <c r="K1980" s="56">
        <v>1</v>
      </c>
      <c r="L1980" s="57">
        <v>0</v>
      </c>
      <c r="N1980" s="55">
        <f t="shared" ref="N1980" si="8135">D1980*I1977+F1980*I1980-E1980*J1977-G1980*J1980</f>
        <v>0</v>
      </c>
      <c r="O1980" s="58">
        <f t="shared" ref="O1980" si="8136">(D1980*J1977+E1980*I1977+F1980*J1980+G1980*I1980)</f>
        <v>-0.46971252520152312</v>
      </c>
      <c r="P1980" s="56">
        <f t="shared" ref="P1980" si="8137">D1980*K1977+F1980*K1980-E1980*L1977-G1980*L1980</f>
        <v>-0.61380651660078889</v>
      </c>
      <c r="Q1980" s="57">
        <f t="shared" ref="Q1980" si="8138">(D1980*L1977+E1980*K1977+F1980*L1980+G1980*K1980)</f>
        <v>0</v>
      </c>
      <c r="S1980" s="43">
        <v>0</v>
      </c>
      <c r="T1980" s="116">
        <f t="shared" ref="T1980" si="8139">(1/$T$8)*SIN($B1977*$U$8)</f>
        <v>0.26315216556594218</v>
      </c>
      <c r="U1980" s="59">
        <f t="shared" ref="U1980" si="8140">COS($U$8*$B1977)</f>
        <v>-0.61380651660078889</v>
      </c>
      <c r="V1980" s="73">
        <v>0</v>
      </c>
      <c r="X1980" s="55">
        <f t="shared" ref="X1980" si="8141">N1980*S1977+P1980*S1980-O1980*T1977-Q1980*T1980</f>
        <v>0</v>
      </c>
      <c r="Y1980" s="58">
        <f t="shared" ref="Y1980" si="8142">(N1980*T1977+O1980*S1977+P1980*T1980+Q1980*S1980)</f>
        <v>0.12678809481572212</v>
      </c>
      <c r="Z1980" s="56">
        <f t="shared" ref="Z1980" si="8143">N1980*U1977+P1980*U1980-O1980*V1977-Q1980*V1980</f>
        <v>1.4892112536236466</v>
      </c>
      <c r="AA1980" s="57">
        <f t="shared" ref="AA1980" si="8144">(N1980*V1977+O1980*U1977+P1980*V1980+Q1980*U1980)</f>
        <v>0</v>
      </c>
      <c r="AB1980" s="9"/>
      <c r="AC1980" s="74">
        <f t="shared" ref="AC1980" si="8145">(180/PI())*ATAN(-1*(($X$8*Y1977+AA1977+$X$8*Y1980+AA1980)/($X$8*X1977+Z1977+$X$8*X1980+Z1980)))</f>
        <v>72.554579914942195</v>
      </c>
      <c r="AE1980" s="102">
        <f t="shared" ref="AE1980" si="8146">20*LOG(((($X$8*X1977+Z1977-$X$8*X1980-Z1980)^2+($X$8*Y1977+AA1977-$X$8*Y1980-AA1980)^2)/(($X$8*X1977+Z1977+$X$8*X1980+Z1980)^2+($X$8*Y1977+AA1977+$X$8*Y1980+AA1980)^2))^0.5)</f>
        <v>-0.17967154726482748</v>
      </c>
      <c r="AF1980" s="17"/>
      <c r="AG1980" s="62"/>
      <c r="AH1980" s="62"/>
      <c r="AI1980" s="62"/>
      <c r="AJ1980" s="62"/>
    </row>
    <row r="1981" spans="2:36" ht="18.649999999999999" customHeight="1">
      <c r="AE1981" s="66"/>
    </row>
    <row r="1982" spans="2:36" ht="18.649999999999999" customHeight="1" thickBot="1">
      <c r="E1982" s="50" t="s">
        <v>8</v>
      </c>
      <c r="J1982" s="50" t="s">
        <v>9</v>
      </c>
      <c r="O1982" s="50" t="s">
        <v>10</v>
      </c>
      <c r="T1982" s="50" t="s">
        <v>11</v>
      </c>
      <c r="Y1982" s="50" t="s">
        <v>12</v>
      </c>
    </row>
    <row r="1983" spans="2:36" ht="18.649999999999999" customHeight="1" thickBot="1">
      <c r="B1983" s="49"/>
      <c r="D1983" s="233" t="s">
        <v>37</v>
      </c>
      <c r="E1983" s="234"/>
      <c r="F1983" s="235" t="s">
        <v>38</v>
      </c>
      <c r="G1983" s="236"/>
      <c r="I1983" s="228" t="s">
        <v>14</v>
      </c>
      <c r="J1983" s="229"/>
      <c r="K1983" s="230" t="s">
        <v>15</v>
      </c>
      <c r="L1983" s="231"/>
      <c r="N1983" s="228" t="s">
        <v>16</v>
      </c>
      <c r="O1983" s="229"/>
      <c r="P1983" s="230" t="s">
        <v>17</v>
      </c>
      <c r="Q1983" s="231"/>
      <c r="S1983" s="228" t="s">
        <v>45</v>
      </c>
      <c r="T1983" s="229"/>
      <c r="U1983" s="230" t="s">
        <v>46</v>
      </c>
      <c r="V1983" s="231"/>
      <c r="X1983" s="228" t="s">
        <v>49</v>
      </c>
      <c r="Y1983" s="229"/>
      <c r="Z1983" s="230" t="s">
        <v>50</v>
      </c>
      <c r="AA1983" s="231"/>
      <c r="AB1983" s="4"/>
      <c r="AC1983" s="53" t="s">
        <v>87</v>
      </c>
      <c r="AE1983" s="98" t="s">
        <v>88</v>
      </c>
      <c r="AF1983" s="17"/>
      <c r="AG1983" s="62"/>
      <c r="AH1983" s="62"/>
      <c r="AI1983" s="62"/>
      <c r="AJ1983" s="62"/>
    </row>
    <row r="1984" spans="2:36" ht="18.649999999999999" customHeight="1" thickTop="1" thickBot="1">
      <c r="B1984" s="75">
        <v>5.6</v>
      </c>
      <c r="D1984" s="132">
        <f t="shared" ref="D1984" si="8147">COS($F$8*$B1984)</f>
        <v>-0.62010153052007155</v>
      </c>
      <c r="E1984" s="133">
        <v>0</v>
      </c>
      <c r="F1984" s="134">
        <v>0</v>
      </c>
      <c r="G1984" s="135">
        <f t="shared" ref="G1984" si="8148">$E$8*SIN($B1984*$F$8)</f>
        <v>2.3535647062742897</v>
      </c>
      <c r="I1984" s="55">
        <v>1</v>
      </c>
      <c r="J1984" s="58">
        <v>0</v>
      </c>
      <c r="K1984" s="56">
        <v>0</v>
      </c>
      <c r="L1984" s="57">
        <v>0</v>
      </c>
      <c r="N1984" s="55">
        <f t="shared" ref="N1984" si="8149">D1984*I1984+F1984*I1987-E1984*J1984-G1984*J1987</f>
        <v>-3.5099037211733375</v>
      </c>
      <c r="O1984" s="58">
        <f t="shared" ref="O1984" si="8150">(D1984*J1984+E1984*I1984+F1984*J1987+G1984*I1987)</f>
        <v>0</v>
      </c>
      <c r="P1984" s="56">
        <f t="shared" ref="P1984" si="8151">D1984*K1984+F1984*K1987-E1984*L1984-G1984*L1987</f>
        <v>0</v>
      </c>
      <c r="Q1984" s="57">
        <f t="shared" ref="Q1984" si="8152">(D1984*L1984+E1984*K1984+F1984*L1987+G1984*K1987)</f>
        <v>2.3535647062742897</v>
      </c>
      <c r="S1984" s="59">
        <f t="shared" ref="S1984" si="8153">COS($U$8*$B1984)</f>
        <v>-0.62010153052007155</v>
      </c>
      <c r="T1984" s="60">
        <v>0</v>
      </c>
      <c r="U1984" s="22">
        <v>0</v>
      </c>
      <c r="V1984" s="116">
        <f t="shared" ref="V1984" si="8154">$T$8*SIN($B1984*$U$8)</f>
        <v>2.3535647062742897</v>
      </c>
      <c r="X1984" s="55">
        <f t="shared" ref="X1984" si="8155">N1984*S1984+P1984*S1987-O1984*T1984-Q1984*T1987</f>
        <v>1.5610225776310163</v>
      </c>
      <c r="Y1984" s="58">
        <f t="shared" ref="Y1984" si="8156">(N1984*T1984+O1984*S1984+P1984*T1987+Q1984*S1987)</f>
        <v>0</v>
      </c>
      <c r="Z1984" s="56">
        <f t="shared" ref="Z1984" si="8157">N1984*U1984+P1984*U1987-O1984*V1984-Q1984*V1987</f>
        <v>0</v>
      </c>
      <c r="AA1984" s="57">
        <f t="shared" ref="AA1984" si="8158">(N1984*V1984+O1984*U1984+P1984*V1987+Q1984*U1987)</f>
        <v>-9.7202345971130732</v>
      </c>
      <c r="AB1984" s="9"/>
      <c r="AC1984" s="61">
        <f t="shared" ref="AC1984" si="8159">20*LOG((2*$X$8)/(($X$8*X1984+Z1984+$X$8*X1987+Z1987)^2+($X$8*Y1984+AA1984+$X$8*Y1987+AA1987)^2)^0.5)</f>
        <v>-14.038854101987059</v>
      </c>
      <c r="AE1984" s="99">
        <f t="shared" ref="AE1984" si="8160">((Y1984^2+X1984^2)/(Y1987^2+X1987^2))^0.5</f>
        <v>10.560687332869675</v>
      </c>
      <c r="AF1984" s="17"/>
      <c r="AG1984" s="62"/>
      <c r="AH1984" s="62"/>
      <c r="AI1984" s="62"/>
      <c r="AJ1984" s="62"/>
    </row>
    <row r="1985" spans="2:36" ht="18.649999999999999" customHeight="1" thickBot="1">
      <c r="D1985" s="59"/>
      <c r="E1985" s="22"/>
      <c r="F1985" s="22"/>
      <c r="G1985" s="65"/>
      <c r="I1985" s="63"/>
      <c r="L1985" s="64"/>
      <c r="N1985" s="63"/>
      <c r="Q1985" s="64"/>
      <c r="S1985" s="63"/>
      <c r="V1985" s="64"/>
      <c r="X1985" s="63"/>
      <c r="AA1985" s="64"/>
      <c r="AE1985" s="100"/>
      <c r="AF1985" s="17"/>
      <c r="AG1985" s="62"/>
      <c r="AH1985" s="62"/>
      <c r="AI1985" s="62"/>
      <c r="AJ1985" s="62"/>
    </row>
    <row r="1986" spans="2:36" ht="18.649999999999999" customHeight="1" thickBot="1">
      <c r="D1986" s="237" t="s">
        <v>39</v>
      </c>
      <c r="E1986" s="238"/>
      <c r="F1986" s="239" t="s">
        <v>40</v>
      </c>
      <c r="G1986" s="240"/>
      <c r="I1986" s="228" t="s">
        <v>18</v>
      </c>
      <c r="J1986" s="229"/>
      <c r="K1986" s="230" t="s">
        <v>19</v>
      </c>
      <c r="L1986" s="231"/>
      <c r="N1986" s="228" t="s">
        <v>20</v>
      </c>
      <c r="O1986" s="229"/>
      <c r="P1986" s="230" t="s">
        <v>21</v>
      </c>
      <c r="Q1986" s="231"/>
      <c r="S1986" s="228" t="s">
        <v>47</v>
      </c>
      <c r="T1986" s="229"/>
      <c r="U1986" s="230" t="s">
        <v>48</v>
      </c>
      <c r="V1986" s="231"/>
      <c r="X1986" s="228" t="s">
        <v>51</v>
      </c>
      <c r="Y1986" s="229"/>
      <c r="Z1986" s="230" t="s">
        <v>52</v>
      </c>
      <c r="AA1986" s="231"/>
      <c r="AB1986" s="4"/>
      <c r="AC1986" s="71" t="s">
        <v>89</v>
      </c>
      <c r="AE1986" s="101" t="s">
        <v>90</v>
      </c>
      <c r="AF1986" s="17"/>
      <c r="AG1986" s="62"/>
      <c r="AH1986" s="62"/>
      <c r="AI1986" s="62"/>
      <c r="AJ1986" s="62"/>
    </row>
    <row r="1987" spans="2:36" ht="18.649999999999999" customHeight="1" thickTop="1" thickBot="1">
      <c r="D1987" s="43">
        <v>0</v>
      </c>
      <c r="E1987" s="116">
        <f t="shared" ref="E1987" si="8161">(1/$E$8)*SIN($B1984*$F$8)</f>
        <v>0.26150718958603214</v>
      </c>
      <c r="F1987" s="59">
        <f t="shared" ref="F1987" si="8162">COS($F$8*$B1984)</f>
        <v>-0.62010153052007155</v>
      </c>
      <c r="G1987" s="73">
        <v>0</v>
      </c>
      <c r="I1987" s="55">
        <v>0</v>
      </c>
      <c r="J1987" s="58">
        <f t="shared" ref="J1987" si="8163">(TAN($K$8*B1984))/$J$8</f>
        <v>1.2278405530765475</v>
      </c>
      <c r="K1987" s="56">
        <v>1</v>
      </c>
      <c r="L1987" s="57">
        <v>0</v>
      </c>
      <c r="N1987" s="55">
        <f t="shared" ref="N1987" si="8164">D1987*I1984+F1987*I1987-E1987*J1984-G1987*J1987</f>
        <v>0</v>
      </c>
      <c r="O1987" s="58">
        <f t="shared" ref="O1987" si="8165">(D1987*J1984+E1987*I1984+F1987*J1987+G1987*I1987)</f>
        <v>-0.49987861661134614</v>
      </c>
      <c r="P1987" s="56">
        <f t="shared" ref="P1987" si="8166">D1987*K1984+F1987*K1987-E1987*L1984-G1987*L1987</f>
        <v>-0.62010153052007155</v>
      </c>
      <c r="Q1987" s="57">
        <f t="shared" ref="Q1987" si="8167">(D1987*L1984+E1987*K1984+F1987*L1987+G1987*K1987)</f>
        <v>0</v>
      </c>
      <c r="S1987" s="43">
        <v>0</v>
      </c>
      <c r="T1987" s="116">
        <f t="shared" ref="T1987" si="8168">(1/$T$8)*SIN($B1984*$U$8)</f>
        <v>0.26150718958603214</v>
      </c>
      <c r="U1987" s="59">
        <f t="shared" ref="U1987" si="8169">COS($U$8*$B1984)</f>
        <v>-0.62010153052007155</v>
      </c>
      <c r="V1987" s="73">
        <v>0</v>
      </c>
      <c r="X1987" s="55">
        <f t="shared" ref="X1987" si="8170">N1987*S1984+P1987*S1987-O1987*T1984-Q1987*T1987</f>
        <v>0</v>
      </c>
      <c r="Y1987" s="58">
        <f t="shared" ref="Y1987" si="8171">(N1987*T1984+O1987*S1984+P1987*T1987+Q1987*S1987)</f>
        <v>0.14781448673065078</v>
      </c>
      <c r="Z1987" s="56">
        <f t="shared" ref="Z1987" si="8172">N1987*U1984+P1987*U1987-O1987*V1984-Q1987*V1987</f>
        <v>1.5610225776310163</v>
      </c>
      <c r="AA1987" s="57">
        <f t="shared" ref="AA1987" si="8173">(N1987*V1984+O1987*U1984+P1987*V1987+Q1987*U1987)</f>
        <v>0</v>
      </c>
      <c r="AB1987" s="9"/>
      <c r="AC1987" s="74">
        <f t="shared" ref="AC1987" si="8174">(180/PI())*ATAN(-1*(($X$8*Y1984+AA1984+$X$8*Y1987+AA1987)/($X$8*X1984+Z1984+$X$8*X1987+Z1987)))</f>
        <v>71.936261351433444</v>
      </c>
      <c r="AE1987" s="102">
        <f t="shared" ref="AE1987" si="8175">20*LOG(((($X$8*X1984+Z1984-$X$8*X1987-Z1987)^2+($X$8*Y1984+AA1984-$X$8*Y1987-AA1987)^2)/(($X$8*X1984+Z1984+$X$8*X1987+Z1987)^2+($X$8*Y1984+AA1984+$X$8*Y1987+AA1987)^2))^0.5)</f>
        <v>-0.17482799504270172</v>
      </c>
      <c r="AF1987" s="17"/>
      <c r="AG1987" s="62"/>
      <c r="AH1987" s="62"/>
      <c r="AI1987" s="62"/>
      <c r="AJ1987" s="62"/>
    </row>
    <row r="1988" spans="2:36" ht="18.649999999999999" customHeight="1">
      <c r="AE1988" s="66"/>
    </row>
    <row r="1989" spans="2:36" ht="18.649999999999999" customHeight="1" thickBot="1">
      <c r="E1989" s="50" t="s">
        <v>8</v>
      </c>
      <c r="J1989" s="50" t="s">
        <v>9</v>
      </c>
      <c r="O1989" s="50" t="s">
        <v>10</v>
      </c>
      <c r="T1989" s="50" t="s">
        <v>11</v>
      </c>
      <c r="Y1989" s="50" t="s">
        <v>12</v>
      </c>
    </row>
    <row r="1990" spans="2:36" ht="18.649999999999999" customHeight="1" thickBot="1">
      <c r="B1990" s="49"/>
      <c r="D1990" s="233" t="s">
        <v>37</v>
      </c>
      <c r="E1990" s="234"/>
      <c r="F1990" s="235" t="s">
        <v>38</v>
      </c>
      <c r="G1990" s="236"/>
      <c r="I1990" s="228" t="s">
        <v>14</v>
      </c>
      <c r="J1990" s="229"/>
      <c r="K1990" s="230" t="s">
        <v>15</v>
      </c>
      <c r="L1990" s="231"/>
      <c r="N1990" s="228" t="s">
        <v>16</v>
      </c>
      <c r="O1990" s="229"/>
      <c r="P1990" s="230" t="s">
        <v>17</v>
      </c>
      <c r="Q1990" s="231"/>
      <c r="S1990" s="228" t="s">
        <v>45</v>
      </c>
      <c r="T1990" s="229"/>
      <c r="U1990" s="230" t="s">
        <v>46</v>
      </c>
      <c r="V1990" s="231"/>
      <c r="X1990" s="228" t="s">
        <v>49</v>
      </c>
      <c r="Y1990" s="229"/>
      <c r="Z1990" s="230" t="s">
        <v>50</v>
      </c>
      <c r="AA1990" s="231"/>
      <c r="AB1990" s="4"/>
      <c r="AC1990" s="53" t="s">
        <v>87</v>
      </c>
      <c r="AE1990" s="98" t="s">
        <v>88</v>
      </c>
      <c r="AF1990" s="17"/>
      <c r="AG1990" s="62"/>
      <c r="AH1990" s="62"/>
      <c r="AI1990" s="62"/>
      <c r="AJ1990" s="62"/>
    </row>
    <row r="1991" spans="2:36" ht="18.649999999999999" customHeight="1" thickTop="1" thickBot="1">
      <c r="B1991" s="75">
        <v>5.62</v>
      </c>
      <c r="D1991" s="132">
        <f t="shared" ref="D1991" si="8176">COS($F$8*$B1991)</f>
        <v>-0.62635686990067019</v>
      </c>
      <c r="E1991" s="133">
        <v>0</v>
      </c>
      <c r="F1991" s="134">
        <v>0</v>
      </c>
      <c r="G1991" s="135">
        <f t="shared" ref="G1991" si="8177">$E$8*SIN($B1991*$F$8)</f>
        <v>2.3386093397047132</v>
      </c>
      <c r="I1991" s="55">
        <v>1</v>
      </c>
      <c r="J1991" s="58">
        <v>0</v>
      </c>
      <c r="K1991" s="56">
        <v>0</v>
      </c>
      <c r="L1991" s="57">
        <v>0</v>
      </c>
      <c r="N1991" s="55">
        <f t="shared" ref="N1991" si="8178">D1991*I1991+F1991*I1994-E1991*J1991-G1991*J1994</f>
        <v>-3.5791963349645735</v>
      </c>
      <c r="O1991" s="58">
        <f t="shared" ref="O1991" si="8179">(D1991*J1991+E1991*I1991+F1991*J1994+G1991*I1994)</f>
        <v>0</v>
      </c>
      <c r="P1991" s="56">
        <f t="shared" ref="P1991" si="8180">D1991*K1991+F1991*K1994-E1991*L1991-G1991*L1994</f>
        <v>0</v>
      </c>
      <c r="Q1991" s="57">
        <f t="shared" ref="Q1991" si="8181">(D1991*L1991+E1991*K1991+F1991*L1994+G1991*K1994)</f>
        <v>2.3386093397047132</v>
      </c>
      <c r="S1991" s="59">
        <f t="shared" ref="S1991" si="8182">COS($U$8*$B1991)</f>
        <v>-0.62635686990067019</v>
      </c>
      <c r="T1991" s="60">
        <v>0</v>
      </c>
      <c r="U1991" s="22">
        <v>0</v>
      </c>
      <c r="V1991" s="116">
        <f t="shared" ref="V1991" si="8183">$T$8*SIN($B1991*$U$8)</f>
        <v>2.3386093397047132</v>
      </c>
      <c r="X1991" s="55">
        <f t="shared" ref="X1991" si="8184">N1991*S1991+P1991*S1994-O1991*T1991-Q1991*T1994</f>
        <v>1.6341771416001258</v>
      </c>
      <c r="Y1991" s="58">
        <f t="shared" ref="Y1991" si="8185">(N1991*T1991+O1991*S1991+P1991*T1994+Q1991*S1994)</f>
        <v>0</v>
      </c>
      <c r="Z1991" s="56">
        <f t="shared" ref="Z1991" si="8186">N1991*U1991+P1991*U1994-O1991*V1991-Q1991*V1994</f>
        <v>0</v>
      </c>
      <c r="AA1991" s="57">
        <f t="shared" ref="AA1991" si="8187">(N1991*V1991+O1991*U1991+P1991*V1994+Q1991*U1994)</f>
        <v>-9.835146003522949</v>
      </c>
      <c r="AB1991" s="9"/>
      <c r="AC1991" s="61">
        <f t="shared" ref="AC1991" si="8188">20*LOG((2*$X$8)/(($X$8*X1991+Z1991+$X$8*X1994+Z1994)^2+($X$8*Y1991+AA1991+$X$8*Y1994+AA1994)^2)^0.5)</f>
        <v>-14.153908091692163</v>
      </c>
      <c r="AE1991" s="99">
        <f t="shared" ref="AE1991" si="8189">((Y1991^2+X1991^2)/(Y1994^2+X1994^2))^0.5</f>
        <v>9.6210923180289853</v>
      </c>
      <c r="AF1991" s="17"/>
      <c r="AG1991" s="62"/>
      <c r="AH1991" s="62"/>
      <c r="AI1991" s="62"/>
      <c r="AJ1991" s="62"/>
    </row>
    <row r="1992" spans="2:36" ht="18.649999999999999" customHeight="1" thickBot="1">
      <c r="D1992" s="59"/>
      <c r="E1992" s="22"/>
      <c r="F1992" s="22"/>
      <c r="G1992" s="65"/>
      <c r="I1992" s="63"/>
      <c r="L1992" s="64"/>
      <c r="N1992" s="63"/>
      <c r="Q1992" s="64"/>
      <c r="S1992" s="63"/>
      <c r="V1992" s="64"/>
      <c r="X1992" s="63"/>
      <c r="AA1992" s="64"/>
      <c r="AE1992" s="100"/>
      <c r="AF1992" s="17"/>
      <c r="AG1992" s="62"/>
      <c r="AH1992" s="62"/>
      <c r="AI1992" s="62"/>
      <c r="AJ1992" s="62"/>
    </row>
    <row r="1993" spans="2:36" ht="18.649999999999999" customHeight="1" thickBot="1">
      <c r="D1993" s="237" t="s">
        <v>39</v>
      </c>
      <c r="E1993" s="238"/>
      <c r="F1993" s="239" t="s">
        <v>40</v>
      </c>
      <c r="G1993" s="240"/>
      <c r="I1993" s="228" t="s">
        <v>18</v>
      </c>
      <c r="J1993" s="229"/>
      <c r="K1993" s="230" t="s">
        <v>19</v>
      </c>
      <c r="L1993" s="231"/>
      <c r="N1993" s="228" t="s">
        <v>20</v>
      </c>
      <c r="O1993" s="229"/>
      <c r="P1993" s="230" t="s">
        <v>21</v>
      </c>
      <c r="Q1993" s="231"/>
      <c r="S1993" s="228" t="s">
        <v>47</v>
      </c>
      <c r="T1993" s="229"/>
      <c r="U1993" s="230" t="s">
        <v>48</v>
      </c>
      <c r="V1993" s="231"/>
      <c r="X1993" s="228" t="s">
        <v>51</v>
      </c>
      <c r="Y1993" s="229"/>
      <c r="Z1993" s="230" t="s">
        <v>52</v>
      </c>
      <c r="AA1993" s="231"/>
      <c r="AB1993" s="4"/>
      <c r="AC1993" s="71" t="s">
        <v>89</v>
      </c>
      <c r="AE1993" s="101" t="s">
        <v>90</v>
      </c>
      <c r="AF1993" s="17"/>
      <c r="AG1993" s="62"/>
      <c r="AH1993" s="62"/>
      <c r="AI1993" s="62"/>
      <c r="AJ1993" s="62"/>
    </row>
    <row r="1994" spans="2:36" ht="18.649999999999999" customHeight="1" thickTop="1" thickBot="1">
      <c r="D1994" s="43">
        <v>0</v>
      </c>
      <c r="E1994" s="116">
        <f t="shared" ref="E1994" si="8190">(1/$E$8)*SIN($B1991*$F$8)</f>
        <v>0.25984548218941256</v>
      </c>
      <c r="F1994" s="59">
        <f t="shared" ref="F1994" si="8191">COS($F$8*$B1991)</f>
        <v>-0.62635686990067019</v>
      </c>
      <c r="G1994" s="73">
        <v>0</v>
      </c>
      <c r="I1994" s="55">
        <v>0</v>
      </c>
      <c r="J1994" s="58">
        <f t="shared" ref="J1994" si="8192">(TAN($K$8*B1991))/$J$8</f>
        <v>1.2626475978398113</v>
      </c>
      <c r="K1994" s="56">
        <v>1</v>
      </c>
      <c r="L1994" s="57">
        <v>0</v>
      </c>
      <c r="N1994" s="55">
        <f t="shared" ref="N1994" si="8193">D1994*I1991+F1994*I1994-E1994*J1991-G1994*J1994</f>
        <v>0</v>
      </c>
      <c r="O1994" s="58">
        <f t="shared" ref="O1994" si="8194">(D1994*J1991+E1994*I1991+F1994*J1994+G1994*I1994)</f>
        <v>-0.53102251498113184</v>
      </c>
      <c r="P1994" s="56">
        <f t="shared" ref="P1994" si="8195">D1994*K1991+F1994*K1994-E1994*L1991-G1994*L1994</f>
        <v>-0.62635686990067019</v>
      </c>
      <c r="Q1994" s="57">
        <f t="shared" ref="Q1994" si="8196">(D1994*L1991+E1994*K1991+F1994*L1994+G1994*K1994)</f>
        <v>0</v>
      </c>
      <c r="S1994" s="43">
        <v>0</v>
      </c>
      <c r="T1994" s="116">
        <f t="shared" ref="T1994" si="8197">(1/$T$8)*SIN($B1991*$U$8)</f>
        <v>0.25984548218941256</v>
      </c>
      <c r="U1994" s="59">
        <f t="shared" ref="U1994" si="8198">COS($U$8*$B1991)</f>
        <v>-0.62635686990067019</v>
      </c>
      <c r="V1994" s="73">
        <v>0</v>
      </c>
      <c r="X1994" s="55">
        <f t="shared" ref="X1994" si="8199">N1994*S1991+P1994*S1994-O1994*T1991-Q1994*T1994</f>
        <v>0</v>
      </c>
      <c r="Y1994" s="58">
        <f t="shared" ref="Y1994" si="8200">(N1994*T1991+O1994*S1991+P1994*T1994+Q1994*S1994)</f>
        <v>0.16985359744837267</v>
      </c>
      <c r="Z1994" s="56">
        <f t="shared" ref="Z1994" si="8201">N1994*U1991+P1994*U1994-O1994*V1991-Q1994*V1994</f>
        <v>1.6341771416001261</v>
      </c>
      <c r="AA1994" s="57">
        <f t="shared" ref="AA1994" si="8202">(N1994*V1991+O1994*U1991+P1994*V1994+Q1994*U1994)</f>
        <v>0</v>
      </c>
      <c r="AB1994" s="9"/>
      <c r="AC1994" s="74">
        <f t="shared" ref="AC1994" si="8203">(180/PI())*ATAN(-1*(($X$8*Y1991+AA1991+$X$8*Y1994+AA1994)/($X$8*X1991+Z1991+$X$8*X1994+Z1994)))</f>
        <v>71.316844229432718</v>
      </c>
      <c r="AE1994" s="102">
        <f t="shared" ref="AE1994" si="8204">20*LOG(((($X$8*X1991+Z1991-$X$8*X1994-Z1994)^2+($X$8*Y1991+AA1991-$X$8*Y1994-AA1994)^2)/(($X$8*X1991+Z1991+$X$8*X1994+Z1994)^2+($X$8*Y1991+AA1991+$X$8*Y1994+AA1994)^2))^0.5)</f>
        <v>-0.17016649194588557</v>
      </c>
      <c r="AF1994" s="17"/>
      <c r="AG1994" s="62"/>
      <c r="AH1994" s="62"/>
      <c r="AI1994" s="62"/>
      <c r="AJ1994" s="62"/>
    </row>
    <row r="1995" spans="2:36" ht="18.649999999999999" customHeight="1">
      <c r="AE1995" s="66"/>
    </row>
    <row r="1996" spans="2:36" ht="18.649999999999999" customHeight="1" thickBot="1">
      <c r="E1996" s="50" t="s">
        <v>8</v>
      </c>
      <c r="J1996" s="50" t="s">
        <v>9</v>
      </c>
      <c r="O1996" s="50" t="s">
        <v>10</v>
      </c>
      <c r="T1996" s="50" t="s">
        <v>11</v>
      </c>
      <c r="Y1996" s="50" t="s">
        <v>12</v>
      </c>
    </row>
    <row r="1997" spans="2:36" ht="18.649999999999999" customHeight="1" thickBot="1">
      <c r="B1997" s="49"/>
      <c r="D1997" s="233" t="s">
        <v>37</v>
      </c>
      <c r="E1997" s="234"/>
      <c r="F1997" s="235" t="s">
        <v>38</v>
      </c>
      <c r="G1997" s="236"/>
      <c r="I1997" s="228" t="s">
        <v>14</v>
      </c>
      <c r="J1997" s="229"/>
      <c r="K1997" s="230" t="s">
        <v>15</v>
      </c>
      <c r="L1997" s="231"/>
      <c r="N1997" s="228" t="s">
        <v>16</v>
      </c>
      <c r="O1997" s="229"/>
      <c r="P1997" s="230" t="s">
        <v>17</v>
      </c>
      <c r="Q1997" s="231"/>
      <c r="S1997" s="228" t="s">
        <v>45</v>
      </c>
      <c r="T1997" s="229"/>
      <c r="U1997" s="230" t="s">
        <v>46</v>
      </c>
      <c r="V1997" s="231"/>
      <c r="X1997" s="228" t="s">
        <v>49</v>
      </c>
      <c r="Y1997" s="229"/>
      <c r="Z1997" s="230" t="s">
        <v>50</v>
      </c>
      <c r="AA1997" s="231"/>
      <c r="AB1997" s="4"/>
      <c r="AC1997" s="53" t="s">
        <v>87</v>
      </c>
      <c r="AE1997" s="98" t="s">
        <v>88</v>
      </c>
      <c r="AF1997" s="17"/>
      <c r="AG1997" s="62"/>
      <c r="AH1997" s="62"/>
      <c r="AI1997" s="62"/>
      <c r="AJ1997" s="62"/>
    </row>
    <row r="1998" spans="2:36" ht="18.649999999999999" customHeight="1" thickTop="1" thickBot="1">
      <c r="B1998" s="75">
        <v>5.64</v>
      </c>
      <c r="D1998" s="132">
        <f t="shared" ref="D1998" si="8205">COS($F$8*$B1998)</f>
        <v>-0.63257213452150485</v>
      </c>
      <c r="E1998" s="133">
        <v>0</v>
      </c>
      <c r="F1998" s="134">
        <v>0</v>
      </c>
      <c r="G1998" s="135">
        <f t="shared" ref="G1998" si="8206">$E$8*SIN($B1998*$F$8)</f>
        <v>2.3235043472397816</v>
      </c>
      <c r="I1998" s="55">
        <v>1</v>
      </c>
      <c r="J1998" s="58">
        <v>0</v>
      </c>
      <c r="K1998" s="56">
        <v>0</v>
      </c>
      <c r="L1998" s="57">
        <v>0</v>
      </c>
      <c r="N1998" s="55">
        <f t="shared" ref="N1998" si="8207">D1998*I1998+F1998*I2001-E1998*J1998-G1998*J2001</f>
        <v>-3.649506316553373</v>
      </c>
      <c r="O1998" s="58">
        <f t="shared" ref="O1998" si="8208">(D1998*J1998+E1998*I1998+F1998*J2001+G1998*I2001)</f>
        <v>0</v>
      </c>
      <c r="P1998" s="56">
        <f t="shared" ref="P1998" si="8209">D1998*K1998+F1998*K2001-E1998*L1998-G1998*L2001</f>
        <v>0</v>
      </c>
      <c r="Q1998" s="57">
        <f t="shared" ref="Q1998" si="8210">(D1998*L1998+E1998*K1998+F1998*L2001+G1998*K2001)</f>
        <v>2.3235043472397816</v>
      </c>
      <c r="S1998" s="59">
        <f t="shared" ref="S1998" si="8211">COS($U$8*$B1998)</f>
        <v>-0.63257213452150485</v>
      </c>
      <c r="T1998" s="60">
        <v>0</v>
      </c>
      <c r="U1998" s="22">
        <v>0</v>
      </c>
      <c r="V1998" s="116">
        <f t="shared" ref="V1998" si="8212">$T$8*SIN($B1998*$U$8)</f>
        <v>2.3235043472397816</v>
      </c>
      <c r="X1998" s="55">
        <f t="shared" ref="X1998" si="8213">N1998*S1998+P1998*S2001-O1998*T1998-Q1998*T2001</f>
        <v>1.708723505984975</v>
      </c>
      <c r="Y1998" s="58">
        <f t="shared" ref="Y1998" si="8214">(N1998*T1998+O1998*S1998+P1998*T2001+Q1998*S2001)</f>
        <v>0</v>
      </c>
      <c r="Z1998" s="56">
        <f t="shared" ref="Z1998" si="8215">N1998*U1998+P1998*U2001-O1998*V1998-Q1998*V2001</f>
        <v>0</v>
      </c>
      <c r="AA1998" s="57">
        <f t="shared" ref="AA1998" si="8216">(N1998*V1998+O1998*U1998+P1998*V2001+Q1998*U2001)</f>
        <v>-9.949427896294269</v>
      </c>
      <c r="AB1998" s="9"/>
      <c r="AC1998" s="61">
        <f t="shared" ref="AC1998" si="8217">20*LOG((2*$X$8)/(($X$8*X1998+Z1998+$X$8*X2001+Z2001)^2+($X$8*Y1998+AA1998+$X$8*Y2001+AA2001)^2)^0.5)</f>
        <v>-14.267869466508794</v>
      </c>
      <c r="AE1998" s="99">
        <f t="shared" ref="AE1998" si="8218">((Y1998^2+X1998^2)/(Y2001^2+X2001^2))^0.5</f>
        <v>8.8558120185382503</v>
      </c>
      <c r="AF1998" s="17"/>
      <c r="AG1998" s="62"/>
      <c r="AH1998" s="62"/>
      <c r="AI1998" s="62"/>
      <c r="AJ1998" s="62"/>
    </row>
    <row r="1999" spans="2:36" ht="18.649999999999999" customHeight="1" thickBot="1">
      <c r="D1999" s="59"/>
      <c r="E1999" s="22"/>
      <c r="F1999" s="22"/>
      <c r="G1999" s="65"/>
      <c r="I1999" s="63"/>
      <c r="L1999" s="64"/>
      <c r="N1999" s="63"/>
      <c r="Q1999" s="64"/>
      <c r="S1999" s="63"/>
      <c r="V1999" s="64"/>
      <c r="X1999" s="63"/>
      <c r="AA1999" s="64"/>
      <c r="AE1999" s="100"/>
      <c r="AF1999" s="17"/>
      <c r="AG1999" s="62"/>
      <c r="AH1999" s="62"/>
      <c r="AI1999" s="62"/>
      <c r="AJ1999" s="62"/>
    </row>
    <row r="2000" spans="2:36" ht="18.649999999999999" customHeight="1" thickBot="1">
      <c r="D2000" s="237" t="s">
        <v>39</v>
      </c>
      <c r="E2000" s="238"/>
      <c r="F2000" s="239" t="s">
        <v>40</v>
      </c>
      <c r="G2000" s="240"/>
      <c r="I2000" s="228" t="s">
        <v>18</v>
      </c>
      <c r="J2000" s="229"/>
      <c r="K2000" s="230" t="s">
        <v>19</v>
      </c>
      <c r="L2000" s="231"/>
      <c r="N2000" s="228" t="s">
        <v>20</v>
      </c>
      <c r="O2000" s="229"/>
      <c r="P2000" s="230" t="s">
        <v>21</v>
      </c>
      <c r="Q2000" s="231"/>
      <c r="S2000" s="228" t="s">
        <v>47</v>
      </c>
      <c r="T2000" s="229"/>
      <c r="U2000" s="230" t="s">
        <v>48</v>
      </c>
      <c r="V2000" s="231"/>
      <c r="X2000" s="228" t="s">
        <v>51</v>
      </c>
      <c r="Y2000" s="229"/>
      <c r="Z2000" s="230" t="s">
        <v>52</v>
      </c>
      <c r="AA2000" s="231"/>
      <c r="AB2000" s="4"/>
      <c r="AC2000" s="71" t="s">
        <v>89</v>
      </c>
      <c r="AE2000" s="101" t="s">
        <v>90</v>
      </c>
      <c r="AF2000" s="17"/>
      <c r="AG2000" s="62"/>
      <c r="AH2000" s="62"/>
      <c r="AI2000" s="62"/>
      <c r="AJ2000" s="62"/>
    </row>
    <row r="2001" spans="2:36" ht="18.649999999999999" customHeight="1" thickTop="1" thickBot="1">
      <c r="D2001" s="43">
        <v>0</v>
      </c>
      <c r="E2001" s="116">
        <f t="shared" ref="E2001" si="8219">(1/$E$8)*SIN($B1998*$F$8)</f>
        <v>0.25816714969330906</v>
      </c>
      <c r="F2001" s="59">
        <f t="shared" ref="F2001" si="8220">COS($F$8*$B1998)</f>
        <v>-0.63257213452150485</v>
      </c>
      <c r="G2001" s="73">
        <v>0</v>
      </c>
      <c r="I2001" s="55">
        <v>0</v>
      </c>
      <c r="J2001" s="58">
        <f t="shared" ref="J2001" si="8221">(TAN($K$8*B1998))/$J$8</f>
        <v>1.2984413761118416</v>
      </c>
      <c r="K2001" s="56">
        <v>1</v>
      </c>
      <c r="L2001" s="57">
        <v>0</v>
      </c>
      <c r="N2001" s="55">
        <f t="shared" ref="N2001" si="8222">D2001*I1998+F2001*I2001-E2001*J1998-G2001*J2001</f>
        <v>0</v>
      </c>
      <c r="O2001" s="58">
        <f t="shared" ref="O2001" si="8223">(D2001*J1998+E2001*I1998+F2001*J2001+G2001*I2001)</f>
        <v>-0.56319068314479859</v>
      </c>
      <c r="P2001" s="56">
        <f t="shared" ref="P2001" si="8224">D2001*K1998+F2001*K2001-E2001*L1998-G2001*L2001</f>
        <v>-0.63257213452150485</v>
      </c>
      <c r="Q2001" s="57">
        <f t="shared" ref="Q2001" si="8225">(D2001*L1998+E2001*K1998+F2001*L2001+G2001*K2001)</f>
        <v>0</v>
      </c>
      <c r="S2001" s="43">
        <v>0</v>
      </c>
      <c r="T2001" s="116">
        <f t="shared" ref="T2001" si="8226">(1/$T$8)*SIN($B1998*$U$8)</f>
        <v>0.25816714969330906</v>
      </c>
      <c r="U2001" s="59">
        <f t="shared" ref="U2001" si="8227">COS($U$8*$B1998)</f>
        <v>-0.63257213452150485</v>
      </c>
      <c r="V2001" s="73">
        <v>0</v>
      </c>
      <c r="X2001" s="55">
        <f t="shared" ref="X2001" si="8228">N2001*S1998+P2001*S2001-O2001*T1998-Q2001*T2001</f>
        <v>0</v>
      </c>
      <c r="Y2001" s="58">
        <f t="shared" ref="Y2001" si="8229">(N2001*T1998+O2001*S1998+P2001*T2001+Q2001*S2001)</f>
        <v>0.19294938763470035</v>
      </c>
      <c r="Z2001" s="56">
        <f t="shared" ref="Z2001" si="8230">N2001*U1998+P2001*U2001-O2001*V1998-Q2001*V2001</f>
        <v>1.7087235059849748</v>
      </c>
      <c r="AA2001" s="57">
        <f t="shared" ref="AA2001" si="8231">(N2001*V1998+O2001*U1998+P2001*V2001+Q2001*U2001)</f>
        <v>0</v>
      </c>
      <c r="AB2001" s="9"/>
      <c r="AC2001" s="74">
        <f t="shared" ref="AC2001" si="8232">(180/PI())*ATAN(-1*(($X$8*Y1998+AA1998+$X$8*Y2001+AA2001)/($X$8*X1998+Z1998+$X$8*X2001+Z2001)))</f>
        <v>70.695936452186999</v>
      </c>
      <c r="AE2001" s="102">
        <f t="shared" ref="AE2001" si="8233">20*LOG(((($X$8*X1998+Z1998-$X$8*X2001-Z2001)^2+($X$8*Y1998+AA1998-$X$8*Y2001-AA2001)^2)/(($X$8*X1998+Z1998+$X$8*X2001+Z2001)^2+($X$8*Y1998+AA1998+$X$8*Y2001+AA2001)^2))^0.5)</f>
        <v>-0.1656741451571826</v>
      </c>
      <c r="AF2001" s="17"/>
      <c r="AG2001" s="62"/>
      <c r="AH2001" s="62"/>
      <c r="AI2001" s="62"/>
      <c r="AJ2001" s="62"/>
    </row>
    <row r="2002" spans="2:36" ht="18.649999999999999" customHeight="1">
      <c r="AE2002" s="66"/>
    </row>
    <row r="2003" spans="2:36" ht="18.649999999999999" customHeight="1" thickBot="1">
      <c r="E2003" s="50" t="s">
        <v>8</v>
      </c>
      <c r="J2003" s="50" t="s">
        <v>9</v>
      </c>
      <c r="O2003" s="50" t="s">
        <v>10</v>
      </c>
      <c r="T2003" s="50" t="s">
        <v>11</v>
      </c>
      <c r="Y2003" s="50" t="s">
        <v>12</v>
      </c>
    </row>
    <row r="2004" spans="2:36" ht="18.649999999999999" customHeight="1" thickBot="1">
      <c r="B2004" s="49"/>
      <c r="D2004" s="233" t="s">
        <v>37</v>
      </c>
      <c r="E2004" s="234"/>
      <c r="F2004" s="235" t="s">
        <v>38</v>
      </c>
      <c r="G2004" s="236"/>
      <c r="I2004" s="228" t="s">
        <v>14</v>
      </c>
      <c r="J2004" s="229"/>
      <c r="K2004" s="230" t="s">
        <v>15</v>
      </c>
      <c r="L2004" s="231"/>
      <c r="N2004" s="228" t="s">
        <v>16</v>
      </c>
      <c r="O2004" s="229"/>
      <c r="P2004" s="230" t="s">
        <v>17</v>
      </c>
      <c r="Q2004" s="231"/>
      <c r="S2004" s="228" t="s">
        <v>45</v>
      </c>
      <c r="T2004" s="229"/>
      <c r="U2004" s="230" t="s">
        <v>46</v>
      </c>
      <c r="V2004" s="231"/>
      <c r="X2004" s="228" t="s">
        <v>49</v>
      </c>
      <c r="Y2004" s="229"/>
      <c r="Z2004" s="230" t="s">
        <v>50</v>
      </c>
      <c r="AA2004" s="231"/>
      <c r="AB2004" s="4"/>
      <c r="AC2004" s="53" t="s">
        <v>87</v>
      </c>
      <c r="AE2004" s="98" t="s">
        <v>88</v>
      </c>
      <c r="AF2004" s="17"/>
      <c r="AG2004" s="62"/>
      <c r="AH2004" s="62"/>
      <c r="AI2004" s="62"/>
      <c r="AJ2004" s="62"/>
    </row>
    <row r="2005" spans="2:36" ht="18.649999999999999" customHeight="1" thickTop="1" thickBot="1">
      <c r="B2005" s="75">
        <v>5.66</v>
      </c>
      <c r="D2005" s="132">
        <f t="shared" ref="D2005" si="8234">COS($F$8*$B2005)</f>
        <v>-0.63874692672550759</v>
      </c>
      <c r="E2005" s="133">
        <v>0</v>
      </c>
      <c r="F2005" s="134">
        <v>0</v>
      </c>
      <c r="G2005" s="135">
        <f t="shared" ref="G2005" si="8235">$E$8*SIN($B2005*$F$8)</f>
        <v>2.3082506953076978</v>
      </c>
      <c r="I2005" s="55">
        <v>1</v>
      </c>
      <c r="J2005" s="58">
        <v>0</v>
      </c>
      <c r="K2005" s="56">
        <v>0</v>
      </c>
      <c r="L2005" s="57">
        <v>0</v>
      </c>
      <c r="N2005" s="55">
        <f t="shared" ref="N2005" si="8236">D2005*I2005+F2005*I2008-E2005*J2005-G2005*J2008</f>
        <v>-3.720905710811178</v>
      </c>
      <c r="O2005" s="58">
        <f t="shared" ref="O2005" si="8237">(D2005*J2005+E2005*I2005+F2005*J2008+G2005*I2008)</f>
        <v>0</v>
      </c>
      <c r="P2005" s="56">
        <f t="shared" ref="P2005" si="8238">D2005*K2005+F2005*K2008-E2005*L2005-G2005*L2008</f>
        <v>0</v>
      </c>
      <c r="Q2005" s="57">
        <f t="shared" ref="Q2005" si="8239">(D2005*L2005+E2005*K2005+F2005*L2008+G2005*K2008)</f>
        <v>2.3082506953076978</v>
      </c>
      <c r="S2005" s="59">
        <f t="shared" ref="S2005" si="8240">COS($U$8*$B2005)</f>
        <v>-0.63874692672550759</v>
      </c>
      <c r="T2005" s="60">
        <v>0</v>
      </c>
      <c r="U2005" s="22">
        <v>0</v>
      </c>
      <c r="V2005" s="116">
        <f t="shared" ref="V2005" si="8241">$T$8*SIN($B2005*$U$8)</f>
        <v>2.3082506953076978</v>
      </c>
      <c r="X2005" s="55">
        <f t="shared" ref="X2005" si="8242">N2005*S2005+P2005*S2008-O2005*T2005-Q2005*T2008</f>
        <v>1.7847147238173111</v>
      </c>
      <c r="Y2005" s="58">
        <f t="shared" ref="Y2005" si="8243">(N2005*T2005+O2005*S2005+P2005*T2008+Q2005*S2008)</f>
        <v>0</v>
      </c>
      <c r="Z2005" s="56">
        <f t="shared" ref="Z2005" si="8244">N2005*U2005+P2005*U2008-O2005*V2005-Q2005*V2008</f>
        <v>0</v>
      </c>
      <c r="AA2005" s="57">
        <f t="shared" ref="AA2005" si="8245">(N2005*V2005+O2005*U2005+P2005*V2008+Q2005*U2008)</f>
        <v>-10.063171231894092</v>
      </c>
      <c r="AB2005" s="9"/>
      <c r="AC2005" s="61">
        <f t="shared" ref="AC2005" si="8246">20*LOG((2*$X$8)/(($X$8*X2005+Z2005+$X$8*X2008+Z2008)^2+($X$8*Y2005+AA2005+$X$8*Y2008+AA2008)^2)^0.5)</f>
        <v>-14.380871777037827</v>
      </c>
      <c r="AE2005" s="99">
        <f t="shared" ref="AE2005" si="8247">((Y2005^2+X2005^2)/(Y2008^2+X2008^2))^0.5</f>
        <v>8.218851934931747</v>
      </c>
      <c r="AF2005" s="17"/>
      <c r="AG2005" s="62"/>
      <c r="AH2005" s="62"/>
      <c r="AI2005" s="62"/>
      <c r="AJ2005" s="62"/>
    </row>
    <row r="2006" spans="2:36" ht="18.649999999999999" customHeight="1" thickBot="1">
      <c r="D2006" s="59"/>
      <c r="E2006" s="22"/>
      <c r="F2006" s="22"/>
      <c r="G2006" s="65"/>
      <c r="I2006" s="63"/>
      <c r="L2006" s="64"/>
      <c r="N2006" s="63"/>
      <c r="Q2006" s="64"/>
      <c r="S2006" s="63"/>
      <c r="V2006" s="64"/>
      <c r="X2006" s="63"/>
      <c r="AA2006" s="64"/>
      <c r="AE2006" s="100"/>
      <c r="AF2006" s="17"/>
      <c r="AG2006" s="62"/>
      <c r="AH2006" s="62"/>
      <c r="AI2006" s="62"/>
      <c r="AJ2006" s="62"/>
    </row>
    <row r="2007" spans="2:36" ht="18.649999999999999" customHeight="1" thickBot="1">
      <c r="D2007" s="237" t="s">
        <v>39</v>
      </c>
      <c r="E2007" s="238"/>
      <c r="F2007" s="239" t="s">
        <v>40</v>
      </c>
      <c r="G2007" s="240"/>
      <c r="I2007" s="228" t="s">
        <v>18</v>
      </c>
      <c r="J2007" s="229"/>
      <c r="K2007" s="230" t="s">
        <v>19</v>
      </c>
      <c r="L2007" s="231"/>
      <c r="N2007" s="228" t="s">
        <v>20</v>
      </c>
      <c r="O2007" s="229"/>
      <c r="P2007" s="230" t="s">
        <v>21</v>
      </c>
      <c r="Q2007" s="231"/>
      <c r="S2007" s="228" t="s">
        <v>47</v>
      </c>
      <c r="T2007" s="229"/>
      <c r="U2007" s="230" t="s">
        <v>48</v>
      </c>
      <c r="V2007" s="231"/>
      <c r="X2007" s="228" t="s">
        <v>51</v>
      </c>
      <c r="Y2007" s="229"/>
      <c r="Z2007" s="230" t="s">
        <v>52</v>
      </c>
      <c r="AA2007" s="231"/>
      <c r="AB2007" s="4"/>
      <c r="AC2007" s="71" t="s">
        <v>89</v>
      </c>
      <c r="AE2007" s="101" t="s">
        <v>90</v>
      </c>
      <c r="AF2007" s="17"/>
      <c r="AG2007" s="62"/>
      <c r="AH2007" s="62"/>
      <c r="AI2007" s="62"/>
      <c r="AJ2007" s="62"/>
    </row>
    <row r="2008" spans="2:36" ht="18.649999999999999" customHeight="1" thickTop="1" thickBot="1">
      <c r="D2008" s="43">
        <v>0</v>
      </c>
      <c r="E2008" s="116">
        <f t="shared" ref="E2008" si="8248">(1/$E$8)*SIN($B2005*$F$8)</f>
        <v>0.25647229947863309</v>
      </c>
      <c r="F2008" s="59">
        <f t="shared" ref="F2008" si="8249">COS($F$8*$B2005)</f>
        <v>-0.63874692672550759</v>
      </c>
      <c r="G2008" s="73">
        <v>0</v>
      </c>
      <c r="I2008" s="55">
        <v>0</v>
      </c>
      <c r="J2008" s="58">
        <f t="shared" ref="J2008" si="8250">(TAN($K$8*B2005))/$J$8</f>
        <v>1.3352790450149992</v>
      </c>
      <c r="K2008" s="56">
        <v>1</v>
      </c>
      <c r="L2008" s="57">
        <v>0</v>
      </c>
      <c r="N2008" s="55">
        <f t="shared" ref="N2008" si="8251">D2008*I2005+F2008*I2008-E2008*J2005-G2008*J2008</f>
        <v>0</v>
      </c>
      <c r="O2008" s="58">
        <f t="shared" ref="O2008" si="8252">(D2008*J2005+E2008*I2005+F2008*J2008+G2008*I2008)</f>
        <v>-0.59643308684566843</v>
      </c>
      <c r="P2008" s="56">
        <f t="shared" ref="P2008" si="8253">D2008*K2005+F2008*K2008-E2008*L2005-G2008*L2008</f>
        <v>-0.63874692672550759</v>
      </c>
      <c r="Q2008" s="57">
        <f t="shared" ref="Q2008" si="8254">(D2008*L2005+E2008*K2005+F2008*L2008+G2008*K2008)</f>
        <v>0</v>
      </c>
      <c r="S2008" s="43">
        <v>0</v>
      </c>
      <c r="T2008" s="116">
        <f t="shared" ref="T2008" si="8255">(1/$T$8)*SIN($B2005*$U$8)</f>
        <v>0.25647229947863309</v>
      </c>
      <c r="U2008" s="59">
        <f t="shared" ref="U2008" si="8256">COS($U$8*$B2005)</f>
        <v>-0.63874692672550759</v>
      </c>
      <c r="V2008" s="73">
        <v>0</v>
      </c>
      <c r="X2008" s="55">
        <f t="shared" ref="X2008" si="8257">N2008*S2005+P2008*S2008-O2008*T2005-Q2008*T2008</f>
        <v>0</v>
      </c>
      <c r="Y2008" s="58">
        <f t="shared" ref="Y2008" si="8258">(N2008*T2005+O2008*S2005+P2008*T2008+Q2008*S2008)</f>
        <v>0.21714890813787757</v>
      </c>
      <c r="Z2008" s="56">
        <f t="shared" ref="Z2008" si="8259">N2008*U2005+P2008*U2008-O2008*V2005-Q2008*V2008</f>
        <v>1.7847147238173116</v>
      </c>
      <c r="AA2008" s="57">
        <f t="shared" ref="AA2008" si="8260">(N2008*V2005+O2008*U2005+P2008*V2008+Q2008*U2008)</f>
        <v>0</v>
      </c>
      <c r="AB2008" s="9"/>
      <c r="AC2008" s="74">
        <f t="shared" ref="AC2008" si="8261">(180/PI())*ATAN(-1*(($X$8*Y2005+AA2005+$X$8*Y2008+AA2008)/($X$8*X2005+Z2005+$X$8*X2008+Z2008)))</f>
        <v>70.073152268853931</v>
      </c>
      <c r="AE2008" s="102">
        <f t="shared" ref="AE2008" si="8262">20*LOG(((($X$8*X2005+Z2005-$X$8*X2008-Z2008)^2+($X$8*Y2005+AA2005-$X$8*Y2008-AA2008)^2)/(($X$8*X2005+Z2005+$X$8*X2008+Z2008)^2+($X$8*Y2005+AA2005+$X$8*Y2008+AA2008)^2))^0.5)</f>
        <v>-0.16133890513921997</v>
      </c>
      <c r="AF2008" s="17"/>
      <c r="AG2008" s="62"/>
      <c r="AH2008" s="62"/>
      <c r="AI2008" s="62"/>
      <c r="AJ2008" s="62"/>
    </row>
    <row r="2009" spans="2:36" ht="18.649999999999999" customHeight="1">
      <c r="AE2009" s="66"/>
    </row>
    <row r="2010" spans="2:36" ht="18.649999999999999" customHeight="1" thickBot="1">
      <c r="E2010" s="50" t="s">
        <v>8</v>
      </c>
      <c r="J2010" s="50" t="s">
        <v>9</v>
      </c>
      <c r="O2010" s="50" t="s">
        <v>10</v>
      </c>
      <c r="T2010" s="50" t="s">
        <v>11</v>
      </c>
      <c r="Y2010" s="50" t="s">
        <v>12</v>
      </c>
    </row>
    <row r="2011" spans="2:36" ht="18.649999999999999" customHeight="1" thickBot="1">
      <c r="B2011" s="49"/>
      <c r="D2011" s="233" t="s">
        <v>37</v>
      </c>
      <c r="E2011" s="234"/>
      <c r="F2011" s="235" t="s">
        <v>38</v>
      </c>
      <c r="G2011" s="236"/>
      <c r="I2011" s="228" t="s">
        <v>14</v>
      </c>
      <c r="J2011" s="229"/>
      <c r="K2011" s="230" t="s">
        <v>15</v>
      </c>
      <c r="L2011" s="231"/>
      <c r="N2011" s="228" t="s">
        <v>16</v>
      </c>
      <c r="O2011" s="229"/>
      <c r="P2011" s="230" t="s">
        <v>17</v>
      </c>
      <c r="Q2011" s="231"/>
      <c r="S2011" s="228" t="s">
        <v>45</v>
      </c>
      <c r="T2011" s="229"/>
      <c r="U2011" s="230" t="s">
        <v>46</v>
      </c>
      <c r="V2011" s="231"/>
      <c r="X2011" s="228" t="s">
        <v>49</v>
      </c>
      <c r="Y2011" s="229"/>
      <c r="Z2011" s="230" t="s">
        <v>50</v>
      </c>
      <c r="AA2011" s="231"/>
      <c r="AB2011" s="4"/>
      <c r="AC2011" s="53" t="s">
        <v>87</v>
      </c>
      <c r="AE2011" s="98" t="s">
        <v>88</v>
      </c>
      <c r="AF2011" s="17"/>
      <c r="AG2011" s="62"/>
      <c r="AH2011" s="62"/>
      <c r="AI2011" s="62"/>
      <c r="AJ2011" s="62"/>
    </row>
    <row r="2012" spans="2:36" ht="18.649999999999999" customHeight="1" thickTop="1" thickBot="1">
      <c r="B2012" s="75">
        <v>5.68</v>
      </c>
      <c r="D2012" s="132">
        <f t="shared" ref="D2012" si="8263">COS($F$8*$B2012)</f>
        <v>-0.64488085144506369</v>
      </c>
      <c r="E2012" s="133">
        <v>0</v>
      </c>
      <c r="F2012" s="134">
        <v>0</v>
      </c>
      <c r="G2012" s="135">
        <f t="shared" ref="G2012" si="8264">$E$8*SIN($B2012*$F$8)</f>
        <v>2.2928493598480051</v>
      </c>
      <c r="I2012" s="55">
        <v>1</v>
      </c>
      <c r="J2012" s="58">
        <v>0</v>
      </c>
      <c r="K2012" s="56">
        <v>0</v>
      </c>
      <c r="L2012" s="57">
        <v>0</v>
      </c>
      <c r="N2012" s="55">
        <f t="shared" ref="N2012" si="8265">D2012*I2012+F2012*I2015-E2012*J2012-G2012*J2015</f>
        <v>-3.7934720017429759</v>
      </c>
      <c r="O2012" s="58">
        <f t="shared" ref="O2012" si="8266">(D2012*J2012+E2012*I2012+F2012*J2015+G2012*I2015)</f>
        <v>0</v>
      </c>
      <c r="P2012" s="56">
        <f t="shared" ref="P2012" si="8267">D2012*K2012+F2012*K2015-E2012*L2012-G2012*L2015</f>
        <v>0</v>
      </c>
      <c r="Q2012" s="57">
        <f t="shared" ref="Q2012" si="8268">(D2012*L2012+E2012*K2012+F2012*L2015+G2012*K2015)</f>
        <v>2.2928493598480051</v>
      </c>
      <c r="S2012" s="59">
        <f t="shared" ref="S2012" si="8269">COS($U$8*$B2012)</f>
        <v>-0.64488085144506369</v>
      </c>
      <c r="T2012" s="60">
        <v>0</v>
      </c>
      <c r="U2012" s="22">
        <v>0</v>
      </c>
      <c r="V2012" s="116">
        <f t="shared" ref="V2012" si="8270">$T$8*SIN($B2012*$U$8)</f>
        <v>2.2928493598480051</v>
      </c>
      <c r="X2012" s="55">
        <f t="shared" ref="X2012" si="8271">N2012*S2012+P2012*S2015-O2012*T2012-Q2012*T2015</f>
        <v>1.8622087669775307</v>
      </c>
      <c r="Y2012" s="58">
        <f t="shared" ref="Y2012" si="8272">(N2012*T2012+O2012*S2012+P2012*T2015+Q2012*S2015)</f>
        <v>0</v>
      </c>
      <c r="Z2012" s="56">
        <f t="shared" ref="Z2012" si="8273">N2012*U2012+P2012*U2015-O2012*V2012-Q2012*V2015</f>
        <v>0</v>
      </c>
      <c r="AA2012" s="57">
        <f t="shared" ref="AA2012" si="8274">(N2012*V2012+O2012*U2012+P2012*V2015+Q2012*U2015)</f>
        <v>-10.176474498211764</v>
      </c>
      <c r="AB2012" s="9"/>
      <c r="AC2012" s="61">
        <f t="shared" ref="AC2012" si="8275">20*LOG((2*$X$8)/(($X$8*X2012+Z2012+$X$8*X2015+Z2015)^2+($X$8*Y2012+AA2012+$X$8*Y2015+AA2015)^2)^0.5)</f>
        <v>-14.493051239616747</v>
      </c>
      <c r="AE2012" s="99">
        <f t="shared" ref="AE2012" si="8276">((Y2012^2+X2012^2)/(Y2015^2+X2015^2))^0.5</f>
        <v>7.6791291794811052</v>
      </c>
      <c r="AF2012" s="17"/>
      <c r="AG2012" s="62"/>
      <c r="AH2012" s="62"/>
      <c r="AI2012" s="62"/>
      <c r="AJ2012" s="62"/>
    </row>
    <row r="2013" spans="2:36" ht="18.649999999999999" customHeight="1" thickBot="1">
      <c r="D2013" s="59"/>
      <c r="E2013" s="22"/>
      <c r="F2013" s="22"/>
      <c r="G2013" s="65"/>
      <c r="I2013" s="63"/>
      <c r="L2013" s="64"/>
      <c r="N2013" s="63"/>
      <c r="Q2013" s="64"/>
      <c r="S2013" s="63"/>
      <c r="V2013" s="64"/>
      <c r="X2013" s="63"/>
      <c r="AA2013" s="64"/>
      <c r="AE2013" s="100"/>
      <c r="AF2013" s="17"/>
      <c r="AG2013" s="62"/>
      <c r="AH2013" s="62"/>
      <c r="AI2013" s="62"/>
      <c r="AJ2013" s="62"/>
    </row>
    <row r="2014" spans="2:36" ht="18.649999999999999" customHeight="1" thickBot="1">
      <c r="D2014" s="237" t="s">
        <v>39</v>
      </c>
      <c r="E2014" s="238"/>
      <c r="F2014" s="239" t="s">
        <v>40</v>
      </c>
      <c r="G2014" s="240"/>
      <c r="I2014" s="228" t="s">
        <v>18</v>
      </c>
      <c r="J2014" s="229"/>
      <c r="K2014" s="230" t="s">
        <v>19</v>
      </c>
      <c r="L2014" s="231"/>
      <c r="N2014" s="228" t="s">
        <v>20</v>
      </c>
      <c r="O2014" s="229"/>
      <c r="P2014" s="230" t="s">
        <v>21</v>
      </c>
      <c r="Q2014" s="231"/>
      <c r="S2014" s="228" t="s">
        <v>47</v>
      </c>
      <c r="T2014" s="229"/>
      <c r="U2014" s="230" t="s">
        <v>48</v>
      </c>
      <c r="V2014" s="231"/>
      <c r="X2014" s="228" t="s">
        <v>51</v>
      </c>
      <c r="Y2014" s="229"/>
      <c r="Z2014" s="230" t="s">
        <v>52</v>
      </c>
      <c r="AA2014" s="231"/>
      <c r="AB2014" s="4"/>
      <c r="AC2014" s="71" t="s">
        <v>89</v>
      </c>
      <c r="AE2014" s="101" t="s">
        <v>90</v>
      </c>
      <c r="AF2014" s="17"/>
      <c r="AG2014" s="62"/>
      <c r="AH2014" s="62"/>
      <c r="AI2014" s="62"/>
      <c r="AJ2014" s="62"/>
    </row>
    <row r="2015" spans="2:36" ht="18.649999999999999" customHeight="1" thickTop="1" thickBot="1">
      <c r="D2015" s="43">
        <v>0</v>
      </c>
      <c r="E2015" s="116">
        <f t="shared" ref="E2015" si="8277">(1/$E$8)*SIN($B2012*$F$8)</f>
        <v>0.25476103998311167</v>
      </c>
      <c r="F2015" s="59">
        <f t="shared" ref="F2015" si="8278">COS($F$8*$B2012)</f>
        <v>-0.64488085144506369</v>
      </c>
      <c r="G2015" s="73">
        <v>0</v>
      </c>
      <c r="I2015" s="55">
        <v>0</v>
      </c>
      <c r="J2015" s="58">
        <f t="shared" ref="J2015" si="8279">(TAN($K$8*B2012))/$J$8</f>
        <v>1.3732219854629415</v>
      </c>
      <c r="K2015" s="56">
        <v>1</v>
      </c>
      <c r="L2015" s="57">
        <v>0</v>
      </c>
      <c r="N2015" s="55">
        <f t="shared" ref="N2015" si="8280">D2015*I2012+F2015*I2015-E2015*J2012-G2015*J2015</f>
        <v>0</v>
      </c>
      <c r="O2015" s="58">
        <f t="shared" ref="O2015" si="8281">(D2015*J2012+E2015*I2012+F2015*J2015+G2015*I2015)</f>
        <v>-0.63080352322531086</v>
      </c>
      <c r="P2015" s="56">
        <f t="shared" ref="P2015" si="8282">D2015*K2012+F2015*K2015-E2015*L2012-G2015*L2015</f>
        <v>-0.64488085144506369</v>
      </c>
      <c r="Q2015" s="57">
        <f t="shared" ref="Q2015" si="8283">(D2015*L2012+E2015*K2012+F2015*L2015+G2015*K2015)</f>
        <v>0</v>
      </c>
      <c r="S2015" s="43">
        <v>0</v>
      </c>
      <c r="T2015" s="116">
        <f t="shared" ref="T2015" si="8284">(1/$T$8)*SIN($B2012*$U$8)</f>
        <v>0.25476103998311167</v>
      </c>
      <c r="U2015" s="59">
        <f t="shared" ref="U2015" si="8285">COS($U$8*$B2012)</f>
        <v>-0.64488085144506369</v>
      </c>
      <c r="V2015" s="73">
        <v>0</v>
      </c>
      <c r="X2015" s="55">
        <f t="shared" ref="X2015" si="8286">N2015*S2012+P2015*S2015-O2015*T2012-Q2015*T2015</f>
        <v>0</v>
      </c>
      <c r="Y2015" s="58">
        <f t="shared" ref="Y2015" si="8287">(N2015*T2012+O2015*S2012+P2015*T2015+Q2015*S2015)</f>
        <v>0.24250259677274552</v>
      </c>
      <c r="Z2015" s="56">
        <f t="shared" ref="Z2015" si="8288">N2015*U2012+P2015*U2015-O2015*V2012-Q2015*V2015</f>
        <v>1.8622087669775305</v>
      </c>
      <c r="AA2015" s="57">
        <f t="shared" ref="AA2015" si="8289">(N2015*V2012+O2015*U2012+P2015*V2015+Q2015*U2015)</f>
        <v>0</v>
      </c>
      <c r="AB2015" s="9"/>
      <c r="AC2015" s="74">
        <f t="shared" ref="AC2015" si="8290">(180/PI())*ATAN(-1*(($X$8*Y2012+AA2012+$X$8*Y2015+AA2015)/($X$8*X2012+Z2012+$X$8*X2015+Z2015)))</f>
        <v>69.448111043029812</v>
      </c>
      <c r="AE2015" s="102">
        <f t="shared" ref="AE2015" si="8291">20*LOG(((($X$8*X2012+Z2012-$X$8*X2015-Z2015)^2+($X$8*Y2012+AA2012-$X$8*Y2015-AA2015)^2)/(($X$8*X2012+Z2012+$X$8*X2015+Z2015)^2+($X$8*Y2012+AA2012+$X$8*Y2015+AA2015)^2))^0.5)</f>
        <v>-0.15714948727351674</v>
      </c>
      <c r="AF2015" s="17"/>
      <c r="AG2015" s="62"/>
      <c r="AH2015" s="62"/>
      <c r="AI2015" s="62"/>
      <c r="AJ2015" s="62"/>
    </row>
    <row r="2016" spans="2:36" ht="18.649999999999999" customHeight="1">
      <c r="AE2016" s="66"/>
    </row>
    <row r="2017" spans="2:36" ht="18.649999999999999" customHeight="1" thickBot="1">
      <c r="E2017" s="50" t="s">
        <v>8</v>
      </c>
      <c r="J2017" s="50" t="s">
        <v>9</v>
      </c>
      <c r="O2017" s="50" t="s">
        <v>10</v>
      </c>
      <c r="T2017" s="50" t="s">
        <v>11</v>
      </c>
      <c r="Y2017" s="50" t="s">
        <v>12</v>
      </c>
    </row>
    <row r="2018" spans="2:36" ht="18.649999999999999" customHeight="1" thickBot="1">
      <c r="B2018" s="49"/>
      <c r="D2018" s="233" t="s">
        <v>37</v>
      </c>
      <c r="E2018" s="234"/>
      <c r="F2018" s="235" t="s">
        <v>38</v>
      </c>
      <c r="G2018" s="236"/>
      <c r="I2018" s="228" t="s">
        <v>14</v>
      </c>
      <c r="J2018" s="229"/>
      <c r="K2018" s="230" t="s">
        <v>15</v>
      </c>
      <c r="L2018" s="231"/>
      <c r="N2018" s="228" t="s">
        <v>16</v>
      </c>
      <c r="O2018" s="229"/>
      <c r="P2018" s="230" t="s">
        <v>17</v>
      </c>
      <c r="Q2018" s="231"/>
      <c r="S2018" s="228" t="s">
        <v>45</v>
      </c>
      <c r="T2018" s="229"/>
      <c r="U2018" s="230" t="s">
        <v>46</v>
      </c>
      <c r="V2018" s="231"/>
      <c r="X2018" s="228" t="s">
        <v>49</v>
      </c>
      <c r="Y2018" s="229"/>
      <c r="Z2018" s="230" t="s">
        <v>50</v>
      </c>
      <c r="AA2018" s="231"/>
      <c r="AB2018" s="4"/>
      <c r="AC2018" s="53" t="s">
        <v>87</v>
      </c>
      <c r="AE2018" s="98" t="s">
        <v>88</v>
      </c>
      <c r="AF2018" s="17"/>
      <c r="AG2018" s="62"/>
      <c r="AH2018" s="62"/>
      <c r="AI2018" s="62"/>
      <c r="AJ2018" s="62"/>
    </row>
    <row r="2019" spans="2:36" ht="18.649999999999999" customHeight="1" thickTop="1" thickBot="1">
      <c r="B2019" s="75">
        <v>5.7</v>
      </c>
      <c r="D2019" s="132">
        <f t="shared" ref="D2019" si="8292">COS($F$8*$B2019)</f>
        <v>-0.65097351622729027</v>
      </c>
      <c r="E2019" s="133">
        <v>0</v>
      </c>
      <c r="F2019" s="134">
        <v>0</v>
      </c>
      <c r="G2019" s="135">
        <f t="shared" ref="G2019" si="8293">$E$8*SIN($B2019*$F$8)</f>
        <v>2.2773013262491419</v>
      </c>
      <c r="I2019" s="55">
        <v>1</v>
      </c>
      <c r="J2019" s="58">
        <v>0</v>
      </c>
      <c r="K2019" s="56">
        <v>0</v>
      </c>
      <c r="L2019" s="57">
        <v>0</v>
      </c>
      <c r="N2019" s="55">
        <f t="shared" ref="N2019" si="8294">D2019*I2019+F2019*I2022-E2019*J2019-G2019*J2022</f>
        <v>-3.8672886371703918</v>
      </c>
      <c r="O2019" s="58">
        <f t="shared" ref="O2019" si="8295">(D2019*J2019+E2019*I2019+F2019*J2022+G2019*I2022)</f>
        <v>0</v>
      </c>
      <c r="P2019" s="56">
        <f t="shared" ref="P2019" si="8296">D2019*K2019+F2019*K2022-E2019*L2019-G2019*L2022</f>
        <v>0</v>
      </c>
      <c r="Q2019" s="57">
        <f t="shared" ref="Q2019" si="8297">(D2019*L2019+E2019*K2019+F2019*L2022+G2019*K2022)</f>
        <v>2.2773013262491419</v>
      </c>
      <c r="S2019" s="59">
        <f t="shared" ref="S2019" si="8298">COS($U$8*$B2019)</f>
        <v>-0.65097351622729027</v>
      </c>
      <c r="T2019" s="60">
        <v>0</v>
      </c>
      <c r="U2019" s="22">
        <v>0</v>
      </c>
      <c r="V2019" s="116">
        <f t="shared" ref="V2019" si="8299">$T$8*SIN($B2019*$U$8)</f>
        <v>2.2773013262491419</v>
      </c>
      <c r="X2019" s="55">
        <f t="shared" ref="X2019" si="8300">N2019*S2019+P2019*S2022-O2019*T2019-Q2019*T2022</f>
        <v>1.9412690012339775</v>
      </c>
      <c r="Y2019" s="58">
        <f t="shared" ref="Y2019" si="8301">(N2019*T2019+O2019*S2019+P2019*T2022+Q2019*S2022)</f>
        <v>0</v>
      </c>
      <c r="Z2019" s="56">
        <f t="shared" ref="Z2019" si="8302">N2019*U2019+P2019*U2022-O2019*V2019-Q2019*V2022</f>
        <v>0</v>
      </c>
      <c r="AA2019" s="57">
        <f t="shared" ref="AA2019" si="8303">(N2019*V2019+O2019*U2019+P2019*V2022+Q2019*U2022)</f>
        <v>-10.289444394273845</v>
      </c>
      <c r="AB2019" s="9"/>
      <c r="AC2019" s="61">
        <f t="shared" ref="AC2019" si="8304">20*LOG((2*$X$8)/(($X$8*X2019+Z2019+$X$8*X2022+Z2022)^2+($X$8*Y2019+AA2019+$X$8*Y2022+AA2022)^2)^0.5)</f>
        <v>-14.604547279864269</v>
      </c>
      <c r="AE2019" s="99">
        <f t="shared" ref="AE2019" si="8305">((Y2019^2+X2019^2)/(Y2022^2+X2022^2))^0.5</f>
        <v>7.2148804957308199</v>
      </c>
      <c r="AF2019" s="17"/>
      <c r="AG2019" s="62"/>
      <c r="AH2019" s="62"/>
      <c r="AI2019" s="62"/>
      <c r="AJ2019" s="62"/>
    </row>
    <row r="2020" spans="2:36" ht="18.649999999999999" customHeight="1" thickBot="1">
      <c r="D2020" s="59"/>
      <c r="E2020" s="22"/>
      <c r="F2020" s="22"/>
      <c r="G2020" s="65"/>
      <c r="I2020" s="63"/>
      <c r="L2020" s="64"/>
      <c r="N2020" s="63"/>
      <c r="Q2020" s="64"/>
      <c r="S2020" s="63"/>
      <c r="V2020" s="64"/>
      <c r="X2020" s="63"/>
      <c r="AA2020" s="64"/>
      <c r="AE2020" s="100"/>
      <c r="AF2020" s="17"/>
      <c r="AG2020" s="62"/>
      <c r="AH2020" s="62"/>
      <c r="AI2020" s="62"/>
      <c r="AJ2020" s="62"/>
    </row>
    <row r="2021" spans="2:36" ht="18.649999999999999" customHeight="1" thickBot="1">
      <c r="D2021" s="237" t="s">
        <v>39</v>
      </c>
      <c r="E2021" s="238"/>
      <c r="F2021" s="239" t="s">
        <v>40</v>
      </c>
      <c r="G2021" s="240"/>
      <c r="I2021" s="228" t="s">
        <v>18</v>
      </c>
      <c r="J2021" s="229"/>
      <c r="K2021" s="230" t="s">
        <v>19</v>
      </c>
      <c r="L2021" s="231"/>
      <c r="N2021" s="228" t="s">
        <v>20</v>
      </c>
      <c r="O2021" s="229"/>
      <c r="P2021" s="230" t="s">
        <v>21</v>
      </c>
      <c r="Q2021" s="231"/>
      <c r="S2021" s="228" t="s">
        <v>47</v>
      </c>
      <c r="T2021" s="229"/>
      <c r="U2021" s="230" t="s">
        <v>48</v>
      </c>
      <c r="V2021" s="231"/>
      <c r="X2021" s="228" t="s">
        <v>51</v>
      </c>
      <c r="Y2021" s="229"/>
      <c r="Z2021" s="230" t="s">
        <v>52</v>
      </c>
      <c r="AA2021" s="231"/>
      <c r="AB2021" s="4"/>
      <c r="AC2021" s="71" t="s">
        <v>89</v>
      </c>
      <c r="AE2021" s="101" t="s">
        <v>90</v>
      </c>
      <c r="AF2021" s="17"/>
      <c r="AG2021" s="62"/>
      <c r="AH2021" s="62"/>
      <c r="AI2021" s="62"/>
      <c r="AJ2021" s="62"/>
    </row>
    <row r="2022" spans="2:36" ht="18.649999999999999" customHeight="1" thickTop="1" thickBot="1">
      <c r="D2022" s="43">
        <v>0</v>
      </c>
      <c r="E2022" s="116">
        <f t="shared" ref="E2022" si="8306">(1/$E$8)*SIN($B2019*$F$8)</f>
        <v>0.25303348069434911</v>
      </c>
      <c r="F2022" s="59">
        <f t="shared" ref="F2022" si="8307">COS($F$8*$B2019)</f>
        <v>-0.65097351622729027</v>
      </c>
      <c r="G2022" s="73">
        <v>0</v>
      </c>
      <c r="I2022" s="55">
        <v>0</v>
      </c>
      <c r="J2022" s="58">
        <f t="shared" ref="J2022" si="8308">(TAN($K$8*B2019))/$J$8</f>
        <v>1.4123362085950102</v>
      </c>
      <c r="K2022" s="56">
        <v>1</v>
      </c>
      <c r="L2022" s="57">
        <v>0</v>
      </c>
      <c r="N2022" s="55">
        <f t="shared" ref="N2022" si="8309">D2022*I2019+F2022*I2022-E2022*J2019-G2022*J2022</f>
        <v>0</v>
      </c>
      <c r="O2022" s="58">
        <f t="shared" ref="O2022" si="8310">(D2022*J2019+E2022*I2019+F2022*J2022+G2022*I2022)</f>
        <v>-0.66635998710986444</v>
      </c>
      <c r="P2022" s="56">
        <f t="shared" ref="P2022" si="8311">D2022*K2019+F2022*K2022-E2022*L2019-G2022*L2022</f>
        <v>-0.65097351622729027</v>
      </c>
      <c r="Q2022" s="57">
        <f t="shared" ref="Q2022" si="8312">(D2022*L2019+E2022*K2019+F2022*L2022+G2022*K2022)</f>
        <v>0</v>
      </c>
      <c r="S2022" s="43">
        <v>0</v>
      </c>
      <c r="T2022" s="116">
        <f t="shared" ref="T2022" si="8313">(1/$T$8)*SIN($B2019*$U$8)</f>
        <v>0.25303348069434911</v>
      </c>
      <c r="U2022" s="59">
        <f t="shared" ref="U2022" si="8314">COS($U$8*$B2019)</f>
        <v>-0.65097351622729027</v>
      </c>
      <c r="V2022" s="73">
        <v>0</v>
      </c>
      <c r="X2022" s="55">
        <f t="shared" ref="X2022" si="8315">N2022*S2019+P2022*S2022-O2022*T2019-Q2022*T2022</f>
        <v>0</v>
      </c>
      <c r="Y2022" s="58">
        <f t="shared" ref="Y2022" si="8316">(N2022*T2019+O2022*S2019+P2022*T2022+Q2022*S2022)</f>
        <v>0.26906460923124964</v>
      </c>
      <c r="Z2022" s="56">
        <f t="shared" ref="Z2022" si="8317">N2022*U2019+P2022*U2022-O2022*V2019-Q2022*V2022</f>
        <v>1.9412690012339775</v>
      </c>
      <c r="AA2022" s="57">
        <f t="shared" ref="AA2022" si="8318">(N2022*V2019+O2022*U2019+P2022*V2022+Q2022*U2022)</f>
        <v>0</v>
      </c>
      <c r="AB2022" s="9"/>
      <c r="AC2022" s="74">
        <f t="shared" ref="AC2022" si="8319">(180/PI())*ATAN(-1*(($X$8*Y2019+AA2019+$X$8*Y2022+AA2022)/($X$8*X2019+Z2019+$X$8*X2022+Z2022)))</f>
        <v>68.820436082296013</v>
      </c>
      <c r="AE2022" s="102">
        <f t="shared" ref="AE2022" si="8320">20*LOG(((($X$8*X2019+Z2019-$X$8*X2022-Z2022)^2+($X$8*Y2019+AA2019-$X$8*Y2022-AA2022)^2)/(($X$8*X2019+Z2019+$X$8*X2022+Z2022)^2+($X$8*Y2019+AA2019+$X$8*Y2022+AA2022)^2))^0.5)</f>
        <v>-0.15309530128649179</v>
      </c>
      <c r="AF2022" s="17"/>
      <c r="AG2022" s="62"/>
      <c r="AH2022" s="62"/>
      <c r="AI2022" s="62"/>
      <c r="AJ2022" s="62"/>
    </row>
    <row r="2023" spans="2:36" ht="18.649999999999999" customHeight="1">
      <c r="AE2023" s="66"/>
    </row>
    <row r="2024" spans="2:36" ht="18.649999999999999" customHeight="1" thickBot="1">
      <c r="E2024" s="50" t="s">
        <v>8</v>
      </c>
      <c r="J2024" s="50" t="s">
        <v>9</v>
      </c>
      <c r="O2024" s="50" t="s">
        <v>10</v>
      </c>
      <c r="T2024" s="50" t="s">
        <v>11</v>
      </c>
      <c r="Y2024" s="50" t="s">
        <v>12</v>
      </c>
    </row>
    <row r="2025" spans="2:36" ht="18.649999999999999" customHeight="1" thickBot="1">
      <c r="B2025" s="49"/>
      <c r="D2025" s="233" t="s">
        <v>37</v>
      </c>
      <c r="E2025" s="234"/>
      <c r="F2025" s="235" t="s">
        <v>38</v>
      </c>
      <c r="G2025" s="236"/>
      <c r="I2025" s="228" t="s">
        <v>14</v>
      </c>
      <c r="J2025" s="229"/>
      <c r="K2025" s="230" t="s">
        <v>15</v>
      </c>
      <c r="L2025" s="231"/>
      <c r="N2025" s="228" t="s">
        <v>16</v>
      </c>
      <c r="O2025" s="229"/>
      <c r="P2025" s="230" t="s">
        <v>17</v>
      </c>
      <c r="Q2025" s="231"/>
      <c r="S2025" s="228" t="s">
        <v>45</v>
      </c>
      <c r="T2025" s="229"/>
      <c r="U2025" s="230" t="s">
        <v>46</v>
      </c>
      <c r="V2025" s="231"/>
      <c r="X2025" s="228" t="s">
        <v>49</v>
      </c>
      <c r="Y2025" s="229"/>
      <c r="Z2025" s="230" t="s">
        <v>50</v>
      </c>
      <c r="AA2025" s="231"/>
      <c r="AB2025" s="4"/>
      <c r="AC2025" s="53" t="s">
        <v>87</v>
      </c>
      <c r="AE2025" s="98" t="s">
        <v>88</v>
      </c>
      <c r="AF2025" s="17"/>
      <c r="AG2025" s="62"/>
      <c r="AH2025" s="62"/>
      <c r="AI2025" s="62"/>
      <c r="AJ2025" s="62"/>
    </row>
    <row r="2026" spans="2:36" ht="18.649999999999999" customHeight="1" thickTop="1" thickBot="1">
      <c r="B2026" s="75">
        <v>5.72</v>
      </c>
      <c r="D2026" s="132">
        <f t="shared" ref="D2026" si="8321">COS($F$8*$B2026)</f>
        <v>-0.65702453125914406</v>
      </c>
      <c r="E2026" s="133">
        <v>0</v>
      </c>
      <c r="F2026" s="134">
        <v>0</v>
      </c>
      <c r="G2026" s="135">
        <f t="shared" ref="G2026" si="8322">$E$8*SIN($B2026*$F$8)</f>
        <v>2.2616075892853997</v>
      </c>
      <c r="I2026" s="55">
        <v>1</v>
      </c>
      <c r="J2026" s="58">
        <v>0</v>
      </c>
      <c r="K2026" s="56">
        <v>0</v>
      </c>
      <c r="L2026" s="57">
        <v>0</v>
      </c>
      <c r="N2026" s="55">
        <f t="shared" ref="N2026" si="8323">D2026*I2026+F2026*I2029-E2026*J2026-G2026*J2029</f>
        <v>-3.9424456147345817</v>
      </c>
      <c r="O2026" s="58">
        <f t="shared" ref="O2026" si="8324">(D2026*J2026+E2026*I2026+F2026*J2029+G2026*I2029)</f>
        <v>0</v>
      </c>
      <c r="P2026" s="56">
        <f t="shared" ref="P2026" si="8325">D2026*K2026+F2026*K2029-E2026*L2026-G2026*L2029</f>
        <v>0</v>
      </c>
      <c r="Q2026" s="57">
        <f t="shared" ref="Q2026" si="8326">(D2026*L2026+E2026*K2026+F2026*L2029+G2026*K2029)</f>
        <v>2.2616075892853997</v>
      </c>
      <c r="S2026" s="59">
        <f t="shared" ref="S2026" si="8327">COS($U$8*$B2026)</f>
        <v>-0.65702453125914406</v>
      </c>
      <c r="T2026" s="60">
        <v>0</v>
      </c>
      <c r="U2026" s="22">
        <v>0</v>
      </c>
      <c r="V2026" s="116">
        <f t="shared" ref="V2026" si="8328">$T$8*SIN($B2026*$U$8)</f>
        <v>2.2616075892853997</v>
      </c>
      <c r="X2026" s="55">
        <f t="shared" ref="X2026" si="8329">N2026*S2026+P2026*S2029-O2026*T2026-Q2026*T2029</f>
        <v>2.0219647167119548</v>
      </c>
      <c r="Y2026" s="58">
        <f t="shared" ref="Y2026" si="8330">(N2026*T2026+O2026*S2026+P2026*T2029+Q2026*S2029)</f>
        <v>0</v>
      </c>
      <c r="Z2026" s="56">
        <f t="shared" ref="Z2026" si="8331">N2026*U2026+P2026*U2029-O2026*V2026-Q2026*V2029</f>
        <v>0</v>
      </c>
      <c r="AA2026" s="57">
        <f t="shared" ref="AA2026" si="8332">(N2026*V2026+O2026*U2026+P2026*V2029+Q2026*U2029)</f>
        <v>-10.402196588871035</v>
      </c>
      <c r="AB2026" s="9"/>
      <c r="AC2026" s="61">
        <f t="shared" ref="AC2026" si="8333">20*LOG((2*$X$8)/(($X$8*X2026+Z2026+$X$8*X2029+Z2029)^2+($X$8*Y2026+AA2026+$X$8*Y2029+AA2029)^2)^0.5)</f>
        <v>-14.715503109609507</v>
      </c>
      <c r="AE2026" s="99">
        <f t="shared" ref="AE2026" si="8334">((Y2026^2+X2026^2)/(Y2029^2+X2029^2))^0.5</f>
        <v>6.8104112626947035</v>
      </c>
      <c r="AF2026" s="17"/>
      <c r="AG2026" s="62"/>
      <c r="AH2026" s="62"/>
      <c r="AI2026" s="62"/>
      <c r="AJ2026" s="62"/>
    </row>
    <row r="2027" spans="2:36" ht="18.649999999999999" customHeight="1" thickBot="1">
      <c r="D2027" s="59"/>
      <c r="E2027" s="22"/>
      <c r="F2027" s="22"/>
      <c r="G2027" s="65"/>
      <c r="I2027" s="63"/>
      <c r="L2027" s="64"/>
      <c r="N2027" s="63"/>
      <c r="Q2027" s="64"/>
      <c r="S2027" s="63"/>
      <c r="V2027" s="64"/>
      <c r="X2027" s="63"/>
      <c r="AA2027" s="64"/>
      <c r="AE2027" s="100"/>
      <c r="AF2027" s="17"/>
      <c r="AG2027" s="62"/>
      <c r="AH2027" s="62"/>
      <c r="AI2027" s="62"/>
      <c r="AJ2027" s="62"/>
    </row>
    <row r="2028" spans="2:36" ht="18.649999999999999" customHeight="1" thickBot="1">
      <c r="D2028" s="237" t="s">
        <v>39</v>
      </c>
      <c r="E2028" s="238"/>
      <c r="F2028" s="239" t="s">
        <v>40</v>
      </c>
      <c r="G2028" s="240"/>
      <c r="I2028" s="228" t="s">
        <v>18</v>
      </c>
      <c r="J2028" s="229"/>
      <c r="K2028" s="230" t="s">
        <v>19</v>
      </c>
      <c r="L2028" s="231"/>
      <c r="N2028" s="228" t="s">
        <v>20</v>
      </c>
      <c r="O2028" s="229"/>
      <c r="P2028" s="230" t="s">
        <v>21</v>
      </c>
      <c r="Q2028" s="231"/>
      <c r="S2028" s="228" t="s">
        <v>47</v>
      </c>
      <c r="T2028" s="229"/>
      <c r="U2028" s="230" t="s">
        <v>48</v>
      </c>
      <c r="V2028" s="231"/>
      <c r="X2028" s="228" t="s">
        <v>51</v>
      </c>
      <c r="Y2028" s="229"/>
      <c r="Z2028" s="230" t="s">
        <v>52</v>
      </c>
      <c r="AA2028" s="231"/>
      <c r="AB2028" s="4"/>
      <c r="AC2028" s="71" t="s">
        <v>89</v>
      </c>
      <c r="AE2028" s="101" t="s">
        <v>90</v>
      </c>
      <c r="AF2028" s="17"/>
      <c r="AG2028" s="62"/>
      <c r="AH2028" s="62"/>
      <c r="AI2028" s="62"/>
      <c r="AJ2028" s="62"/>
    </row>
    <row r="2029" spans="2:36" ht="18.649999999999999" customHeight="1" thickTop="1" thickBot="1">
      <c r="D2029" s="43">
        <v>0</v>
      </c>
      <c r="E2029" s="116">
        <f t="shared" ref="E2029" si="8335">(1/$E$8)*SIN($B2026*$F$8)</f>
        <v>0.25128973214282219</v>
      </c>
      <c r="F2029" s="59">
        <f t="shared" ref="F2029" si="8336">COS($F$8*$B2026)</f>
        <v>-0.65702453125914406</v>
      </c>
      <c r="G2029" s="73">
        <v>0</v>
      </c>
      <c r="I2029" s="55">
        <v>0</v>
      </c>
      <c r="J2029" s="58">
        <f t="shared" ref="J2029" si="8337">(TAN($K$8*B2026))/$J$8</f>
        <v>1.452692809769679</v>
      </c>
      <c r="K2029" s="56">
        <v>1</v>
      </c>
      <c r="L2029" s="57">
        <v>0</v>
      </c>
      <c r="N2029" s="55">
        <f t="shared" ref="N2029" si="8338">D2029*I2026+F2029*I2029-E2029*J2026-G2029*J2029</f>
        <v>0</v>
      </c>
      <c r="O2029" s="58">
        <f t="shared" ref="O2029" si="8339">(D2029*J2026+E2029*I2026+F2029*J2029+G2029*I2029)</f>
        <v>-0.70316508025963009</v>
      </c>
      <c r="P2029" s="56">
        <f t="shared" ref="P2029" si="8340">D2029*K2026+F2029*K2029-E2029*L2026-G2029*L2029</f>
        <v>-0.65702453125914406</v>
      </c>
      <c r="Q2029" s="57">
        <f t="shared" ref="Q2029" si="8341">(D2029*L2026+E2029*K2026+F2029*L2029+G2029*K2029)</f>
        <v>0</v>
      </c>
      <c r="S2029" s="43">
        <v>0</v>
      </c>
      <c r="T2029" s="116">
        <f t="shared" ref="T2029" si="8342">(1/$T$8)*SIN($B2026*$U$8)</f>
        <v>0.25128973214282219</v>
      </c>
      <c r="U2029" s="59">
        <f t="shared" ref="U2029" si="8343">COS($U$8*$B2026)</f>
        <v>-0.65702453125914406</v>
      </c>
      <c r="V2029" s="73">
        <v>0</v>
      </c>
      <c r="X2029" s="55">
        <f t="shared" ref="X2029" si="8344">N2029*S2026+P2029*S2029-O2029*T2026-Q2029*T2029</f>
        <v>0</v>
      </c>
      <c r="Y2029" s="58">
        <f t="shared" ref="Y2029" si="8345">(N2029*T2026+O2029*S2026+P2029*T2029+Q2029*S2029)</f>
        <v>0.29689318878400828</v>
      </c>
      <c r="Z2029" s="56">
        <f t="shared" ref="Z2029" si="8346">N2029*U2026+P2029*U2029-O2029*V2026-Q2029*V2029</f>
        <v>2.0219647167119548</v>
      </c>
      <c r="AA2029" s="57">
        <f t="shared" ref="AA2029" si="8347">(N2029*V2026+O2029*U2026+P2029*V2029+Q2029*U2029)</f>
        <v>0</v>
      </c>
      <c r="AB2029" s="9"/>
      <c r="AC2029" s="74">
        <f t="shared" ref="AC2029" si="8348">(180/PI())*ATAN(-1*(($X$8*Y2026+AA2026+$X$8*Y2029+AA2029)/($X$8*X2026+Z2026+$X$8*X2029+Z2029)))</f>
        <v>68.189753520001929</v>
      </c>
      <c r="AE2029" s="102">
        <f t="shared" ref="AE2029" si="8349">20*LOG(((($X$8*X2026+Z2026-$X$8*X2029-Z2029)^2+($X$8*Y2026+AA2026-$X$8*Y2029-AA2029)^2)/(($X$8*X2026+Z2026+$X$8*X2029+Z2029)^2+($X$8*Y2026+AA2026+$X$8*Y2029+AA2029)^2))^0.5)</f>
        <v>-0.14916638760822579</v>
      </c>
      <c r="AF2029" s="17"/>
      <c r="AG2029" s="62"/>
      <c r="AH2029" s="62"/>
      <c r="AI2029" s="62"/>
      <c r="AJ2029" s="62"/>
    </row>
    <row r="2030" spans="2:36" ht="18.649999999999999" customHeight="1">
      <c r="AE2030" s="66"/>
    </row>
    <row r="2031" spans="2:36" ht="18.649999999999999" customHeight="1" thickBot="1">
      <c r="E2031" s="50" t="s">
        <v>8</v>
      </c>
      <c r="J2031" s="50" t="s">
        <v>9</v>
      </c>
      <c r="O2031" s="50" t="s">
        <v>10</v>
      </c>
      <c r="T2031" s="50" t="s">
        <v>11</v>
      </c>
      <c r="Y2031" s="50" t="s">
        <v>12</v>
      </c>
    </row>
    <row r="2032" spans="2:36" ht="18.649999999999999" customHeight="1" thickBot="1">
      <c r="B2032" s="49"/>
      <c r="D2032" s="233" t="s">
        <v>37</v>
      </c>
      <c r="E2032" s="234"/>
      <c r="F2032" s="235" t="s">
        <v>38</v>
      </c>
      <c r="G2032" s="236"/>
      <c r="I2032" s="228" t="s">
        <v>14</v>
      </c>
      <c r="J2032" s="229"/>
      <c r="K2032" s="230" t="s">
        <v>15</v>
      </c>
      <c r="L2032" s="231"/>
      <c r="N2032" s="228" t="s">
        <v>16</v>
      </c>
      <c r="O2032" s="229"/>
      <c r="P2032" s="230" t="s">
        <v>17</v>
      </c>
      <c r="Q2032" s="231"/>
      <c r="S2032" s="228" t="s">
        <v>45</v>
      </c>
      <c r="T2032" s="229"/>
      <c r="U2032" s="230" t="s">
        <v>46</v>
      </c>
      <c r="V2032" s="231"/>
      <c r="X2032" s="228" t="s">
        <v>49</v>
      </c>
      <c r="Y2032" s="229"/>
      <c r="Z2032" s="230" t="s">
        <v>50</v>
      </c>
      <c r="AA2032" s="231"/>
      <c r="AB2032" s="4"/>
      <c r="AC2032" s="53" t="s">
        <v>87</v>
      </c>
      <c r="AE2032" s="98" t="s">
        <v>88</v>
      </c>
      <c r="AF2032" s="17"/>
      <c r="AG2032" s="62"/>
      <c r="AH2032" s="62"/>
      <c r="AI2032" s="62"/>
      <c r="AJ2032" s="62"/>
    </row>
    <row r="2033" spans="2:36" ht="18.649999999999999" customHeight="1" thickTop="1" thickBot="1">
      <c r="B2033" s="75">
        <v>5.74</v>
      </c>
      <c r="D2033" s="132">
        <f t="shared" ref="D2033" si="8350">COS($F$8*$B2033)</f>
        <v>-0.66303350939236338</v>
      </c>
      <c r="E2033" s="133">
        <v>0</v>
      </c>
      <c r="F2033" s="134">
        <v>0</v>
      </c>
      <c r="G2033" s="135">
        <f t="shared" ref="G2033" si="8351">$E$8*SIN($B2033*$F$8)</f>
        <v>2.2457691530532742</v>
      </c>
      <c r="I2033" s="55">
        <v>1</v>
      </c>
      <c r="J2033" s="58">
        <v>0</v>
      </c>
      <c r="K2033" s="56">
        <v>0</v>
      </c>
      <c r="L2033" s="57">
        <v>0</v>
      </c>
      <c r="N2033" s="55">
        <f t="shared" ref="N2033" si="8352">D2033*I2033+F2033*I2036-E2033*J2033-G2033*J2036</f>
        <v>-4.0190401377766083</v>
      </c>
      <c r="O2033" s="58">
        <f t="shared" ref="O2033" si="8353">(D2033*J2033+E2033*I2033+F2033*J2036+G2033*I2036)</f>
        <v>0</v>
      </c>
      <c r="P2033" s="56">
        <f t="shared" ref="P2033" si="8354">D2033*K2033+F2033*K2036-E2033*L2033-G2033*L2036</f>
        <v>0</v>
      </c>
      <c r="Q2033" s="57">
        <f t="shared" ref="Q2033" si="8355">(D2033*L2033+E2033*K2033+F2033*L2036+G2033*K2036)</f>
        <v>2.2457691530532742</v>
      </c>
      <c r="S2033" s="59">
        <f t="shared" ref="S2033" si="8356">COS($U$8*$B2033)</f>
        <v>-0.66303350939236338</v>
      </c>
      <c r="T2033" s="60">
        <v>0</v>
      </c>
      <c r="U2033" s="22">
        <v>0</v>
      </c>
      <c r="V2033" s="116">
        <f t="shared" ref="V2033" si="8357">$T$8*SIN($B2033*$U$8)</f>
        <v>2.2457691530532742</v>
      </c>
      <c r="X2033" s="55">
        <f t="shared" ref="X2033" si="8358">N2033*S2033+P2033*S2036-O2033*T2033-Q2033*T2036</f>
        <v>2.1043717215159456</v>
      </c>
      <c r="Y2033" s="58">
        <f t="shared" ref="Y2033" si="8359">(N2033*T2033+O2033*S2033+P2033*T2036+Q2033*S2036)</f>
        <v>0</v>
      </c>
      <c r="Z2033" s="56">
        <f t="shared" ref="Z2033" si="8360">N2033*U2033+P2033*U2036-O2033*V2033-Q2033*V2036</f>
        <v>0</v>
      </c>
      <c r="AA2033" s="57">
        <f t="shared" ref="AA2033" si="8361">(N2033*V2033+O2033*U2033+P2033*V2036+Q2033*U2036)</f>
        <v>-10.514856569135716</v>
      </c>
      <c r="AB2033" s="9"/>
      <c r="AC2033" s="61">
        <f t="shared" ref="AC2033" si="8362">20*LOG((2*$X$8)/(($X$8*X2033+Z2033+$X$8*X2036+Z2036)^2+($X$8*Y2033+AA2033+$X$8*Y2036+AA2036)^2)^0.5)</f>
        <v>-14.82606634269699</v>
      </c>
      <c r="AE2033" s="99">
        <f t="shared" ref="AE2033" si="8363">((Y2033^2+X2033^2)/(Y2036^2+X2036^2))^0.5</f>
        <v>6.4541166995893313</v>
      </c>
      <c r="AF2033" s="17"/>
      <c r="AG2033" s="62"/>
      <c r="AH2033" s="62"/>
      <c r="AI2033" s="62"/>
      <c r="AJ2033" s="62"/>
    </row>
    <row r="2034" spans="2:36" ht="18.649999999999999" customHeight="1" thickBot="1">
      <c r="D2034" s="59"/>
      <c r="E2034" s="22"/>
      <c r="F2034" s="22"/>
      <c r="G2034" s="65"/>
      <c r="I2034" s="63"/>
      <c r="L2034" s="64"/>
      <c r="N2034" s="63"/>
      <c r="Q2034" s="64"/>
      <c r="S2034" s="63"/>
      <c r="V2034" s="64"/>
      <c r="X2034" s="63"/>
      <c r="AA2034" s="64"/>
      <c r="AE2034" s="100"/>
      <c r="AF2034" s="17"/>
      <c r="AG2034" s="62"/>
      <c r="AH2034" s="62"/>
      <c r="AI2034" s="62"/>
      <c r="AJ2034" s="62"/>
    </row>
    <row r="2035" spans="2:36" ht="18.649999999999999" customHeight="1" thickBot="1">
      <c r="D2035" s="237" t="s">
        <v>39</v>
      </c>
      <c r="E2035" s="238"/>
      <c r="F2035" s="239" t="s">
        <v>40</v>
      </c>
      <c r="G2035" s="240"/>
      <c r="I2035" s="228" t="s">
        <v>18</v>
      </c>
      <c r="J2035" s="229"/>
      <c r="K2035" s="230" t="s">
        <v>19</v>
      </c>
      <c r="L2035" s="231"/>
      <c r="N2035" s="228" t="s">
        <v>20</v>
      </c>
      <c r="O2035" s="229"/>
      <c r="P2035" s="230" t="s">
        <v>21</v>
      </c>
      <c r="Q2035" s="231"/>
      <c r="S2035" s="228" t="s">
        <v>47</v>
      </c>
      <c r="T2035" s="229"/>
      <c r="U2035" s="230" t="s">
        <v>48</v>
      </c>
      <c r="V2035" s="231"/>
      <c r="X2035" s="228" t="s">
        <v>51</v>
      </c>
      <c r="Y2035" s="229"/>
      <c r="Z2035" s="230" t="s">
        <v>52</v>
      </c>
      <c r="AA2035" s="231"/>
      <c r="AB2035" s="4"/>
      <c r="AC2035" s="71" t="s">
        <v>89</v>
      </c>
      <c r="AE2035" s="101" t="s">
        <v>90</v>
      </c>
      <c r="AF2035" s="17"/>
      <c r="AG2035" s="62"/>
      <c r="AH2035" s="62"/>
      <c r="AI2035" s="62"/>
      <c r="AJ2035" s="62"/>
    </row>
    <row r="2036" spans="2:36" ht="18.649999999999999" customHeight="1" thickTop="1" thickBot="1">
      <c r="D2036" s="43">
        <v>0</v>
      </c>
      <c r="E2036" s="116">
        <f t="shared" ref="E2036" si="8364">(1/$E$8)*SIN($B2033*$F$8)</f>
        <v>0.24952990589480822</v>
      </c>
      <c r="F2036" s="59">
        <f t="shared" ref="F2036" si="8365">COS($F$8*$B2033)</f>
        <v>-0.66303350939236338</v>
      </c>
      <c r="G2036" s="73">
        <v>0</v>
      </c>
      <c r="I2036" s="55">
        <v>0</v>
      </c>
      <c r="J2036" s="58">
        <f t="shared" ref="J2036" si="8366">(TAN($K$8*B2033))/$J$8</f>
        <v>1.4943684767517302</v>
      </c>
      <c r="K2036" s="56">
        <v>1</v>
      </c>
      <c r="L2036" s="57">
        <v>0</v>
      </c>
      <c r="N2036" s="55">
        <f t="shared" ref="N2036" si="8367">D2036*I2033+F2036*I2036-E2036*J2033-G2036*J2036</f>
        <v>0</v>
      </c>
      <c r="O2036" s="58">
        <f t="shared" ref="O2036" si="8368">(D2036*J2033+E2036*I2033+F2036*J2036+G2036*I2036)</f>
        <v>-0.7412864695712118</v>
      </c>
      <c r="P2036" s="56">
        <f t="shared" ref="P2036" si="8369">D2036*K2033+F2036*K2036-E2036*L2033-G2036*L2036</f>
        <v>-0.66303350939236338</v>
      </c>
      <c r="Q2036" s="57">
        <f t="shared" ref="Q2036" si="8370">(D2036*L2033+E2036*K2033+F2036*L2036+G2036*K2036)</f>
        <v>0</v>
      </c>
      <c r="S2036" s="43">
        <v>0</v>
      </c>
      <c r="T2036" s="116">
        <f t="shared" ref="T2036" si="8371">(1/$T$8)*SIN($B2033*$U$8)</f>
        <v>0.24952990589480822</v>
      </c>
      <c r="U2036" s="59">
        <f t="shared" ref="U2036" si="8372">COS($U$8*$B2033)</f>
        <v>-0.66303350939236338</v>
      </c>
      <c r="V2036" s="73">
        <v>0</v>
      </c>
      <c r="X2036" s="55">
        <f t="shared" ref="X2036" si="8373">N2036*S2033+P2036*S2036-O2036*T2033-Q2036*T2036</f>
        <v>0</v>
      </c>
      <c r="Y2036" s="58">
        <f t="shared" ref="Y2036" si="8374">(N2036*T2033+O2036*S2033+P2036*T2036+Q2036*S2036)</f>
        <v>0.32605108018109508</v>
      </c>
      <c r="Z2036" s="56">
        <f t="shared" ref="Z2036" si="8375">N2036*U2033+P2036*U2036-O2036*V2033-Q2036*V2036</f>
        <v>2.1043717215159452</v>
      </c>
      <c r="AA2036" s="57">
        <f t="shared" ref="AA2036" si="8376">(N2036*V2033+O2036*U2033+P2036*V2036+Q2036*U2036)</f>
        <v>0</v>
      </c>
      <c r="AB2036" s="9"/>
      <c r="AC2036" s="74">
        <f t="shared" ref="AC2036" si="8377">(180/PI())*ATAN(-1*(($X$8*Y2033+AA2033+$X$8*Y2036+AA2036)/($X$8*X2033+Z2033+$X$8*X2036+Z2036)))</f>
        <v>67.555691241238179</v>
      </c>
      <c r="AE2036" s="102">
        <f t="shared" ref="AE2036" si="8378">20*LOG(((($X$8*X2033+Z2033-$X$8*X2036-Z2036)^2+($X$8*Y2033+AA2033-$X$8*Y2036-AA2036)^2)/(($X$8*X2033+Z2033+$X$8*X2036+Z2036)^2+($X$8*Y2033+AA2033+$X$8*Y2036+AA2036)^2))^0.5)</f>
        <v>-0.14535335992227863</v>
      </c>
      <c r="AF2036" s="17"/>
      <c r="AG2036" s="62"/>
      <c r="AH2036" s="62"/>
      <c r="AI2036" s="62"/>
      <c r="AJ2036" s="62"/>
    </row>
    <row r="2037" spans="2:36" ht="18.649999999999999" customHeight="1">
      <c r="AE2037" s="66"/>
    </row>
    <row r="2038" spans="2:36" ht="18.649999999999999" customHeight="1" thickBot="1">
      <c r="E2038" s="50" t="s">
        <v>8</v>
      </c>
      <c r="J2038" s="50" t="s">
        <v>9</v>
      </c>
      <c r="O2038" s="50" t="s">
        <v>10</v>
      </c>
      <c r="T2038" s="50" t="s">
        <v>11</v>
      </c>
      <c r="Y2038" s="50" t="s">
        <v>12</v>
      </c>
    </row>
    <row r="2039" spans="2:36" ht="18.649999999999999" customHeight="1" thickBot="1">
      <c r="B2039" s="49"/>
      <c r="D2039" s="233" t="s">
        <v>37</v>
      </c>
      <c r="E2039" s="234"/>
      <c r="F2039" s="235" t="s">
        <v>38</v>
      </c>
      <c r="G2039" s="236"/>
      <c r="I2039" s="228" t="s">
        <v>14</v>
      </c>
      <c r="J2039" s="229"/>
      <c r="K2039" s="230" t="s">
        <v>15</v>
      </c>
      <c r="L2039" s="231"/>
      <c r="N2039" s="228" t="s">
        <v>16</v>
      </c>
      <c r="O2039" s="229"/>
      <c r="P2039" s="230" t="s">
        <v>17</v>
      </c>
      <c r="Q2039" s="231"/>
      <c r="S2039" s="228" t="s">
        <v>45</v>
      </c>
      <c r="T2039" s="229"/>
      <c r="U2039" s="230" t="s">
        <v>46</v>
      </c>
      <c r="V2039" s="231"/>
      <c r="X2039" s="228" t="s">
        <v>49</v>
      </c>
      <c r="Y2039" s="229"/>
      <c r="Z2039" s="230" t="s">
        <v>50</v>
      </c>
      <c r="AA2039" s="231"/>
      <c r="AB2039" s="4"/>
      <c r="AC2039" s="53" t="s">
        <v>87</v>
      </c>
      <c r="AE2039" s="98" t="s">
        <v>88</v>
      </c>
      <c r="AF2039" s="17"/>
      <c r="AG2039" s="62"/>
      <c r="AH2039" s="62"/>
      <c r="AI2039" s="62"/>
      <c r="AJ2039" s="62"/>
    </row>
    <row r="2040" spans="2:36" ht="18.649999999999999" customHeight="1" thickTop="1" thickBot="1">
      <c r="B2040" s="75">
        <v>5.76</v>
      </c>
      <c r="D2040" s="132">
        <f t="shared" ref="D2040" si="8379">COS($F$8*$B2040)</f>
        <v>-0.66900006616823615</v>
      </c>
      <c r="E2040" s="133">
        <v>0</v>
      </c>
      <c r="F2040" s="134">
        <v>0</v>
      </c>
      <c r="G2040" s="135">
        <f t="shared" ref="G2040" si="8380">$E$8*SIN($B2040*$F$8)</f>
        <v>2.2297870309072261</v>
      </c>
      <c r="I2040" s="55">
        <v>1</v>
      </c>
      <c r="J2040" s="58">
        <v>0</v>
      </c>
      <c r="K2040" s="56">
        <v>0</v>
      </c>
      <c r="L2040" s="57">
        <v>0</v>
      </c>
      <c r="N2040" s="55">
        <f t="shared" ref="N2040" si="8381">D2040*I2040+F2040*I2043-E2040*J2040-G2040*J2043</f>
        <v>-4.0971773510437277</v>
      </c>
      <c r="O2040" s="58">
        <f t="shared" ref="O2040" si="8382">(D2040*J2040+E2040*I2040+F2040*J2043+G2040*I2043)</f>
        <v>0</v>
      </c>
      <c r="P2040" s="56">
        <f t="shared" ref="P2040" si="8383">D2040*K2040+F2040*K2043-E2040*L2040-G2040*L2043</f>
        <v>0</v>
      </c>
      <c r="Q2040" s="57">
        <f t="shared" ref="Q2040" si="8384">(D2040*L2040+E2040*K2040+F2040*L2043+G2040*K2043)</f>
        <v>2.2297870309072261</v>
      </c>
      <c r="S2040" s="59">
        <f t="shared" ref="S2040" si="8385">COS($U$8*$B2040)</f>
        <v>-0.66900006616823615</v>
      </c>
      <c r="T2040" s="60">
        <v>0</v>
      </c>
      <c r="U2040" s="22">
        <v>0</v>
      </c>
      <c r="V2040" s="116">
        <f t="shared" ref="V2040" si="8386">$T$8*SIN($B2040*$U$8)</f>
        <v>2.2297870309072261</v>
      </c>
      <c r="X2040" s="55">
        <f t="shared" ref="X2040" si="8387">N2040*S2040+P2040*S2043-O2040*T2040-Q2040*T2043</f>
        <v>2.1885730074843566</v>
      </c>
      <c r="Y2040" s="58">
        <f t="shared" ref="Y2040" si="8388">(N2040*T2040+O2040*S2040+P2040*T2043+Q2040*S2043)</f>
        <v>0</v>
      </c>
      <c r="Z2040" s="56">
        <f t="shared" ref="Z2040" si="8389">N2040*U2040+P2040*U2043-O2040*V2040-Q2040*V2043</f>
        <v>0</v>
      </c>
      <c r="AA2040" s="57">
        <f t="shared" ref="AA2040" si="8390">(N2040*V2040+O2040*U2040+P2040*V2043+Q2040*U2043)</f>
        <v>-10.627560591902135</v>
      </c>
      <c r="AB2040" s="9"/>
      <c r="AC2040" s="61">
        <f t="shared" ref="AC2040" si="8391">20*LOG((2*$X$8)/(($X$8*X2040+Z2040+$X$8*X2043+Z2043)^2+($X$8*Y2040+AA2040+$X$8*Y2043+AA2043)^2)^0.5)</f>
        <v>-14.936389655814772</v>
      </c>
      <c r="AE2040" s="99">
        <f t="shared" ref="AE2040" si="8392">((Y2040^2+X2040^2)/(Y2043^2+X2043^2))^0.5</f>
        <v>6.1372300075320787</v>
      </c>
      <c r="AF2040" s="17"/>
      <c r="AG2040" s="62"/>
      <c r="AH2040" s="62"/>
      <c r="AI2040" s="62"/>
      <c r="AJ2040" s="62"/>
    </row>
    <row r="2041" spans="2:36" ht="18.649999999999999" customHeight="1" thickBot="1">
      <c r="D2041" s="59"/>
      <c r="E2041" s="22"/>
      <c r="F2041" s="22"/>
      <c r="G2041" s="65"/>
      <c r="I2041" s="63"/>
      <c r="L2041" s="64"/>
      <c r="N2041" s="63"/>
      <c r="Q2041" s="64"/>
      <c r="S2041" s="63"/>
      <c r="V2041" s="64"/>
      <c r="X2041" s="63"/>
      <c r="AA2041" s="64"/>
      <c r="AE2041" s="100"/>
      <c r="AF2041" s="17"/>
      <c r="AG2041" s="62"/>
      <c r="AH2041" s="62"/>
      <c r="AI2041" s="62"/>
      <c r="AJ2041" s="62"/>
    </row>
    <row r="2042" spans="2:36" ht="18.649999999999999" customHeight="1" thickBot="1">
      <c r="D2042" s="237" t="s">
        <v>39</v>
      </c>
      <c r="E2042" s="238"/>
      <c r="F2042" s="239" t="s">
        <v>40</v>
      </c>
      <c r="G2042" s="240"/>
      <c r="I2042" s="228" t="s">
        <v>18</v>
      </c>
      <c r="J2042" s="229"/>
      <c r="K2042" s="230" t="s">
        <v>19</v>
      </c>
      <c r="L2042" s="231"/>
      <c r="N2042" s="228" t="s">
        <v>20</v>
      </c>
      <c r="O2042" s="229"/>
      <c r="P2042" s="230" t="s">
        <v>21</v>
      </c>
      <c r="Q2042" s="231"/>
      <c r="S2042" s="228" t="s">
        <v>47</v>
      </c>
      <c r="T2042" s="229"/>
      <c r="U2042" s="230" t="s">
        <v>48</v>
      </c>
      <c r="V2042" s="231"/>
      <c r="X2042" s="228" t="s">
        <v>51</v>
      </c>
      <c r="Y2042" s="229"/>
      <c r="Z2042" s="230" t="s">
        <v>52</v>
      </c>
      <c r="AA2042" s="231"/>
      <c r="AB2042" s="4"/>
      <c r="AC2042" s="71" t="s">
        <v>89</v>
      </c>
      <c r="AE2042" s="101" t="s">
        <v>90</v>
      </c>
      <c r="AF2042" s="17"/>
      <c r="AG2042" s="62"/>
      <c r="AH2042" s="62"/>
      <c r="AI2042" s="62"/>
      <c r="AJ2042" s="62"/>
    </row>
    <row r="2043" spans="2:36" ht="18.649999999999999" customHeight="1" thickTop="1" thickBot="1">
      <c r="D2043" s="43">
        <v>0</v>
      </c>
      <c r="E2043" s="116">
        <f t="shared" ref="E2043" si="8393">(1/$E$8)*SIN($B2040*$F$8)</f>
        <v>0.24775411454524732</v>
      </c>
      <c r="F2043" s="59">
        <f t="shared" ref="F2043" si="8394">COS($F$8*$B2040)</f>
        <v>-0.66900006616823615</v>
      </c>
      <c r="G2043" s="73">
        <v>0</v>
      </c>
      <c r="I2043" s="55">
        <v>0</v>
      </c>
      <c r="J2043" s="58">
        <f t="shared" ref="J2043" si="8395">(TAN($K$8*B2040))/$J$8</f>
        <v>1.5374460598062947</v>
      </c>
      <c r="K2043" s="56">
        <v>1</v>
      </c>
      <c r="L2043" s="57">
        <v>0</v>
      </c>
      <c r="N2043" s="55">
        <f t="shared" ref="N2043" si="8396">D2043*I2040+F2043*I2043-E2043*J2040-G2043*J2043</f>
        <v>0</v>
      </c>
      <c r="O2043" s="58">
        <f t="shared" ref="O2043" si="8397">(D2043*J2040+E2043*I2040+F2043*J2043+G2043*I2043)</f>
        <v>-0.78079740119525787</v>
      </c>
      <c r="P2043" s="56">
        <f t="shared" ref="P2043" si="8398">D2043*K2040+F2043*K2043-E2043*L2040-G2043*L2043</f>
        <v>-0.66900006616823615</v>
      </c>
      <c r="Q2043" s="57">
        <f t="shared" ref="Q2043" si="8399">(D2043*L2040+E2043*K2040+F2043*L2043+G2043*K2043)</f>
        <v>0</v>
      </c>
      <c r="S2043" s="43">
        <v>0</v>
      </c>
      <c r="T2043" s="116">
        <f t="shared" ref="T2043" si="8400">(1/$T$8)*SIN($B2040*$U$8)</f>
        <v>0.24775411454524732</v>
      </c>
      <c r="U2043" s="59">
        <f t="shared" ref="U2043" si="8401">COS($U$8*$B2040)</f>
        <v>-0.66900006616823615</v>
      </c>
      <c r="V2043" s="73">
        <v>0</v>
      </c>
      <c r="X2043" s="55">
        <f t="shared" ref="X2043" si="8402">N2043*S2040+P2043*S2043-O2043*T2040-Q2043*T2043</f>
        <v>0</v>
      </c>
      <c r="Y2043" s="58">
        <f t="shared" ref="Y2043" si="8403">(N2043*T2040+O2043*S2040+P2043*T2043+Q2043*S2043)</f>
        <v>0.35660599403939108</v>
      </c>
      <c r="Z2043" s="56">
        <f t="shared" ref="Z2043" si="8404">N2043*U2040+P2043*U2043-O2043*V2040-Q2043*V2043</f>
        <v>2.1885730074843566</v>
      </c>
      <c r="AA2043" s="57">
        <f t="shared" ref="AA2043" si="8405">(N2043*V2040+O2043*U2040+P2043*V2043+Q2043*U2043)</f>
        <v>0</v>
      </c>
      <c r="AB2043" s="9"/>
      <c r="AC2043" s="74">
        <f t="shared" ref="AC2043" si="8406">(180/PI())*ATAN(-1*(($X$8*Y2040+AA2040+$X$8*Y2043+AA2043)/($X$8*X2040+Z2040+$X$8*X2043+Z2043)))</f>
        <v>66.917877845590965</v>
      </c>
      <c r="AE2043" s="102">
        <f t="shared" ref="AE2043" si="8407">20*LOG(((($X$8*X2040+Z2040-$X$8*X2043-Z2043)^2+($X$8*Y2040+AA2040-$X$8*Y2043-AA2043)^2)/(($X$8*X2040+Z2040+$X$8*X2043+Z2043)^2+($X$8*Y2040+AA2040+$X$8*Y2043+AA2043)^2))^0.5)</f>
        <v>-0.1416473532630414</v>
      </c>
      <c r="AF2043" s="17"/>
      <c r="AG2043" s="62"/>
      <c r="AH2043" s="62"/>
      <c r="AI2043" s="62"/>
      <c r="AJ2043" s="62"/>
    </row>
    <row r="2044" spans="2:36" ht="18.649999999999999" customHeight="1">
      <c r="AE2044" s="66"/>
    </row>
    <row r="2045" spans="2:36" ht="18.649999999999999" customHeight="1" thickBot="1">
      <c r="E2045" s="50" t="s">
        <v>8</v>
      </c>
      <c r="J2045" s="50" t="s">
        <v>9</v>
      </c>
      <c r="O2045" s="50" t="s">
        <v>10</v>
      </c>
      <c r="T2045" s="50" t="s">
        <v>11</v>
      </c>
      <c r="Y2045" s="50" t="s">
        <v>12</v>
      </c>
    </row>
    <row r="2046" spans="2:36" ht="18.649999999999999" customHeight="1" thickBot="1">
      <c r="B2046" s="49"/>
      <c r="D2046" s="233" t="s">
        <v>37</v>
      </c>
      <c r="E2046" s="234"/>
      <c r="F2046" s="235" t="s">
        <v>38</v>
      </c>
      <c r="G2046" s="236"/>
      <c r="I2046" s="228" t="s">
        <v>14</v>
      </c>
      <c r="J2046" s="229"/>
      <c r="K2046" s="230" t="s">
        <v>15</v>
      </c>
      <c r="L2046" s="231"/>
      <c r="N2046" s="228" t="s">
        <v>16</v>
      </c>
      <c r="O2046" s="229"/>
      <c r="P2046" s="230" t="s">
        <v>17</v>
      </c>
      <c r="Q2046" s="231"/>
      <c r="S2046" s="228" t="s">
        <v>45</v>
      </c>
      <c r="T2046" s="229"/>
      <c r="U2046" s="230" t="s">
        <v>46</v>
      </c>
      <c r="V2046" s="231"/>
      <c r="X2046" s="228" t="s">
        <v>49</v>
      </c>
      <c r="Y2046" s="229"/>
      <c r="Z2046" s="230" t="s">
        <v>50</v>
      </c>
      <c r="AA2046" s="231"/>
      <c r="AB2046" s="4"/>
      <c r="AC2046" s="53" t="s">
        <v>87</v>
      </c>
      <c r="AE2046" s="98" t="s">
        <v>88</v>
      </c>
      <c r="AF2046" s="17"/>
      <c r="AG2046" s="62"/>
      <c r="AH2046" s="62"/>
      <c r="AI2046" s="62"/>
      <c r="AJ2046" s="62"/>
    </row>
    <row r="2047" spans="2:36" ht="18.649999999999999" customHeight="1" thickTop="1" thickBot="1">
      <c r="B2047" s="75">
        <v>5.78</v>
      </c>
      <c r="D2047" s="132">
        <f t="shared" ref="D2047" si="8408">COS($F$8*$B2047)</f>
        <v>-0.67492381984219973</v>
      </c>
      <c r="E2047" s="133">
        <v>0</v>
      </c>
      <c r="F2047" s="134">
        <v>0</v>
      </c>
      <c r="G2047" s="135">
        <f t="shared" ref="G2047" si="8409">$E$8*SIN($B2047*$F$8)</f>
        <v>2.2136622453948402</v>
      </c>
      <c r="I2047" s="55">
        <v>1</v>
      </c>
      <c r="J2047" s="58">
        <v>0</v>
      </c>
      <c r="K2047" s="56">
        <v>0</v>
      </c>
      <c r="L2047" s="57">
        <v>0</v>
      </c>
      <c r="N2047" s="55">
        <f t="shared" ref="N2047" si="8410">D2047*I2047+F2047*I2050-E2047*J2047-G2047*J2050</f>
        <v>-4.1769711678214545</v>
      </c>
      <c r="O2047" s="58">
        <f t="shared" ref="O2047" si="8411">(D2047*J2047+E2047*I2047+F2047*J2050+G2047*I2050)</f>
        <v>0</v>
      </c>
      <c r="P2047" s="56">
        <f t="shared" ref="P2047" si="8412">D2047*K2047+F2047*K2050-E2047*L2047-G2047*L2050</f>
        <v>0</v>
      </c>
      <c r="Q2047" s="57">
        <f t="shared" ref="Q2047" si="8413">(D2047*L2047+E2047*K2047+F2047*L2050+G2047*K2050)</f>
        <v>2.2136622453948402</v>
      </c>
      <c r="S2047" s="59">
        <f t="shared" ref="S2047" si="8414">COS($U$8*$B2047)</f>
        <v>-0.67492381984219973</v>
      </c>
      <c r="T2047" s="60">
        <v>0</v>
      </c>
      <c r="U2047" s="22">
        <v>0</v>
      </c>
      <c r="V2047" s="116">
        <f t="shared" ref="V2047" si="8415">$T$8*SIN($B2047*$U$8)</f>
        <v>2.2136622453948402</v>
      </c>
      <c r="X2047" s="55">
        <f t="shared" ref="X2047" si="8416">N2047*S2047+P2047*S2050-O2047*T2047-Q2047*T2050</f>
        <v>2.2746594985471758</v>
      </c>
      <c r="Y2047" s="58">
        <f t="shared" ref="Y2047" si="8417">(N2047*T2047+O2047*S2047+P2047*T2050+Q2047*S2050)</f>
        <v>0</v>
      </c>
      <c r="Z2047" s="56">
        <f t="shared" ref="Z2047" si="8418">N2047*U2047+P2047*U2050-O2047*V2047-Q2047*V2050</f>
        <v>0</v>
      </c>
      <c r="AA2047" s="57">
        <f t="shared" ref="AA2047" si="8419">(N2047*V2047+O2047*U2047+P2047*V2050+Q2047*U2050)</f>
        <v>-10.740456752811497</v>
      </c>
      <c r="AB2047" s="9"/>
      <c r="AC2047" s="61">
        <f t="shared" ref="AC2047" si="8420">20*LOG((2*$X$8)/(($X$8*X2047+Z2047+$X$8*X2050+Z2050)^2+($X$8*Y2047+AA2047+$X$8*Y2050+AA2050)^2)^0.5)</f>
        <v>-15.046631501267161</v>
      </c>
      <c r="AE2047" s="99">
        <f t="shared" ref="AE2047" si="8421">((Y2047^2+X2047^2)/(Y2050^2+X2050^2))^0.5</f>
        <v>5.8530038602986041</v>
      </c>
      <c r="AF2047" s="17"/>
      <c r="AG2047" s="62"/>
      <c r="AH2047" s="62"/>
      <c r="AI2047" s="62"/>
      <c r="AJ2047" s="62"/>
    </row>
    <row r="2048" spans="2:36" ht="18.649999999999999" customHeight="1" thickBot="1">
      <c r="D2048" s="59"/>
      <c r="E2048" s="22"/>
      <c r="F2048" s="22"/>
      <c r="G2048" s="65"/>
      <c r="I2048" s="63"/>
      <c r="L2048" s="64"/>
      <c r="N2048" s="63"/>
      <c r="Q2048" s="64"/>
      <c r="S2048" s="63"/>
      <c r="V2048" s="64"/>
      <c r="X2048" s="63"/>
      <c r="AA2048" s="64"/>
      <c r="AE2048" s="100"/>
      <c r="AF2048" s="17"/>
      <c r="AG2048" s="62"/>
      <c r="AH2048" s="62"/>
      <c r="AI2048" s="62"/>
      <c r="AJ2048" s="62"/>
    </row>
    <row r="2049" spans="2:36" ht="18.649999999999999" customHeight="1" thickBot="1">
      <c r="D2049" s="237" t="s">
        <v>39</v>
      </c>
      <c r="E2049" s="238"/>
      <c r="F2049" s="239" t="s">
        <v>40</v>
      </c>
      <c r="G2049" s="240"/>
      <c r="I2049" s="228" t="s">
        <v>18</v>
      </c>
      <c r="J2049" s="229"/>
      <c r="K2049" s="230" t="s">
        <v>19</v>
      </c>
      <c r="L2049" s="231"/>
      <c r="N2049" s="228" t="s">
        <v>20</v>
      </c>
      <c r="O2049" s="229"/>
      <c r="P2049" s="230" t="s">
        <v>21</v>
      </c>
      <c r="Q2049" s="231"/>
      <c r="S2049" s="228" t="s">
        <v>47</v>
      </c>
      <c r="T2049" s="229"/>
      <c r="U2049" s="230" t="s">
        <v>48</v>
      </c>
      <c r="V2049" s="231"/>
      <c r="X2049" s="228" t="s">
        <v>51</v>
      </c>
      <c r="Y2049" s="229"/>
      <c r="Z2049" s="230" t="s">
        <v>52</v>
      </c>
      <c r="AA2049" s="231"/>
      <c r="AB2049" s="4"/>
      <c r="AC2049" s="71" t="s">
        <v>89</v>
      </c>
      <c r="AE2049" s="101" t="s">
        <v>90</v>
      </c>
      <c r="AF2049" s="17"/>
      <c r="AG2049" s="62"/>
      <c r="AH2049" s="62"/>
      <c r="AI2049" s="62"/>
      <c r="AJ2049" s="62"/>
    </row>
    <row r="2050" spans="2:36" ht="18.649999999999999" customHeight="1" thickTop="1" thickBot="1">
      <c r="D2050" s="43">
        <v>0</v>
      </c>
      <c r="E2050" s="116">
        <f t="shared" ref="E2050" si="8422">(1/$E$8)*SIN($B2047*$F$8)</f>
        <v>0.24596247171053778</v>
      </c>
      <c r="F2050" s="59">
        <f t="shared" ref="F2050" si="8423">COS($F$8*$B2047)</f>
        <v>-0.67492381984219973</v>
      </c>
      <c r="G2050" s="73">
        <v>0</v>
      </c>
      <c r="I2050" s="55">
        <v>0</v>
      </c>
      <c r="J2050" s="58">
        <f t="shared" ref="J2050" si="8424">(TAN($K$8*B2047))/$J$8</f>
        <v>1.5820152126932134</v>
      </c>
      <c r="K2050" s="56">
        <v>1</v>
      </c>
      <c r="L2050" s="57">
        <v>0</v>
      </c>
      <c r="N2050" s="55">
        <f t="shared" ref="N2050" si="8425">D2050*I2047+F2050*I2050-E2050*J2047-G2050*J2050</f>
        <v>0</v>
      </c>
      <c r="O2050" s="58">
        <f t="shared" ref="O2050" si="8426">(D2050*J2047+E2050*I2047+F2050*J2050+G2050*I2050)</f>
        <v>-0.82177727868883599</v>
      </c>
      <c r="P2050" s="56">
        <f t="shared" ref="P2050" si="8427">D2050*K2047+F2050*K2050-E2050*L2047-G2050*L2050</f>
        <v>-0.67492381984219973</v>
      </c>
      <c r="Q2050" s="57">
        <f t="shared" ref="Q2050" si="8428">(D2050*L2047+E2050*K2047+F2050*L2050+G2050*K2050)</f>
        <v>0</v>
      </c>
      <c r="S2050" s="43">
        <v>0</v>
      </c>
      <c r="T2050" s="116">
        <f t="shared" ref="T2050" si="8429">(1/$T$8)*SIN($B2047*$U$8)</f>
        <v>0.24596247171053778</v>
      </c>
      <c r="U2050" s="59">
        <f t="shared" ref="U2050" si="8430">COS($U$8*$B2047)</f>
        <v>-0.67492381984219973</v>
      </c>
      <c r="V2050" s="73">
        <v>0</v>
      </c>
      <c r="X2050" s="55">
        <f t="shared" ref="X2050" si="8431">N2050*S2047+P2050*S2050-O2050*T2047-Q2050*T2050</f>
        <v>0</v>
      </c>
      <c r="Y2050" s="58">
        <f t="shared" ref="Y2050" si="8432">(N2050*T2047+O2050*S2047+P2050*T2050+Q2050*S2050)</f>
        <v>0.38863112904749197</v>
      </c>
      <c r="Z2050" s="56">
        <f t="shared" ref="Z2050" si="8433">N2050*U2047+P2050*U2050-O2050*V2047-Q2050*V2050</f>
        <v>2.2746594985471762</v>
      </c>
      <c r="AA2050" s="57">
        <f t="shared" ref="AA2050" si="8434">(N2050*V2047+O2050*U2047+P2050*V2050+Q2050*U2050)</f>
        <v>0</v>
      </c>
      <c r="AB2050" s="9"/>
      <c r="AC2050" s="74">
        <f t="shared" ref="AC2050" si="8435">(180/PI())*ATAN(-1*(($X$8*Y2047+AA2047+$X$8*Y2050+AA2050)/($X$8*X2047+Z2047+$X$8*X2050+Z2050)))</f>
        <v>66.275941639806064</v>
      </c>
      <c r="AE2050" s="102">
        <f t="shared" ref="AE2050" si="8436">20*LOG(((($X$8*X2047+Z2047-$X$8*X2050-Z2050)^2+($X$8*Y2047+AA2047-$X$8*Y2050-AA2050)^2)/(($X$8*X2047+Z2047+$X$8*X2050+Z2050)^2+($X$8*Y2047+AA2047+$X$8*Y2050+AA2050)^2))^0.5)</f>
        <v>-0.13803997710324001</v>
      </c>
      <c r="AF2050" s="17"/>
      <c r="AG2050" s="62"/>
      <c r="AH2050" s="62"/>
      <c r="AI2050" s="62"/>
      <c r="AJ2050" s="62"/>
    </row>
    <row r="2051" spans="2:36" ht="18.649999999999999" customHeight="1">
      <c r="AE2051" s="66"/>
    </row>
    <row r="2052" spans="2:36" ht="18.649999999999999" customHeight="1" thickBot="1">
      <c r="E2052" s="50" t="s">
        <v>8</v>
      </c>
      <c r="J2052" s="50" t="s">
        <v>9</v>
      </c>
      <c r="O2052" s="50" t="s">
        <v>10</v>
      </c>
      <c r="T2052" s="50" t="s">
        <v>11</v>
      </c>
      <c r="Y2052" s="50" t="s">
        <v>12</v>
      </c>
    </row>
    <row r="2053" spans="2:36" ht="18.649999999999999" customHeight="1" thickBot="1">
      <c r="B2053" s="49"/>
      <c r="D2053" s="233" t="s">
        <v>37</v>
      </c>
      <c r="E2053" s="234"/>
      <c r="F2053" s="235" t="s">
        <v>38</v>
      </c>
      <c r="G2053" s="236"/>
      <c r="I2053" s="228" t="s">
        <v>14</v>
      </c>
      <c r="J2053" s="229"/>
      <c r="K2053" s="230" t="s">
        <v>15</v>
      </c>
      <c r="L2053" s="231"/>
      <c r="N2053" s="228" t="s">
        <v>16</v>
      </c>
      <c r="O2053" s="229"/>
      <c r="P2053" s="230" t="s">
        <v>17</v>
      </c>
      <c r="Q2053" s="231"/>
      <c r="S2053" s="228" t="s">
        <v>45</v>
      </c>
      <c r="T2053" s="229"/>
      <c r="U2053" s="230" t="s">
        <v>46</v>
      </c>
      <c r="V2053" s="231"/>
      <c r="X2053" s="228" t="s">
        <v>49</v>
      </c>
      <c r="Y2053" s="229"/>
      <c r="Z2053" s="230" t="s">
        <v>50</v>
      </c>
      <c r="AA2053" s="231"/>
      <c r="AB2053" s="4"/>
      <c r="AC2053" s="53" t="s">
        <v>87</v>
      </c>
      <c r="AE2053" s="98" t="s">
        <v>88</v>
      </c>
      <c r="AF2053" s="17"/>
      <c r="AG2053" s="62"/>
      <c r="AH2053" s="62"/>
      <c r="AI2053" s="62"/>
      <c r="AJ2053" s="62"/>
    </row>
    <row r="2054" spans="2:36" ht="18.649999999999999" customHeight="1" thickTop="1" thickBot="1">
      <c r="B2054" s="75">
        <v>5.8</v>
      </c>
      <c r="D2054" s="132">
        <f t="shared" ref="D2054" si="8437">COS($F$8*$B2054)</f>
        <v>-0.68080439140826465</v>
      </c>
      <c r="E2054" s="133">
        <v>0</v>
      </c>
      <c r="F2054" s="134">
        <v>0</v>
      </c>
      <c r="G2054" s="135">
        <f t="shared" ref="G2054" si="8438">$E$8*SIN($B2054*$F$8)</f>
        <v>2.1973958281914077</v>
      </c>
      <c r="I2054" s="55">
        <v>1</v>
      </c>
      <c r="J2054" s="58">
        <v>0</v>
      </c>
      <c r="K2054" s="56">
        <v>0</v>
      </c>
      <c r="L2054" s="57">
        <v>0</v>
      </c>
      <c r="N2054" s="55">
        <f t="shared" ref="N2054" si="8439">D2054*I2054+F2054*I2057-E2054*J2054-G2054*J2057</f>
        <v>-4.2585452020566619</v>
      </c>
      <c r="O2054" s="58">
        <f t="shared" ref="O2054" si="8440">(D2054*J2054+E2054*I2054+F2054*J2057+G2054*I2057)</f>
        <v>0</v>
      </c>
      <c r="P2054" s="56">
        <f t="shared" ref="P2054" si="8441">D2054*K2054+F2054*K2057-E2054*L2054-G2054*L2057</f>
        <v>0</v>
      </c>
      <c r="Q2054" s="57">
        <f t="shared" ref="Q2054" si="8442">(D2054*L2054+E2054*K2054+F2054*L2057+G2054*K2057)</f>
        <v>2.1973958281914077</v>
      </c>
      <c r="S2054" s="59">
        <f t="shared" ref="S2054" si="8443">COS($U$8*$B2054)</f>
        <v>-0.68080439140826465</v>
      </c>
      <c r="T2054" s="60">
        <v>0</v>
      </c>
      <c r="U2054" s="22">
        <v>0</v>
      </c>
      <c r="V2054" s="116">
        <f t="shared" ref="V2054" si="8444">$T$8*SIN($B2054*$U$8)</f>
        <v>2.1973958281914077</v>
      </c>
      <c r="X2054" s="55">
        <f t="shared" ref="X2054" si="8445">N2054*S2054+P2054*S2057-O2054*T2054-Q2054*T2057</f>
        <v>2.3627308939315488</v>
      </c>
      <c r="Y2054" s="58">
        <f t="shared" ref="Y2054" si="8446">(N2054*T2054+O2054*S2054+P2054*T2057+Q2054*S2057)</f>
        <v>0</v>
      </c>
      <c r="Z2054" s="56">
        <f t="shared" ref="Z2054" si="8447">N2054*U2054+P2054*U2057-O2054*V2054-Q2054*V2057</f>
        <v>0</v>
      </c>
      <c r="AA2054" s="57">
        <f t="shared" ref="AA2054" si="8448">(N2054*V2054+O2054*U2054+P2054*V2057+Q2054*U2057)</f>
        <v>-10.853706190658755</v>
      </c>
      <c r="AB2054" s="9"/>
      <c r="AC2054" s="61">
        <f t="shared" ref="AC2054" si="8449">20*LOG((2*$X$8)/(($X$8*X2054+Z2054+$X$8*X2057+Z2057)^2+($X$8*Y2054+AA2054+$X$8*Y2057+AA2057)^2)^0.5)</f>
        <v>-15.156956879524834</v>
      </c>
      <c r="AE2054" s="99">
        <f t="shared" ref="AE2054" si="8450">((Y2054^2+X2054^2)/(Y2057^2+X2057^2))^0.5</f>
        <v>5.5961597747720955</v>
      </c>
      <c r="AF2054" s="17"/>
      <c r="AG2054" s="62"/>
      <c r="AH2054" s="62"/>
      <c r="AI2054" s="62"/>
      <c r="AJ2054" s="62"/>
    </row>
    <row r="2055" spans="2:36" ht="18.649999999999999" customHeight="1" thickBot="1">
      <c r="D2055" s="59"/>
      <c r="E2055" s="22"/>
      <c r="F2055" s="22"/>
      <c r="G2055" s="65"/>
      <c r="I2055" s="63"/>
      <c r="L2055" s="64"/>
      <c r="N2055" s="63"/>
      <c r="Q2055" s="64"/>
      <c r="S2055" s="63"/>
      <c r="V2055" s="64"/>
      <c r="X2055" s="63"/>
      <c r="AA2055" s="64"/>
      <c r="AE2055" s="100"/>
      <c r="AF2055" s="17"/>
      <c r="AG2055" s="62"/>
      <c r="AH2055" s="62"/>
      <c r="AI2055" s="62"/>
      <c r="AJ2055" s="62"/>
    </row>
    <row r="2056" spans="2:36" ht="18.649999999999999" customHeight="1" thickBot="1">
      <c r="D2056" s="237" t="s">
        <v>39</v>
      </c>
      <c r="E2056" s="238"/>
      <c r="F2056" s="239" t="s">
        <v>40</v>
      </c>
      <c r="G2056" s="240"/>
      <c r="I2056" s="228" t="s">
        <v>18</v>
      </c>
      <c r="J2056" s="229"/>
      <c r="K2056" s="230" t="s">
        <v>19</v>
      </c>
      <c r="L2056" s="231"/>
      <c r="N2056" s="228" t="s">
        <v>20</v>
      </c>
      <c r="O2056" s="229"/>
      <c r="P2056" s="230" t="s">
        <v>21</v>
      </c>
      <c r="Q2056" s="231"/>
      <c r="S2056" s="228" t="s">
        <v>47</v>
      </c>
      <c r="T2056" s="229"/>
      <c r="U2056" s="230" t="s">
        <v>48</v>
      </c>
      <c r="V2056" s="231"/>
      <c r="X2056" s="228" t="s">
        <v>51</v>
      </c>
      <c r="Y2056" s="229"/>
      <c r="Z2056" s="230" t="s">
        <v>52</v>
      </c>
      <c r="AA2056" s="231"/>
      <c r="AB2056" s="4"/>
      <c r="AC2056" s="71" t="s">
        <v>89</v>
      </c>
      <c r="AE2056" s="101" t="s">
        <v>90</v>
      </c>
      <c r="AF2056" s="17"/>
      <c r="AG2056" s="62"/>
      <c r="AH2056" s="62"/>
      <c r="AI2056" s="62"/>
      <c r="AJ2056" s="62"/>
    </row>
    <row r="2057" spans="2:36" ht="18.649999999999999" customHeight="1" thickTop="1" thickBot="1">
      <c r="D2057" s="43">
        <v>0</v>
      </c>
      <c r="E2057" s="116">
        <f t="shared" ref="E2057" si="8451">(1/$E$8)*SIN($B2054*$F$8)</f>
        <v>0.24415509202126751</v>
      </c>
      <c r="F2057" s="59">
        <f t="shared" ref="F2057" si="8452">COS($F$8*$B2054)</f>
        <v>-0.68080439140826465</v>
      </c>
      <c r="G2057" s="73">
        <v>0</v>
      </c>
      <c r="I2057" s="55">
        <v>0</v>
      </c>
      <c r="J2057" s="58">
        <f t="shared" ref="J2057" si="8453">(TAN($K$8*B2054))/$J$8</f>
        <v>1.6281731150791792</v>
      </c>
      <c r="K2057" s="56">
        <v>1</v>
      </c>
      <c r="L2057" s="57">
        <v>0</v>
      </c>
      <c r="N2057" s="55">
        <f t="shared" ref="N2057" si="8454">D2057*I2054+F2057*I2057-E2057*J2054-G2057*J2057</f>
        <v>0</v>
      </c>
      <c r="O2057" s="58">
        <f t="shared" ref="O2057" si="8455">(D2057*J2054+E2057*I2054+F2057*J2057+G2057*I2057)</f>
        <v>-0.86431231469751146</v>
      </c>
      <c r="P2057" s="56">
        <f t="shared" ref="P2057" si="8456">D2057*K2054+F2057*K2057-E2057*L2054-G2057*L2057</f>
        <v>-0.68080439140826465</v>
      </c>
      <c r="Q2057" s="57">
        <f t="shared" ref="Q2057" si="8457">(D2057*L2054+E2057*K2054+F2057*L2057+G2057*K2057)</f>
        <v>0</v>
      </c>
      <c r="S2057" s="43">
        <v>0</v>
      </c>
      <c r="T2057" s="116">
        <f t="shared" ref="T2057" si="8458">(1/$T$8)*SIN($B2054*$U$8)</f>
        <v>0.24415509202126751</v>
      </c>
      <c r="U2057" s="59">
        <f t="shared" ref="U2057" si="8459">COS($U$8*$B2054)</f>
        <v>-0.68080439140826465</v>
      </c>
      <c r="V2057" s="73">
        <v>0</v>
      </c>
      <c r="X2057" s="55">
        <f t="shared" ref="X2057" si="8460">N2057*S2054+P2057*S2057-O2057*T2054-Q2057*T2057</f>
        <v>0</v>
      </c>
      <c r="Y2057" s="58">
        <f t="shared" ref="Y2057" si="8461">(N2057*T2054+O2057*S2054+P2057*T2057+Q2057*S2057)</f>
        <v>0.42220576056153991</v>
      </c>
      <c r="Z2057" s="56">
        <f t="shared" ref="Z2057" si="8462">N2057*U2054+P2057*U2057-O2057*V2054-Q2057*V2057</f>
        <v>2.3627308939315483</v>
      </c>
      <c r="AA2057" s="57">
        <f t="shared" ref="AA2057" si="8463">(N2057*V2054+O2057*U2054+P2057*V2057+Q2057*U2057)</f>
        <v>0</v>
      </c>
      <c r="AB2057" s="9"/>
      <c r="AC2057" s="74">
        <f t="shared" ref="AC2057" si="8464">(180/PI())*ATAN(-1*(($X$8*Y2054+AA2054+$X$8*Y2057+AA2057)/($X$8*X2054+Z2054+$X$8*X2057+Z2057)))</f>
        <v>65.629509653951558</v>
      </c>
      <c r="AE2057" s="102">
        <f t="shared" ref="AE2057" si="8465">20*LOG(((($X$8*X2054+Z2054-$X$8*X2057-Z2057)^2+($X$8*Y2054+AA2054-$X$8*Y2057-AA2057)^2)/(($X$8*X2054+Z2054+$X$8*X2057+Z2057)^2+($X$8*Y2054+AA2054+$X$8*Y2057+AA2057)^2))^0.5)</f>
        <v>-0.13452327295019967</v>
      </c>
      <c r="AF2057" s="17"/>
      <c r="AG2057" s="62"/>
      <c r="AH2057" s="62"/>
      <c r="AI2057" s="62"/>
      <c r="AJ2057" s="62"/>
    </row>
    <row r="2058" spans="2:36" ht="18.649999999999999" customHeight="1">
      <c r="AE2058" s="66"/>
    </row>
    <row r="2059" spans="2:36" ht="18.649999999999999" customHeight="1" thickBot="1">
      <c r="E2059" s="50" t="s">
        <v>8</v>
      </c>
      <c r="J2059" s="50" t="s">
        <v>9</v>
      </c>
      <c r="O2059" s="50" t="s">
        <v>10</v>
      </c>
      <c r="T2059" s="50" t="s">
        <v>11</v>
      </c>
      <c r="Y2059" s="50" t="s">
        <v>12</v>
      </c>
    </row>
    <row r="2060" spans="2:36" ht="18.649999999999999" customHeight="1" thickBot="1">
      <c r="B2060" s="49"/>
      <c r="D2060" s="233" t="s">
        <v>37</v>
      </c>
      <c r="E2060" s="234"/>
      <c r="F2060" s="235" t="s">
        <v>38</v>
      </c>
      <c r="G2060" s="236"/>
      <c r="I2060" s="228" t="s">
        <v>14</v>
      </c>
      <c r="J2060" s="229"/>
      <c r="K2060" s="230" t="s">
        <v>15</v>
      </c>
      <c r="L2060" s="231"/>
      <c r="N2060" s="228" t="s">
        <v>16</v>
      </c>
      <c r="O2060" s="229"/>
      <c r="P2060" s="230" t="s">
        <v>17</v>
      </c>
      <c r="Q2060" s="231"/>
      <c r="S2060" s="228" t="s">
        <v>45</v>
      </c>
      <c r="T2060" s="229"/>
      <c r="U2060" s="230" t="s">
        <v>46</v>
      </c>
      <c r="V2060" s="231"/>
      <c r="X2060" s="228" t="s">
        <v>49</v>
      </c>
      <c r="Y2060" s="229"/>
      <c r="Z2060" s="230" t="s">
        <v>50</v>
      </c>
      <c r="AA2060" s="231"/>
      <c r="AB2060" s="4"/>
      <c r="AC2060" s="53" t="s">
        <v>87</v>
      </c>
      <c r="AE2060" s="98" t="s">
        <v>88</v>
      </c>
      <c r="AF2060" s="17"/>
      <c r="AG2060" s="62"/>
      <c r="AH2060" s="62"/>
      <c r="AI2060" s="62"/>
      <c r="AJ2060" s="62"/>
    </row>
    <row r="2061" spans="2:36" ht="18.649999999999999" customHeight="1" thickTop="1" thickBot="1">
      <c r="B2061" s="75">
        <v>5.82</v>
      </c>
      <c r="D2061" s="132">
        <f t="shared" ref="D2061" si="8466">COS($F$8*$B2061)</f>
        <v>-0.68664140462326351</v>
      </c>
      <c r="E2061" s="133">
        <v>0</v>
      </c>
      <c r="F2061" s="134">
        <v>0</v>
      </c>
      <c r="G2061" s="135">
        <f t="shared" ref="G2061" si="8467">$E$8*SIN($B2061*$F$8)</f>
        <v>2.1809888200339143</v>
      </c>
      <c r="I2061" s="55">
        <v>1</v>
      </c>
      <c r="J2061" s="58">
        <v>0</v>
      </c>
      <c r="K2061" s="56">
        <v>0</v>
      </c>
      <c r="L2061" s="57">
        <v>0</v>
      </c>
      <c r="N2061" s="55">
        <f t="shared" ref="N2061" si="8468">D2061*I2061+F2061*I2064-E2061*J2061-G2061*J2064</f>
        <v>-4.3420338213859875</v>
      </c>
      <c r="O2061" s="58">
        <f t="shared" ref="O2061" si="8469">(D2061*J2061+E2061*I2061+F2061*J2064+G2061*I2064)</f>
        <v>0</v>
      </c>
      <c r="P2061" s="56">
        <f t="shared" ref="P2061" si="8470">D2061*K2061+F2061*K2064-E2061*L2061-G2061*L2064</f>
        <v>0</v>
      </c>
      <c r="Q2061" s="57">
        <f t="shared" ref="Q2061" si="8471">(D2061*L2061+E2061*K2061+F2061*L2064+G2061*K2064)</f>
        <v>2.1809888200339143</v>
      </c>
      <c r="S2061" s="59">
        <f t="shared" ref="S2061" si="8472">COS($U$8*$B2061)</f>
        <v>-0.68664140462326351</v>
      </c>
      <c r="T2061" s="60">
        <v>0</v>
      </c>
      <c r="U2061" s="22">
        <v>0</v>
      </c>
      <c r="V2061" s="116">
        <f t="shared" ref="V2061" si="8473">$T$8*SIN($B2061*$U$8)</f>
        <v>2.1809888200339143</v>
      </c>
      <c r="X2061" s="55">
        <f t="shared" ref="X2061" si="8474">N2061*S2061+P2061*S2064-O2061*T2061-Q2061*T2064</f>
        <v>2.4528966205811993</v>
      </c>
      <c r="Y2061" s="58">
        <f t="shared" ref="Y2061" si="8475">(N2061*T2061+O2061*S2061+P2061*T2064+Q2061*S2064)</f>
        <v>0</v>
      </c>
      <c r="Z2061" s="56">
        <f t="shared" ref="Z2061" si="8476">N2061*U2061+P2061*U2064-O2061*V2061-Q2061*V2064</f>
        <v>0</v>
      </c>
      <c r="AA2061" s="57">
        <f t="shared" ref="AA2061" si="8477">(N2061*V2061+O2061*U2061+P2061*V2064+Q2061*U2064)</f>
        <v>-10.967484447507692</v>
      </c>
      <c r="AB2061" s="9"/>
      <c r="AC2061" s="61">
        <f t="shared" ref="AC2061" si="8478">20*LOG((2*$X$8)/(($X$8*X2061+Z2061+$X$8*X2064+Z2064)^2+($X$8*Y2061+AA2061+$X$8*Y2064+AA2064)^2)^0.5)</f>
        <v>-15.267538180461601</v>
      </c>
      <c r="AE2061" s="99">
        <f t="shared" ref="AE2061" si="8479">((Y2061^2+X2061^2)/(Y2064^2+X2064^2))^0.5</f>
        <v>5.3625083655447909</v>
      </c>
      <c r="AF2061" s="17"/>
      <c r="AG2061" s="62"/>
      <c r="AH2061" s="62"/>
      <c r="AI2061" s="62"/>
      <c r="AJ2061" s="62"/>
    </row>
    <row r="2062" spans="2:36" ht="18.649999999999999" customHeight="1" thickBot="1">
      <c r="D2062" s="59"/>
      <c r="E2062" s="22"/>
      <c r="F2062" s="22"/>
      <c r="G2062" s="65"/>
      <c r="I2062" s="63"/>
      <c r="L2062" s="64"/>
      <c r="N2062" s="63"/>
      <c r="Q2062" s="64"/>
      <c r="S2062" s="63"/>
      <c r="V2062" s="64"/>
      <c r="X2062" s="63"/>
      <c r="AA2062" s="64"/>
      <c r="AE2062" s="100"/>
      <c r="AF2062" s="17"/>
      <c r="AG2062" s="62"/>
      <c r="AH2062" s="62"/>
      <c r="AI2062" s="62"/>
      <c r="AJ2062" s="62"/>
    </row>
    <row r="2063" spans="2:36" ht="18.649999999999999" customHeight="1" thickBot="1">
      <c r="D2063" s="237" t="s">
        <v>39</v>
      </c>
      <c r="E2063" s="238"/>
      <c r="F2063" s="239" t="s">
        <v>40</v>
      </c>
      <c r="G2063" s="240"/>
      <c r="I2063" s="228" t="s">
        <v>18</v>
      </c>
      <c r="J2063" s="229"/>
      <c r="K2063" s="230" t="s">
        <v>19</v>
      </c>
      <c r="L2063" s="231"/>
      <c r="N2063" s="228" t="s">
        <v>20</v>
      </c>
      <c r="O2063" s="229"/>
      <c r="P2063" s="230" t="s">
        <v>21</v>
      </c>
      <c r="Q2063" s="231"/>
      <c r="S2063" s="228" t="s">
        <v>47</v>
      </c>
      <c r="T2063" s="229"/>
      <c r="U2063" s="230" t="s">
        <v>48</v>
      </c>
      <c r="V2063" s="231"/>
      <c r="X2063" s="228" t="s">
        <v>51</v>
      </c>
      <c r="Y2063" s="229"/>
      <c r="Z2063" s="230" t="s">
        <v>52</v>
      </c>
      <c r="AA2063" s="231"/>
      <c r="AB2063" s="4"/>
      <c r="AC2063" s="71" t="s">
        <v>89</v>
      </c>
      <c r="AE2063" s="101" t="s">
        <v>90</v>
      </c>
      <c r="AF2063" s="17"/>
      <c r="AG2063" s="62"/>
      <c r="AH2063" s="62"/>
      <c r="AI2063" s="62"/>
      <c r="AJ2063" s="62"/>
    </row>
    <row r="2064" spans="2:36" ht="18.649999999999999" customHeight="1" thickTop="1" thickBot="1">
      <c r="D2064" s="43">
        <v>0</v>
      </c>
      <c r="E2064" s="116">
        <f t="shared" ref="E2064" si="8480">(1/$E$8)*SIN($B2061*$F$8)</f>
        <v>0.24233209111487936</v>
      </c>
      <c r="F2064" s="59">
        <f t="shared" ref="F2064" si="8481">COS($F$8*$B2061)</f>
        <v>-0.68664140462326351</v>
      </c>
      <c r="G2064" s="73">
        <v>0</v>
      </c>
      <c r="I2064" s="55">
        <v>0</v>
      </c>
      <c r="J2064" s="58">
        <f t="shared" ref="J2064" si="8482">(TAN($K$8*B2061))/$J$8</f>
        <v>1.676025288706378</v>
      </c>
      <c r="K2064" s="56">
        <v>1</v>
      </c>
      <c r="L2064" s="57">
        <v>0</v>
      </c>
      <c r="N2064" s="55">
        <f t="shared" ref="N2064" si="8483">D2064*I2061+F2064*I2064-E2064*J2061-G2064*J2064</f>
        <v>0</v>
      </c>
      <c r="O2064" s="58">
        <f t="shared" ref="O2064" si="8484">(D2064*J2061+E2064*I2061+F2064*J2064+G2064*I2064)</f>
        <v>-0.90849626730657884</v>
      </c>
      <c r="P2064" s="56">
        <f t="shared" ref="P2064" si="8485">D2064*K2061+F2064*K2064-E2064*L2061-G2064*L2064</f>
        <v>-0.68664140462326351</v>
      </c>
      <c r="Q2064" s="57">
        <f t="shared" ref="Q2064" si="8486">(D2064*L2061+E2064*K2061+F2064*L2064+G2064*K2064)</f>
        <v>0</v>
      </c>
      <c r="S2064" s="43">
        <v>0</v>
      </c>
      <c r="T2064" s="116">
        <f t="shared" ref="T2064" si="8487">(1/$T$8)*SIN($B2061*$U$8)</f>
        <v>0.24233209111487936</v>
      </c>
      <c r="U2064" s="59">
        <f t="shared" ref="U2064" si="8488">COS($U$8*$B2061)</f>
        <v>-0.68664140462326351</v>
      </c>
      <c r="V2064" s="73">
        <v>0</v>
      </c>
      <c r="X2064" s="55">
        <f t="shared" ref="X2064" si="8489">N2064*S2061+P2064*S2064-O2064*T2061-Q2064*T2064</f>
        <v>0</v>
      </c>
      <c r="Y2064" s="58">
        <f t="shared" ref="Y2064" si="8490">(N2064*T2061+O2064*S2061+P2064*T2064+Q2064*S2064)</f>
        <v>0.45741590564996776</v>
      </c>
      <c r="Z2064" s="56">
        <f t="shared" ref="Z2064" si="8491">N2064*U2061+P2064*U2064-O2064*V2061-Q2064*V2064</f>
        <v>2.4528966205811993</v>
      </c>
      <c r="AA2064" s="57">
        <f t="shared" ref="AA2064" si="8492">(N2064*V2061+O2064*U2061+P2064*V2064+Q2064*U2064)</f>
        <v>0</v>
      </c>
      <c r="AB2064" s="9"/>
      <c r="AC2064" s="74">
        <f t="shared" ref="AC2064" si="8493">(180/PI())*ATAN(-1*(($X$8*Y2061+AA2061+$X$8*Y2064+AA2064)/($X$8*X2061+Z2061+$X$8*X2064+Z2064)))</f>
        <v>64.978206675051368</v>
      </c>
      <c r="AE2064" s="102">
        <f t="shared" ref="AE2064" si="8494">20*LOG(((($X$8*X2061+Z2061-$X$8*X2064-Z2064)^2+($X$8*Y2061+AA2061-$X$8*Y2064-AA2064)^2)/(($X$8*X2061+Z2061+$X$8*X2064+Z2064)^2+($X$8*Y2061+AA2061+$X$8*Y2064+AA2064)^2))^0.5)</f>
        <v>-0.131089676036933</v>
      </c>
      <c r="AF2064" s="17"/>
      <c r="AG2064" s="62"/>
      <c r="AH2064" s="62"/>
      <c r="AI2064" s="62"/>
      <c r="AJ2064" s="62"/>
    </row>
    <row r="2065" spans="2:36" ht="18.649999999999999" customHeight="1">
      <c r="AE2065" s="66"/>
    </row>
    <row r="2066" spans="2:36" ht="18.649999999999999" customHeight="1" thickBot="1">
      <c r="E2066" s="50" t="s">
        <v>8</v>
      </c>
      <c r="J2066" s="50" t="s">
        <v>9</v>
      </c>
      <c r="O2066" s="50" t="s">
        <v>10</v>
      </c>
      <c r="T2066" s="50" t="s">
        <v>11</v>
      </c>
      <c r="Y2066" s="50" t="s">
        <v>12</v>
      </c>
    </row>
    <row r="2067" spans="2:36" ht="18.649999999999999" customHeight="1" thickBot="1">
      <c r="B2067" s="49"/>
      <c r="D2067" s="233" t="s">
        <v>37</v>
      </c>
      <c r="E2067" s="234"/>
      <c r="F2067" s="235" t="s">
        <v>38</v>
      </c>
      <c r="G2067" s="236"/>
      <c r="I2067" s="228" t="s">
        <v>14</v>
      </c>
      <c r="J2067" s="229"/>
      <c r="K2067" s="230" t="s">
        <v>15</v>
      </c>
      <c r="L2067" s="231"/>
      <c r="N2067" s="228" t="s">
        <v>16</v>
      </c>
      <c r="O2067" s="229"/>
      <c r="P2067" s="230" t="s">
        <v>17</v>
      </c>
      <c r="Q2067" s="231"/>
      <c r="S2067" s="228" t="s">
        <v>45</v>
      </c>
      <c r="T2067" s="229"/>
      <c r="U2067" s="230" t="s">
        <v>46</v>
      </c>
      <c r="V2067" s="231"/>
      <c r="X2067" s="228" t="s">
        <v>49</v>
      </c>
      <c r="Y2067" s="229"/>
      <c r="Z2067" s="230" t="s">
        <v>50</v>
      </c>
      <c r="AA2067" s="231"/>
      <c r="AB2067" s="4"/>
      <c r="AC2067" s="53" t="s">
        <v>87</v>
      </c>
      <c r="AE2067" s="98" t="s">
        <v>88</v>
      </c>
      <c r="AF2067" s="17"/>
      <c r="AG2067" s="62"/>
      <c r="AH2067" s="62"/>
      <c r="AI2067" s="62"/>
      <c r="AJ2067" s="62"/>
    </row>
    <row r="2068" spans="2:36" ht="18.649999999999999" customHeight="1" thickTop="1" thickBot="1">
      <c r="B2068" s="75">
        <v>5.84</v>
      </c>
      <c r="D2068" s="132">
        <f t="shared" ref="D2068" si="8495">COS($F$8*$B2068)</f>
        <v>-0.69243448603092239</v>
      </c>
      <c r="E2068" s="133">
        <v>0</v>
      </c>
      <c r="F2068" s="134">
        <v>0</v>
      </c>
      <c r="G2068" s="135">
        <f t="shared" ref="G2068" si="8496">$E$8*SIN($B2068*$F$8)</f>
        <v>2.164442270654459</v>
      </c>
      <c r="I2068" s="55">
        <v>1</v>
      </c>
      <c r="J2068" s="58">
        <v>0</v>
      </c>
      <c r="K2068" s="56">
        <v>0</v>
      </c>
      <c r="L2068" s="57">
        <v>0</v>
      </c>
      <c r="N2068" s="55">
        <f t="shared" ref="N2068" si="8497">D2068*I2068+F2068*I2071-E2068*J2068-G2068*J2071</f>
        <v>-4.4275833398001403</v>
      </c>
      <c r="O2068" s="58">
        <f t="shared" ref="O2068" si="8498">(D2068*J2068+E2068*I2068+F2068*J2071+G2068*I2071)</f>
        <v>0</v>
      </c>
      <c r="P2068" s="56">
        <f t="shared" ref="P2068" si="8499">D2068*K2068+F2068*K2071-E2068*L2068-G2068*L2071</f>
        <v>0</v>
      </c>
      <c r="Q2068" s="57">
        <f t="shared" ref="Q2068" si="8500">(D2068*L2068+E2068*K2068+F2068*L2071+G2068*K2071)</f>
        <v>2.164442270654459</v>
      </c>
      <c r="S2068" s="59">
        <f t="shared" ref="S2068" si="8501">COS($U$8*$B2068)</f>
        <v>-0.69243448603092239</v>
      </c>
      <c r="T2068" s="60">
        <v>0</v>
      </c>
      <c r="U2068" s="22">
        <v>0</v>
      </c>
      <c r="V2068" s="116">
        <f t="shared" ref="V2068" si="8502">$T$8*SIN($B2068*$U$8)</f>
        <v>2.164442270654459</v>
      </c>
      <c r="X2068" s="55">
        <f t="shared" ref="X2068" si="8503">N2068*S2068+P2068*S2071-O2068*T2068-Q2068*T2071</f>
        <v>2.5452769116984926</v>
      </c>
      <c r="Y2068" s="58">
        <f t="shared" ref="Y2068" si="8504">(N2068*T2068+O2068*S2068+P2068*T2071+Q2068*S2071)</f>
        <v>0</v>
      </c>
      <c r="Z2068" s="56">
        <f t="shared" ref="Z2068" si="8505">N2068*U2068+P2068*U2071-O2068*V2068-Q2068*V2071</f>
        <v>0</v>
      </c>
      <c r="AA2068" s="57">
        <f t="shared" ref="AA2068" si="8506">(N2068*V2068+O2068*U2068+P2068*V2071+Q2068*U2071)</f>
        <v>-11.081983008733092</v>
      </c>
      <c r="AB2068" s="9"/>
      <c r="AC2068" s="61">
        <f t="shared" ref="AC2068" si="8507">20*LOG((2*$X$8)/(($X$8*X2068+Z2068+$X$8*X2071+Z2071)^2+($X$8*Y2068+AA2068+$X$8*Y2071+AA2071)^2)^0.5)</f>
        <v>-15.378556103458811</v>
      </c>
      <c r="AE2068" s="99">
        <f t="shared" ref="AE2068" si="8508">((Y2068^2+X2068^2)/(Y2071^2+X2071^2))^0.5</f>
        <v>5.1486816522727228</v>
      </c>
      <c r="AF2068" s="17"/>
      <c r="AG2068" s="62"/>
      <c r="AH2068" s="62"/>
      <c r="AI2068" s="62"/>
      <c r="AJ2068" s="62"/>
    </row>
    <row r="2069" spans="2:36" ht="18.649999999999999" customHeight="1" thickBot="1">
      <c r="D2069" s="59"/>
      <c r="E2069" s="22"/>
      <c r="F2069" s="22"/>
      <c r="G2069" s="65"/>
      <c r="I2069" s="63"/>
      <c r="L2069" s="64"/>
      <c r="N2069" s="63"/>
      <c r="Q2069" s="64"/>
      <c r="S2069" s="63"/>
      <c r="V2069" s="64"/>
      <c r="X2069" s="63"/>
      <c r="AA2069" s="64"/>
      <c r="AE2069" s="100"/>
      <c r="AF2069" s="17"/>
      <c r="AG2069" s="62"/>
      <c r="AH2069" s="62"/>
      <c r="AI2069" s="62"/>
      <c r="AJ2069" s="62"/>
    </row>
    <row r="2070" spans="2:36" ht="18.649999999999999" customHeight="1" thickBot="1">
      <c r="D2070" s="237" t="s">
        <v>39</v>
      </c>
      <c r="E2070" s="238"/>
      <c r="F2070" s="239" t="s">
        <v>40</v>
      </c>
      <c r="G2070" s="240"/>
      <c r="I2070" s="228" t="s">
        <v>18</v>
      </c>
      <c r="J2070" s="229"/>
      <c r="K2070" s="230" t="s">
        <v>19</v>
      </c>
      <c r="L2070" s="231"/>
      <c r="N2070" s="228" t="s">
        <v>20</v>
      </c>
      <c r="O2070" s="229"/>
      <c r="P2070" s="230" t="s">
        <v>21</v>
      </c>
      <c r="Q2070" s="231"/>
      <c r="S2070" s="228" t="s">
        <v>47</v>
      </c>
      <c r="T2070" s="229"/>
      <c r="U2070" s="230" t="s">
        <v>48</v>
      </c>
      <c r="V2070" s="231"/>
      <c r="X2070" s="228" t="s">
        <v>51</v>
      </c>
      <c r="Y2070" s="229"/>
      <c r="Z2070" s="230" t="s">
        <v>52</v>
      </c>
      <c r="AA2070" s="231"/>
      <c r="AB2070" s="4"/>
      <c r="AC2070" s="71" t="s">
        <v>89</v>
      </c>
      <c r="AE2070" s="101" t="s">
        <v>90</v>
      </c>
      <c r="AF2070" s="17"/>
      <c r="AG2070" s="62"/>
      <c r="AH2070" s="62"/>
      <c r="AI2070" s="62"/>
      <c r="AJ2070" s="62"/>
    </row>
    <row r="2071" spans="2:36" ht="18.649999999999999" customHeight="1" thickTop="1" thickBot="1">
      <c r="D2071" s="43">
        <v>0</v>
      </c>
      <c r="E2071" s="116">
        <f t="shared" ref="E2071" si="8509">(1/$E$8)*SIN($B2068*$F$8)</f>
        <v>0.24049358562827322</v>
      </c>
      <c r="F2071" s="59">
        <f t="shared" ref="F2071" si="8510">COS($F$8*$B2068)</f>
        <v>-0.69243448603092239</v>
      </c>
      <c r="G2071" s="73">
        <v>0</v>
      </c>
      <c r="I2071" s="55">
        <v>0</v>
      </c>
      <c r="J2071" s="58">
        <f t="shared" ref="J2071" si="8511">(TAN($K$8*B2068))/$J$8</f>
        <v>1.7256865218400241</v>
      </c>
      <c r="K2071" s="56">
        <v>1</v>
      </c>
      <c r="L2071" s="57">
        <v>0</v>
      </c>
      <c r="N2071" s="55">
        <f t="shared" ref="N2071" si="8512">D2071*I2068+F2071*I2071-E2071*J2068-G2071*J2071</f>
        <v>0</v>
      </c>
      <c r="O2071" s="58">
        <f t="shared" ref="O2071" si="8513">(D2071*J2068+E2071*I2068+F2071*J2071+G2071*I2071)</f>
        <v>-0.95443127417251405</v>
      </c>
      <c r="P2071" s="56">
        <f t="shared" ref="P2071" si="8514">D2071*K2068+F2071*K2071-E2071*L2068-G2071*L2071</f>
        <v>-0.69243448603092239</v>
      </c>
      <c r="Q2071" s="57">
        <f t="shared" ref="Q2071" si="8515">(D2071*L2068+E2071*K2068+F2071*L2071+G2071*K2071)</f>
        <v>0</v>
      </c>
      <c r="S2071" s="43">
        <v>0</v>
      </c>
      <c r="T2071" s="116">
        <f t="shared" ref="T2071" si="8516">(1/$T$8)*SIN($B2068*$U$8)</f>
        <v>0.24049358562827322</v>
      </c>
      <c r="U2071" s="59">
        <f t="shared" ref="U2071" si="8517">COS($U$8*$B2068)</f>
        <v>-0.69243448603092239</v>
      </c>
      <c r="V2071" s="73">
        <v>0</v>
      </c>
      <c r="X2071" s="55">
        <f t="shared" ref="X2071" si="8518">N2071*S2068+P2071*S2071-O2071*T2068-Q2071*T2071</f>
        <v>0</v>
      </c>
      <c r="Y2071" s="58">
        <f t="shared" ref="Y2071" si="8519">(N2071*T2068+O2071*S2068+P2071*T2071+Q2071*S2071)</f>
        <v>0.49435507642523613</v>
      </c>
      <c r="Z2071" s="56">
        <f t="shared" ref="Z2071" si="8520">N2071*U2068+P2071*U2071-O2071*V2068-Q2071*V2071</f>
        <v>2.5452769116984926</v>
      </c>
      <c r="AA2071" s="57">
        <f t="shared" ref="AA2071" si="8521">(N2071*V2068+O2071*U2068+P2071*V2071+Q2071*U2071)</f>
        <v>0</v>
      </c>
      <c r="AB2071" s="9"/>
      <c r="AC2071" s="74">
        <f t="shared" ref="AC2071" si="8522">(180/PI())*ATAN(-1*(($X$8*Y2068+AA2068+$X$8*Y2071+AA2071)/($X$8*X2068+Z2068+$X$8*X2071+Z2071)))</f>
        <v>64.321654292480346</v>
      </c>
      <c r="AE2071" s="102">
        <f t="shared" ref="AE2071" si="8523">20*LOG(((($X$8*X2068+Z2068-$X$8*X2071-Z2071)^2+($X$8*Y2068+AA2068-$X$8*Y2071-AA2071)^2)/(($X$8*X2068+Z2068+$X$8*X2071+Z2071)^2+($X$8*Y2068+AA2068+$X$8*Y2071+AA2071)^2))^0.5)</f>
        <v>-0.1277319807548154</v>
      </c>
      <c r="AF2071" s="17"/>
      <c r="AG2071" s="62"/>
      <c r="AH2071" s="62"/>
      <c r="AI2071" s="62"/>
      <c r="AJ2071" s="62"/>
    </row>
    <row r="2072" spans="2:36" ht="18.649999999999999" customHeight="1">
      <c r="AE2072" s="66"/>
    </row>
    <row r="2073" spans="2:36" ht="18.649999999999999" customHeight="1" thickBot="1">
      <c r="E2073" s="50" t="s">
        <v>8</v>
      </c>
      <c r="J2073" s="50" t="s">
        <v>9</v>
      </c>
      <c r="O2073" s="50" t="s">
        <v>10</v>
      </c>
      <c r="T2073" s="50" t="s">
        <v>11</v>
      </c>
      <c r="Y2073" s="50" t="s">
        <v>12</v>
      </c>
    </row>
    <row r="2074" spans="2:36" ht="18.649999999999999" customHeight="1" thickBot="1">
      <c r="B2074" s="49"/>
      <c r="D2074" s="233" t="s">
        <v>37</v>
      </c>
      <c r="E2074" s="234"/>
      <c r="F2074" s="235" t="s">
        <v>38</v>
      </c>
      <c r="G2074" s="236"/>
      <c r="I2074" s="228" t="s">
        <v>14</v>
      </c>
      <c r="J2074" s="229"/>
      <c r="K2074" s="230" t="s">
        <v>15</v>
      </c>
      <c r="L2074" s="231"/>
      <c r="N2074" s="228" t="s">
        <v>16</v>
      </c>
      <c r="O2074" s="229"/>
      <c r="P2074" s="230" t="s">
        <v>17</v>
      </c>
      <c r="Q2074" s="231"/>
      <c r="S2074" s="228" t="s">
        <v>45</v>
      </c>
      <c r="T2074" s="229"/>
      <c r="U2074" s="230" t="s">
        <v>46</v>
      </c>
      <c r="V2074" s="231"/>
      <c r="X2074" s="228" t="s">
        <v>49</v>
      </c>
      <c r="Y2074" s="229"/>
      <c r="Z2074" s="230" t="s">
        <v>50</v>
      </c>
      <c r="AA2074" s="231"/>
      <c r="AB2074" s="4"/>
      <c r="AC2074" s="53" t="s">
        <v>87</v>
      </c>
      <c r="AE2074" s="98" t="s">
        <v>88</v>
      </c>
      <c r="AF2074" s="17"/>
      <c r="AG2074" s="62"/>
      <c r="AH2074" s="62"/>
      <c r="AI2074" s="62"/>
      <c r="AJ2074" s="62"/>
    </row>
    <row r="2075" spans="2:36" ht="18.649999999999999" customHeight="1" thickTop="1" thickBot="1">
      <c r="B2075" s="75">
        <v>5.86</v>
      </c>
      <c r="D2075" s="132">
        <f t="shared" ref="D2075" si="8524">COS($F$8*$B2075)</f>
        <v>-0.69818326498575689</v>
      </c>
      <c r="E2075" s="133">
        <v>0</v>
      </c>
      <c r="F2075" s="134">
        <v>0</v>
      </c>
      <c r="G2075" s="135">
        <f t="shared" ref="G2075" si="8525">$E$8*SIN($B2075*$F$8)</f>
        <v>2.1477572387130848</v>
      </c>
      <c r="I2075" s="55">
        <v>1</v>
      </c>
      <c r="J2075" s="58">
        <v>0</v>
      </c>
      <c r="K2075" s="56">
        <v>0</v>
      </c>
      <c r="L2075" s="57">
        <v>0</v>
      </c>
      <c r="N2075" s="55">
        <f t="shared" ref="N2075" si="8526">D2075*I2075+F2075*I2078-E2075*J2075-G2075*J2078</f>
        <v>-4.5153533720648307</v>
      </c>
      <c r="O2075" s="58">
        <f t="shared" ref="O2075" si="8527">(D2075*J2075+E2075*I2075+F2075*J2078+G2075*I2078)</f>
        <v>0</v>
      </c>
      <c r="P2075" s="56">
        <f t="shared" ref="P2075" si="8528">D2075*K2075+F2075*K2078-E2075*L2075-G2075*L2078</f>
        <v>0</v>
      </c>
      <c r="Q2075" s="57">
        <f t="shared" ref="Q2075" si="8529">(D2075*L2075+E2075*K2075+F2075*L2078+G2075*K2078)</f>
        <v>2.1477572387130848</v>
      </c>
      <c r="S2075" s="59">
        <f t="shared" ref="S2075" si="8530">COS($U$8*$B2075)</f>
        <v>-0.69818326498575689</v>
      </c>
      <c r="T2075" s="60">
        <v>0</v>
      </c>
      <c r="U2075" s="22">
        <v>0</v>
      </c>
      <c r="V2075" s="116">
        <f t="shared" ref="V2075" si="8531">$T$8*SIN($B2075*$U$8)</f>
        <v>2.1477572387130848</v>
      </c>
      <c r="X2075" s="55">
        <f t="shared" ref="X2075" si="8532">N2075*S2075+P2075*S2078-O2075*T2075-Q2075*T2078</f>
        <v>2.640004031378842</v>
      </c>
      <c r="Y2075" s="58">
        <f t="shared" ref="Y2075" si="8533">(N2075*T2075+O2075*S2075+P2075*T2078+Q2075*S2078)</f>
        <v>0</v>
      </c>
      <c r="Z2075" s="56">
        <f t="shared" ref="Z2075" si="8534">N2075*U2075+P2075*U2078-O2075*V2075-Q2075*V2078</f>
        <v>0</v>
      </c>
      <c r="AA2075" s="57">
        <f t="shared" ref="AA2075" si="8535">(N2075*V2075+O2075*U2075+P2075*V2078+Q2075*U2078)</f>
        <v>-11.197411051521271</v>
      </c>
      <c r="AB2075" s="9"/>
      <c r="AC2075" s="61">
        <f t="shared" ref="AC2075" si="8536">20*LOG((2*$X$8)/(($X$8*X2075+Z2075+$X$8*X2078+Z2078)^2+($X$8*Y2075+AA2075+$X$8*Y2078+AA2078)^2)^0.5)</f>
        <v>-15.490200668065395</v>
      </c>
      <c r="AE2075" s="99">
        <f t="shared" ref="AE2075" si="8537">((Y2075^2+X2075^2)/(Y2078^2+X2078^2))^0.5</f>
        <v>4.9519406512188695</v>
      </c>
      <c r="AF2075" s="17"/>
      <c r="AG2075" s="62"/>
      <c r="AH2075" s="62"/>
      <c r="AI2075" s="62"/>
      <c r="AJ2075" s="62"/>
    </row>
    <row r="2076" spans="2:36" ht="18.649999999999999" customHeight="1" thickBot="1">
      <c r="D2076" s="59"/>
      <c r="E2076" s="22"/>
      <c r="F2076" s="22"/>
      <c r="G2076" s="65"/>
      <c r="I2076" s="63"/>
      <c r="L2076" s="64"/>
      <c r="N2076" s="63"/>
      <c r="Q2076" s="64"/>
      <c r="S2076" s="63"/>
      <c r="V2076" s="64"/>
      <c r="X2076" s="63"/>
      <c r="AA2076" s="64"/>
      <c r="AE2076" s="100"/>
      <c r="AF2076" s="17"/>
      <c r="AG2076" s="62"/>
      <c r="AH2076" s="62"/>
      <c r="AI2076" s="62"/>
      <c r="AJ2076" s="62"/>
    </row>
    <row r="2077" spans="2:36" ht="18.649999999999999" customHeight="1" thickBot="1">
      <c r="D2077" s="237" t="s">
        <v>39</v>
      </c>
      <c r="E2077" s="238"/>
      <c r="F2077" s="239" t="s">
        <v>40</v>
      </c>
      <c r="G2077" s="240"/>
      <c r="I2077" s="228" t="s">
        <v>18</v>
      </c>
      <c r="J2077" s="229"/>
      <c r="K2077" s="230" t="s">
        <v>19</v>
      </c>
      <c r="L2077" s="231"/>
      <c r="N2077" s="228" t="s">
        <v>20</v>
      </c>
      <c r="O2077" s="229"/>
      <c r="P2077" s="230" t="s">
        <v>21</v>
      </c>
      <c r="Q2077" s="231"/>
      <c r="S2077" s="228" t="s">
        <v>47</v>
      </c>
      <c r="T2077" s="229"/>
      <c r="U2077" s="230" t="s">
        <v>48</v>
      </c>
      <c r="V2077" s="231"/>
      <c r="X2077" s="228" t="s">
        <v>51</v>
      </c>
      <c r="Y2077" s="229"/>
      <c r="Z2077" s="230" t="s">
        <v>52</v>
      </c>
      <c r="AA2077" s="231"/>
      <c r="AB2077" s="4"/>
      <c r="AC2077" s="71" t="s">
        <v>89</v>
      </c>
      <c r="AE2077" s="101" t="s">
        <v>90</v>
      </c>
      <c r="AF2077" s="17"/>
      <c r="AG2077" s="62"/>
      <c r="AH2077" s="62"/>
      <c r="AI2077" s="62"/>
      <c r="AJ2077" s="62"/>
    </row>
    <row r="2078" spans="2:36" ht="18.649999999999999" customHeight="1" thickTop="1" thickBot="1">
      <c r="D2078" s="43">
        <v>0</v>
      </c>
      <c r="E2078" s="116">
        <f t="shared" ref="E2078" si="8538">(1/$E$8)*SIN($B2075*$F$8)</f>
        <v>0.23863969319034276</v>
      </c>
      <c r="F2078" s="59">
        <f t="shared" ref="F2078" si="8539">COS($F$8*$B2075)</f>
        <v>-0.69818326498575689</v>
      </c>
      <c r="G2078" s="73">
        <v>0</v>
      </c>
      <c r="I2078" s="55">
        <v>0</v>
      </c>
      <c r="J2078" s="58">
        <f t="shared" ref="J2078" si="8540">(TAN($K$8*B2075))/$J$8</f>
        <v>1.7772819191457063</v>
      </c>
      <c r="K2078" s="56">
        <v>1</v>
      </c>
      <c r="L2078" s="57">
        <v>0</v>
      </c>
      <c r="N2078" s="55">
        <f t="shared" ref="N2078" si="8541">D2078*I2075+F2078*I2078-E2078*J2075-G2078*J2078</f>
        <v>0</v>
      </c>
      <c r="O2078" s="58">
        <f t="shared" ref="O2078" si="8542">(D2078*J2075+E2078*I2075+F2078*J2078+G2078*I2078)</f>
        <v>-1.0022287999189585</v>
      </c>
      <c r="P2078" s="56">
        <f t="shared" ref="P2078" si="8543">D2078*K2075+F2078*K2078-E2078*L2075-G2078*L2078</f>
        <v>-0.69818326498575689</v>
      </c>
      <c r="Q2078" s="57">
        <f t="shared" ref="Q2078" si="8544">(D2078*L2075+E2078*K2075+F2078*L2078+G2078*K2078)</f>
        <v>0</v>
      </c>
      <c r="S2078" s="43">
        <v>0</v>
      </c>
      <c r="T2078" s="116">
        <f t="shared" ref="T2078" si="8545">(1/$T$8)*SIN($B2075*$U$8)</f>
        <v>0.23863969319034276</v>
      </c>
      <c r="U2078" s="59">
        <f t="shared" ref="U2078" si="8546">COS($U$8*$B2075)</f>
        <v>-0.69818326498575689</v>
      </c>
      <c r="V2078" s="73">
        <v>0</v>
      </c>
      <c r="X2078" s="55">
        <f t="shared" ref="X2078" si="8547">N2078*S2075+P2078*S2078-O2078*T2075-Q2078*T2078</f>
        <v>0</v>
      </c>
      <c r="Y2078" s="58">
        <f t="shared" ref="Y2078" si="8548">(N2078*T2075+O2078*S2075+P2078*T2078+Q2078*S2078)</f>
        <v>0.53312513564334252</v>
      </c>
      <c r="Z2078" s="56">
        <f t="shared" ref="Z2078" si="8549">N2078*U2075+P2078*U2078-O2078*V2075-Q2078*V2078</f>
        <v>2.6400040313788424</v>
      </c>
      <c r="AA2078" s="57">
        <f t="shared" ref="AA2078" si="8550">(N2078*V2075+O2078*U2075+P2078*V2078+Q2078*U2078)</f>
        <v>0</v>
      </c>
      <c r="AB2078" s="9"/>
      <c r="AC2078" s="74">
        <f t="shared" ref="AC2078" si="8551">(180/PI())*ATAN(-1*(($X$8*Y2075+AA2075+$X$8*Y2078+AA2078)/($X$8*X2075+Z2075+$X$8*X2078+Z2078)))</f>
        <v>63.659469949668946</v>
      </c>
      <c r="AE2078" s="102">
        <f t="shared" ref="AE2078" si="8552">20*LOG(((($X$8*X2075+Z2075-$X$8*X2078-Z2078)^2+($X$8*Y2075+AA2075-$X$8*Y2078-AA2078)^2)/(($X$8*X2075+Z2075+$X$8*X2078+Z2078)^2+($X$8*Y2075+AA2075+$X$8*Y2078+AA2078)^2))^0.5)</f>
        <v>-0.12444330952915396</v>
      </c>
      <c r="AF2078" s="17"/>
      <c r="AG2078" s="62"/>
      <c r="AH2078" s="62"/>
      <c r="AI2078" s="62"/>
      <c r="AJ2078" s="62"/>
    </row>
    <row r="2079" spans="2:36" ht="18.649999999999999" customHeight="1">
      <c r="AE2079" s="66"/>
    </row>
    <row r="2080" spans="2:36" ht="18.649999999999999" customHeight="1" thickBot="1">
      <c r="E2080" s="50" t="s">
        <v>8</v>
      </c>
      <c r="J2080" s="50" t="s">
        <v>9</v>
      </c>
      <c r="O2080" s="50" t="s">
        <v>10</v>
      </c>
      <c r="T2080" s="50" t="s">
        <v>11</v>
      </c>
      <c r="Y2080" s="50" t="s">
        <v>12</v>
      </c>
    </row>
    <row r="2081" spans="2:36" ht="18.649999999999999" customHeight="1" thickBot="1">
      <c r="B2081" s="49"/>
      <c r="D2081" s="233" t="s">
        <v>37</v>
      </c>
      <c r="E2081" s="234"/>
      <c r="F2081" s="235" t="s">
        <v>38</v>
      </c>
      <c r="G2081" s="236"/>
      <c r="I2081" s="228" t="s">
        <v>14</v>
      </c>
      <c r="J2081" s="229"/>
      <c r="K2081" s="230" t="s">
        <v>15</v>
      </c>
      <c r="L2081" s="231"/>
      <c r="N2081" s="228" t="s">
        <v>16</v>
      </c>
      <c r="O2081" s="229"/>
      <c r="P2081" s="230" t="s">
        <v>17</v>
      </c>
      <c r="Q2081" s="231"/>
      <c r="S2081" s="228" t="s">
        <v>45</v>
      </c>
      <c r="T2081" s="229"/>
      <c r="U2081" s="230" t="s">
        <v>46</v>
      </c>
      <c r="V2081" s="231"/>
      <c r="X2081" s="228" t="s">
        <v>49</v>
      </c>
      <c r="Y2081" s="229"/>
      <c r="Z2081" s="230" t="s">
        <v>50</v>
      </c>
      <c r="AA2081" s="231"/>
      <c r="AB2081" s="4"/>
      <c r="AC2081" s="53" t="s">
        <v>87</v>
      </c>
      <c r="AE2081" s="98" t="s">
        <v>88</v>
      </c>
      <c r="AF2081" s="17"/>
      <c r="AG2081" s="62"/>
      <c r="AH2081" s="62"/>
      <c r="AI2081" s="62"/>
      <c r="AJ2081" s="62"/>
    </row>
    <row r="2082" spans="2:36" ht="18.649999999999999" customHeight="1" thickTop="1" thickBot="1">
      <c r="B2082" s="75">
        <v>5.88</v>
      </c>
      <c r="D2082" s="132">
        <f t="shared" ref="D2082" si="8553">COS($F$8*$B2082)</f>
        <v>-0.70388737367678489</v>
      </c>
      <c r="E2082" s="133">
        <v>0</v>
      </c>
      <c r="F2082" s="134">
        <v>0</v>
      </c>
      <c r="G2082" s="135">
        <f t="shared" ref="G2082" si="8554">$E$8*SIN($B2082*$F$8)</f>
        <v>2.1309347917300481</v>
      </c>
      <c r="I2082" s="55">
        <v>1</v>
      </c>
      <c r="J2082" s="58">
        <v>0</v>
      </c>
      <c r="K2082" s="56">
        <v>0</v>
      </c>
      <c r="L2082" s="57">
        <v>0</v>
      </c>
      <c r="N2082" s="55">
        <f t="shared" ref="N2082" si="8555">D2082*I2082+F2082*I2085-E2082*J2082-G2082*J2085</f>
        <v>-4.6055183761149197</v>
      </c>
      <c r="O2082" s="58">
        <f t="shared" ref="O2082" si="8556">(D2082*J2082+E2082*I2082+F2082*J2085+G2082*I2085)</f>
        <v>0</v>
      </c>
      <c r="P2082" s="56">
        <f t="shared" ref="P2082" si="8557">D2082*K2082+F2082*K2085-E2082*L2082-G2082*L2085</f>
        <v>0</v>
      </c>
      <c r="Q2082" s="57">
        <f t="shared" ref="Q2082" si="8558">(D2082*L2082+E2082*K2082+F2082*L2085+G2082*K2085)</f>
        <v>2.1309347917300481</v>
      </c>
      <c r="S2082" s="59">
        <f t="shared" ref="S2082" si="8559">COS($U$8*$B2082)</f>
        <v>-0.70388737367678489</v>
      </c>
      <c r="T2082" s="60">
        <v>0</v>
      </c>
      <c r="U2082" s="22">
        <v>0</v>
      </c>
      <c r="V2082" s="116">
        <f t="shared" ref="V2082" si="8560">$T$8*SIN($B2082*$U$8)</f>
        <v>2.1309347917300481</v>
      </c>
      <c r="X2082" s="55">
        <f t="shared" ref="X2082" si="8561">N2082*S2082+P2082*S2085-O2082*T2082-Q2082*T2085</f>
        <v>2.7372236690053038</v>
      </c>
      <c r="Y2082" s="58">
        <f t="shared" ref="Y2082" si="8562">(N2082*T2082+O2082*S2082+P2082*T2085+Q2082*S2085)</f>
        <v>0</v>
      </c>
      <c r="Z2082" s="56">
        <f t="shared" ref="Z2082" si="8563">N2082*U2082+P2082*U2085-O2082*V2082-Q2082*V2085</f>
        <v>0</v>
      </c>
      <c r="AA2082" s="57">
        <f t="shared" ref="AA2082" si="8564">(N2082*V2082+O2082*U2082+P2082*V2085+Q2082*U2085)</f>
        <v>-11.313997435642705</v>
      </c>
      <c r="AB2082" s="9"/>
      <c r="AC2082" s="61">
        <f t="shared" ref="AC2082" si="8565">20*LOG((2*$X$8)/(($X$8*X2082+Z2082+$X$8*X2085+Z2085)^2+($X$8*Y2082+AA2082+$X$8*Y2085+AA2085)^2)^0.5)</f>
        <v>-15.602672328689964</v>
      </c>
      <c r="AE2082" s="99">
        <f t="shared" ref="AE2082" si="8566">((Y2082^2+X2082^2)/(Y2085^2+X2085^2))^0.5</f>
        <v>4.7700346538380121</v>
      </c>
      <c r="AF2082" s="17"/>
      <c r="AG2082" s="62"/>
      <c r="AH2082" s="62"/>
      <c r="AI2082" s="62"/>
      <c r="AJ2082" s="62"/>
    </row>
    <row r="2083" spans="2:36" ht="18.649999999999999" customHeight="1" thickBot="1">
      <c r="D2083" s="59"/>
      <c r="E2083" s="22"/>
      <c r="F2083" s="22"/>
      <c r="G2083" s="65"/>
      <c r="I2083" s="63"/>
      <c r="L2083" s="64"/>
      <c r="N2083" s="63"/>
      <c r="Q2083" s="64"/>
      <c r="S2083" s="63"/>
      <c r="V2083" s="64"/>
      <c r="X2083" s="63"/>
      <c r="AA2083" s="64"/>
      <c r="AE2083" s="100"/>
      <c r="AF2083" s="17"/>
      <c r="AG2083" s="62"/>
      <c r="AH2083" s="62"/>
      <c r="AI2083" s="62"/>
      <c r="AJ2083" s="62"/>
    </row>
    <row r="2084" spans="2:36" ht="18.649999999999999" customHeight="1" thickBot="1">
      <c r="D2084" s="237" t="s">
        <v>39</v>
      </c>
      <c r="E2084" s="238"/>
      <c r="F2084" s="239" t="s">
        <v>40</v>
      </c>
      <c r="G2084" s="240"/>
      <c r="I2084" s="228" t="s">
        <v>18</v>
      </c>
      <c r="J2084" s="229"/>
      <c r="K2084" s="230" t="s">
        <v>19</v>
      </c>
      <c r="L2084" s="231"/>
      <c r="N2084" s="228" t="s">
        <v>20</v>
      </c>
      <c r="O2084" s="229"/>
      <c r="P2084" s="230" t="s">
        <v>21</v>
      </c>
      <c r="Q2084" s="231"/>
      <c r="S2084" s="228" t="s">
        <v>47</v>
      </c>
      <c r="T2084" s="229"/>
      <c r="U2084" s="230" t="s">
        <v>48</v>
      </c>
      <c r="V2084" s="231"/>
      <c r="X2084" s="228" t="s">
        <v>51</v>
      </c>
      <c r="Y2084" s="229"/>
      <c r="Z2084" s="230" t="s">
        <v>52</v>
      </c>
      <c r="AA2084" s="231"/>
      <c r="AB2084" s="4"/>
      <c r="AC2084" s="71" t="s">
        <v>89</v>
      </c>
      <c r="AE2084" s="101" t="s">
        <v>90</v>
      </c>
      <c r="AF2084" s="17"/>
      <c r="AG2084" s="62"/>
      <c r="AH2084" s="62"/>
      <c r="AI2084" s="62"/>
      <c r="AJ2084" s="62"/>
    </row>
    <row r="2085" spans="2:36" ht="18.649999999999999" customHeight="1" thickTop="1" thickBot="1">
      <c r="D2085" s="43">
        <v>0</v>
      </c>
      <c r="E2085" s="116">
        <f t="shared" ref="E2085" si="8567">(1/$E$8)*SIN($B2082*$F$8)</f>
        <v>0.23677053241444979</v>
      </c>
      <c r="F2085" s="59">
        <f t="shared" ref="F2085" si="8568">COS($F$8*$B2082)</f>
        <v>-0.70388737367678489</v>
      </c>
      <c r="G2085" s="73">
        <v>0</v>
      </c>
      <c r="I2085" s="55">
        <v>0</v>
      </c>
      <c r="J2085" s="58">
        <f t="shared" ref="J2085" si="8569">(TAN($K$8*B2082))/$J$8</f>
        <v>1.830948097323291</v>
      </c>
      <c r="K2085" s="56">
        <v>1</v>
      </c>
      <c r="L2085" s="57">
        <v>0</v>
      </c>
      <c r="N2085" s="55">
        <f t="shared" ref="N2085" si="8570">D2085*I2082+F2085*I2085-E2085*J2082-G2085*J2085</f>
        <v>0</v>
      </c>
      <c r="O2085" s="58">
        <f t="shared" ref="O2085" si="8571">(D2085*J2082+E2085*I2082+F2085*J2085+G2085*I2085)</f>
        <v>-1.052010715148948</v>
      </c>
      <c r="P2085" s="56">
        <f t="shared" ref="P2085" si="8572">D2085*K2082+F2085*K2085-E2085*L2082-G2085*L2085</f>
        <v>-0.70388737367678489</v>
      </c>
      <c r="Q2085" s="57">
        <f t="shared" ref="Q2085" si="8573">(D2085*L2082+E2085*K2082+F2085*L2085+G2085*K2085)</f>
        <v>0</v>
      </c>
      <c r="S2085" s="43">
        <v>0</v>
      </c>
      <c r="T2085" s="116">
        <f t="shared" ref="T2085" si="8574">(1/$T$8)*SIN($B2082*$U$8)</f>
        <v>0.23677053241444979</v>
      </c>
      <c r="U2085" s="59">
        <f t="shared" ref="U2085" si="8575">COS($U$8*$B2082)</f>
        <v>-0.70388737367678489</v>
      </c>
      <c r="V2085" s="73">
        <v>0</v>
      </c>
      <c r="X2085" s="55">
        <f t="shared" ref="X2085" si="8576">N2085*S2082+P2085*S2085-O2085*T2082-Q2085*T2085</f>
        <v>0</v>
      </c>
      <c r="Y2085" s="58">
        <f t="shared" ref="Y2085" si="8577">(N2085*T2082+O2085*S2082+P2085*T2085+Q2085*S2085)</f>
        <v>0.57383727114076821</v>
      </c>
      <c r="Z2085" s="56">
        <f t="shared" ref="Z2085" si="8578">N2085*U2082+P2085*U2085-O2085*V2082-Q2085*V2085</f>
        <v>2.7372236690053042</v>
      </c>
      <c r="AA2085" s="57">
        <f t="shared" ref="AA2085" si="8579">(N2085*V2082+O2085*U2082+P2085*V2085+Q2085*U2085)</f>
        <v>0</v>
      </c>
      <c r="AB2085" s="9"/>
      <c r="AC2085" s="74">
        <f t="shared" ref="AC2085" si="8580">(180/PI())*ATAN(-1*(($X$8*Y2082+AA2082+$X$8*Y2085+AA2085)/($X$8*X2082+Z2082+$X$8*X2085+Z2085)))</f>
        <v>62.991265996871093</v>
      </c>
      <c r="AE2085" s="102">
        <f t="shared" ref="AE2085" si="8581">20*LOG(((($X$8*X2082+Z2082-$X$8*X2085-Z2085)^2+($X$8*Y2082+AA2082-$X$8*Y2085-AA2085)^2)/(($X$8*X2082+Z2082+$X$8*X2085+Z2085)^2+($X$8*Y2082+AA2082+$X$8*Y2085+AA2085)^2))^0.5)</f>
        <v>-0.12121708488942068</v>
      </c>
      <c r="AF2085" s="17"/>
      <c r="AG2085" s="62"/>
      <c r="AH2085" s="62"/>
      <c r="AI2085" s="62"/>
      <c r="AJ2085" s="62"/>
    </row>
    <row r="2086" spans="2:36" ht="18.649999999999999" customHeight="1">
      <c r="AE2086" s="66"/>
    </row>
    <row r="2087" spans="2:36" ht="18.649999999999999" customHeight="1" thickBot="1">
      <c r="E2087" s="50" t="s">
        <v>8</v>
      </c>
      <c r="J2087" s="50" t="s">
        <v>9</v>
      </c>
      <c r="O2087" s="50" t="s">
        <v>10</v>
      </c>
      <c r="T2087" s="50" t="s">
        <v>11</v>
      </c>
      <c r="Y2087" s="50" t="s">
        <v>12</v>
      </c>
    </row>
    <row r="2088" spans="2:36" ht="18.649999999999999" customHeight="1" thickBot="1">
      <c r="B2088" s="49"/>
      <c r="D2088" s="233" t="s">
        <v>37</v>
      </c>
      <c r="E2088" s="234"/>
      <c r="F2088" s="235" t="s">
        <v>38</v>
      </c>
      <c r="G2088" s="236"/>
      <c r="I2088" s="228" t="s">
        <v>14</v>
      </c>
      <c r="J2088" s="229"/>
      <c r="K2088" s="230" t="s">
        <v>15</v>
      </c>
      <c r="L2088" s="231"/>
      <c r="N2088" s="228" t="s">
        <v>16</v>
      </c>
      <c r="O2088" s="229"/>
      <c r="P2088" s="230" t="s">
        <v>17</v>
      </c>
      <c r="Q2088" s="231"/>
      <c r="S2088" s="228" t="s">
        <v>45</v>
      </c>
      <c r="T2088" s="229"/>
      <c r="U2088" s="230" t="s">
        <v>46</v>
      </c>
      <c r="V2088" s="231"/>
      <c r="X2088" s="228" t="s">
        <v>49</v>
      </c>
      <c r="Y2088" s="229"/>
      <c r="Z2088" s="230" t="s">
        <v>50</v>
      </c>
      <c r="AA2088" s="231"/>
      <c r="AB2088" s="4"/>
      <c r="AC2088" s="53" t="s">
        <v>87</v>
      </c>
      <c r="AE2088" s="98" t="s">
        <v>88</v>
      </c>
      <c r="AF2088" s="17"/>
      <c r="AG2088" s="62"/>
      <c r="AH2088" s="62"/>
      <c r="AI2088" s="62"/>
      <c r="AJ2088" s="62"/>
    </row>
    <row r="2089" spans="2:36" ht="18.649999999999999" customHeight="1" thickTop="1" thickBot="1">
      <c r="B2089" s="75">
        <v>5.9</v>
      </c>
      <c r="D2089" s="132">
        <f t="shared" ref="D2089" si="8582">COS($F$8*$B2089)</f>
        <v>-0.70954644715105963</v>
      </c>
      <c r="E2089" s="133">
        <v>0</v>
      </c>
      <c r="F2089" s="134">
        <v>0</v>
      </c>
      <c r="G2089" s="135">
        <f t="shared" ref="G2089" si="8583">$E$8*SIN($B2089*$F$8)</f>
        <v>2.1139760060175177</v>
      </c>
      <c r="I2089" s="55">
        <v>1</v>
      </c>
      <c r="J2089" s="58">
        <v>0</v>
      </c>
      <c r="K2089" s="56">
        <v>0</v>
      </c>
      <c r="L2089" s="57">
        <v>0</v>
      </c>
      <c r="N2089" s="55">
        <f t="shared" ref="N2089" si="8584">D2089*I2089+F2089*I2092-E2089*J2089-G2089*J2092</f>
        <v>-4.6982694146088093</v>
      </c>
      <c r="O2089" s="58">
        <f t="shared" ref="O2089" si="8585">(D2089*J2089+E2089*I2089+F2089*J2092+G2089*I2092)</f>
        <v>0</v>
      </c>
      <c r="P2089" s="56">
        <f t="shared" ref="P2089" si="8586">D2089*K2089+F2089*K2092-E2089*L2089-G2089*L2092</f>
        <v>0</v>
      </c>
      <c r="Q2089" s="57">
        <f t="shared" ref="Q2089" si="8587">(D2089*L2089+E2089*K2089+F2089*L2092+G2089*K2092)</f>
        <v>2.1139760060175177</v>
      </c>
      <c r="S2089" s="59">
        <f t="shared" ref="S2089" si="8588">COS($U$8*$B2089)</f>
        <v>-0.70954644715105963</v>
      </c>
      <c r="T2089" s="60">
        <v>0</v>
      </c>
      <c r="U2089" s="22">
        <v>0</v>
      </c>
      <c r="V2089" s="116">
        <f t="shared" ref="V2089" si="8589">$T$8*SIN($B2089*$U$8)</f>
        <v>2.1139760060175177</v>
      </c>
      <c r="X2089" s="55">
        <f t="shared" ref="X2089" si="8590">N2089*S2089+P2089*S2092-O2089*T2089-Q2089*T2092</f>
        <v>2.8370965315588612</v>
      </c>
      <c r="Y2089" s="58">
        <f t="shared" ref="Y2089" si="8591">(N2089*T2089+O2089*S2089+P2089*T2092+Q2089*S2092)</f>
        <v>0</v>
      </c>
      <c r="Z2089" s="56">
        <f t="shared" ref="Z2089" si="8592">N2089*U2089+P2089*U2092-O2089*V2089-Q2089*V2092</f>
        <v>0</v>
      </c>
      <c r="AA2089" s="57">
        <f t="shared" ref="AA2089" si="8593">(N2089*V2089+O2089*U2089+P2089*V2092+Q2089*U2092)</f>
        <v>-11.431992976721309</v>
      </c>
      <c r="AB2089" s="9"/>
      <c r="AC2089" s="61">
        <f t="shared" ref="AC2089" si="8594">20*LOG((2*$X$8)/(($X$8*X2089+Z2089+$X$8*X2092+Z2092)^2+($X$8*Y2089+AA2089+$X$8*Y2092+AA2092)^2)^0.5)</f>
        <v>-15.716183208932256</v>
      </c>
      <c r="AE2089" s="99">
        <f t="shared" ref="AE2089" si="8595">((Y2089^2+X2089^2)/(Y2092^2+X2092^2))^0.5</f>
        <v>4.6010966860380949</v>
      </c>
      <c r="AF2089" s="17"/>
      <c r="AG2089" s="62"/>
      <c r="AH2089" s="62"/>
      <c r="AI2089" s="62"/>
      <c r="AJ2089" s="62"/>
    </row>
    <row r="2090" spans="2:36" ht="18.649999999999999" customHeight="1" thickBot="1">
      <c r="D2090" s="59"/>
      <c r="E2090" s="22"/>
      <c r="F2090" s="22"/>
      <c r="G2090" s="65"/>
      <c r="I2090" s="63"/>
      <c r="L2090" s="64"/>
      <c r="N2090" s="63"/>
      <c r="Q2090" s="64"/>
      <c r="S2090" s="63"/>
      <c r="V2090" s="64"/>
      <c r="X2090" s="63"/>
      <c r="AA2090" s="64"/>
      <c r="AE2090" s="100"/>
      <c r="AF2090" s="17"/>
      <c r="AG2090" s="62"/>
      <c r="AH2090" s="62"/>
      <c r="AI2090" s="62"/>
      <c r="AJ2090" s="62"/>
    </row>
    <row r="2091" spans="2:36" ht="18.649999999999999" customHeight="1" thickBot="1">
      <c r="D2091" s="237" t="s">
        <v>39</v>
      </c>
      <c r="E2091" s="238"/>
      <c r="F2091" s="239" t="s">
        <v>40</v>
      </c>
      <c r="G2091" s="240"/>
      <c r="I2091" s="228" t="s">
        <v>18</v>
      </c>
      <c r="J2091" s="229"/>
      <c r="K2091" s="230" t="s">
        <v>19</v>
      </c>
      <c r="L2091" s="231"/>
      <c r="N2091" s="228" t="s">
        <v>20</v>
      </c>
      <c r="O2091" s="229"/>
      <c r="P2091" s="230" t="s">
        <v>21</v>
      </c>
      <c r="Q2091" s="231"/>
      <c r="S2091" s="228" t="s">
        <v>47</v>
      </c>
      <c r="T2091" s="229"/>
      <c r="U2091" s="230" t="s">
        <v>48</v>
      </c>
      <c r="V2091" s="231"/>
      <c r="X2091" s="228" t="s">
        <v>51</v>
      </c>
      <c r="Y2091" s="229"/>
      <c r="Z2091" s="230" t="s">
        <v>52</v>
      </c>
      <c r="AA2091" s="231"/>
      <c r="AB2091" s="4"/>
      <c r="AC2091" s="71" t="s">
        <v>89</v>
      </c>
      <c r="AE2091" s="101" t="s">
        <v>90</v>
      </c>
      <c r="AF2091" s="17"/>
      <c r="AG2091" s="62"/>
      <c r="AH2091" s="62"/>
      <c r="AI2091" s="62"/>
      <c r="AJ2091" s="62"/>
    </row>
    <row r="2092" spans="2:36" ht="18.649999999999999" customHeight="1" thickTop="1" thickBot="1">
      <c r="D2092" s="43">
        <v>0</v>
      </c>
      <c r="E2092" s="116">
        <f t="shared" ref="E2092" si="8596">(1/$E$8)*SIN($B2089*$F$8)</f>
        <v>0.2348862228908353</v>
      </c>
      <c r="F2092" s="59">
        <f t="shared" ref="F2092" si="8597">COS($F$8*$B2089)</f>
        <v>-0.70954644715105963</v>
      </c>
      <c r="G2092" s="73">
        <v>0</v>
      </c>
      <c r="I2092" s="55">
        <v>0</v>
      </c>
      <c r="J2092" s="58">
        <f t="shared" ref="J2092" si="8598">(TAN($K$8*B2089))/$J$8</f>
        <v>1.8868345506778172</v>
      </c>
      <c r="K2092" s="56">
        <v>1</v>
      </c>
      <c r="L2092" s="57">
        <v>0</v>
      </c>
      <c r="N2092" s="55">
        <f t="shared" ref="N2092" si="8599">D2092*I2089+F2092*I2092-E2092*J2089-G2092*J2092</f>
        <v>0</v>
      </c>
      <c r="O2092" s="58">
        <f t="shared" ref="O2092" si="8600">(D2092*J2089+E2092*I2089+F2092*J2092+G2092*I2092)</f>
        <v>-1.1039105289044759</v>
      </c>
      <c r="P2092" s="56">
        <f t="shared" ref="P2092" si="8601">D2092*K2089+F2092*K2092-E2092*L2089-G2092*L2092</f>
        <v>-0.70954644715105963</v>
      </c>
      <c r="Q2092" s="57">
        <f t="shared" ref="Q2092" si="8602">(D2092*L2089+E2092*K2089+F2092*L2092+G2092*K2092)</f>
        <v>0</v>
      </c>
      <c r="S2092" s="43">
        <v>0</v>
      </c>
      <c r="T2092" s="116">
        <f t="shared" ref="T2092" si="8603">(1/$T$8)*SIN($B2089*$U$8)</f>
        <v>0.2348862228908353</v>
      </c>
      <c r="U2092" s="59">
        <f t="shared" ref="U2092" si="8604">COS($U$8*$B2089)</f>
        <v>-0.70954644715105963</v>
      </c>
      <c r="V2092" s="73">
        <v>0</v>
      </c>
      <c r="X2092" s="55">
        <f t="shared" ref="X2092" si="8605">N2092*S2089+P2092*S2092-O2092*T2089-Q2092*T2092</f>
        <v>0</v>
      </c>
      <c r="Y2092" s="58">
        <f t="shared" ref="Y2092" si="8606">(N2092*T2089+O2092*S2089+P2092*T2092+Q2092*S2092)</f>
        <v>0.61661310881989395</v>
      </c>
      <c r="Z2092" s="56">
        <f t="shared" ref="Z2092" si="8607">N2092*U2089+P2092*U2092-O2092*V2089-Q2092*V2092</f>
        <v>2.8370965315588608</v>
      </c>
      <c r="AA2092" s="57">
        <f t="shared" ref="AA2092" si="8608">(N2092*V2089+O2092*U2089+P2092*V2092+Q2092*U2092)</f>
        <v>0</v>
      </c>
      <c r="AB2092" s="9"/>
      <c r="AC2092" s="74">
        <f t="shared" ref="AC2092" si="8609">(180/PI())*ATAN(-1*(($X$8*Y2089+AA2089+$X$8*Y2092+AA2092)/($X$8*X2089+Z2089+$X$8*X2092+Z2092)))</f>
        <v>62.316648739900117</v>
      </c>
      <c r="AE2092" s="102">
        <f t="shared" ref="AE2092" si="8610">20*LOG(((($X$8*X2089+Z2089-$X$8*X2092-Z2092)^2+($X$8*Y2089+AA2089-$X$8*Y2092-AA2092)^2)/(($X$8*X2089+Z2089+$X$8*X2092+Z2092)^2+($X$8*Y2089+AA2089+$X$8*Y2092+AA2092)^2))^0.5)</f>
        <v>-0.1180470045322638</v>
      </c>
      <c r="AF2092" s="17"/>
      <c r="AG2092" s="62"/>
      <c r="AH2092" s="62"/>
      <c r="AI2092" s="62"/>
      <c r="AJ2092" s="62"/>
    </row>
    <row r="2093" spans="2:36" ht="18.649999999999999" customHeight="1">
      <c r="AE2093" s="66"/>
    </row>
    <row r="2094" spans="2:36" ht="18.649999999999999" customHeight="1" thickBot="1">
      <c r="E2094" s="50" t="s">
        <v>8</v>
      </c>
      <c r="J2094" s="50" t="s">
        <v>9</v>
      </c>
      <c r="O2094" s="50" t="s">
        <v>10</v>
      </c>
      <c r="T2094" s="50" t="s">
        <v>11</v>
      </c>
      <c r="Y2094" s="50" t="s">
        <v>12</v>
      </c>
    </row>
    <row r="2095" spans="2:36" ht="18.649999999999999" customHeight="1" thickBot="1">
      <c r="B2095" s="49"/>
      <c r="D2095" s="233" t="s">
        <v>37</v>
      </c>
      <c r="E2095" s="234"/>
      <c r="F2095" s="235" t="s">
        <v>38</v>
      </c>
      <c r="G2095" s="236"/>
      <c r="I2095" s="228" t="s">
        <v>14</v>
      </c>
      <c r="J2095" s="229"/>
      <c r="K2095" s="230" t="s">
        <v>15</v>
      </c>
      <c r="L2095" s="231"/>
      <c r="N2095" s="228" t="s">
        <v>16</v>
      </c>
      <c r="O2095" s="229"/>
      <c r="P2095" s="230" t="s">
        <v>17</v>
      </c>
      <c r="Q2095" s="231"/>
      <c r="S2095" s="228" t="s">
        <v>45</v>
      </c>
      <c r="T2095" s="229"/>
      <c r="U2095" s="230" t="s">
        <v>46</v>
      </c>
      <c r="V2095" s="231"/>
      <c r="X2095" s="228" t="s">
        <v>49</v>
      </c>
      <c r="Y2095" s="229"/>
      <c r="Z2095" s="230" t="s">
        <v>50</v>
      </c>
      <c r="AA2095" s="231"/>
      <c r="AB2095" s="4"/>
      <c r="AC2095" s="53" t="s">
        <v>87</v>
      </c>
      <c r="AE2095" s="98" t="s">
        <v>88</v>
      </c>
      <c r="AF2095" s="17"/>
      <c r="AG2095" s="62"/>
      <c r="AH2095" s="62"/>
      <c r="AI2095" s="62"/>
      <c r="AJ2095" s="62"/>
    </row>
    <row r="2096" spans="2:36" ht="18.649999999999999" customHeight="1" thickTop="1" thickBot="1">
      <c r="B2096" s="75">
        <v>5.92</v>
      </c>
      <c r="D2096" s="132">
        <f t="shared" ref="D2096" si="8611">COS($F$8*$B2096)</f>
        <v>-0.71516012333701906</v>
      </c>
      <c r="E2096" s="133">
        <v>0</v>
      </c>
      <c r="F2096" s="134">
        <v>0</v>
      </c>
      <c r="G2096" s="135">
        <f t="shared" ref="G2096" si="8612">$E$8*SIN($B2096*$F$8)</f>
        <v>2.0968819666107144</v>
      </c>
      <c r="I2096" s="55">
        <v>1</v>
      </c>
      <c r="J2096" s="58">
        <v>0</v>
      </c>
      <c r="K2096" s="56">
        <v>0</v>
      </c>
      <c r="L2096" s="57">
        <v>0</v>
      </c>
      <c r="N2096" s="55">
        <f t="shared" ref="N2096" si="8613">D2096*I2096+F2096*I2099-E2096*J2096-G2096*J2099</f>
        <v>-4.7938161728850606</v>
      </c>
      <c r="O2096" s="58">
        <f t="shared" ref="O2096" si="8614">(D2096*J2096+E2096*I2096+F2096*J2099+G2096*I2099)</f>
        <v>0</v>
      </c>
      <c r="P2096" s="56">
        <f t="shared" ref="P2096" si="8615">D2096*K2096+F2096*K2099-E2096*L2096-G2096*L2099</f>
        <v>0</v>
      </c>
      <c r="Q2096" s="57">
        <f t="shared" ref="Q2096" si="8616">(D2096*L2096+E2096*K2096+F2096*L2099+G2096*K2099)</f>
        <v>2.0968819666107144</v>
      </c>
      <c r="S2096" s="59">
        <f t="shared" ref="S2096" si="8617">COS($U$8*$B2096)</f>
        <v>-0.71516012333701906</v>
      </c>
      <c r="T2096" s="60">
        <v>0</v>
      </c>
      <c r="U2096" s="22">
        <v>0</v>
      </c>
      <c r="V2096" s="116">
        <f t="shared" ref="V2096" si="8618">$T$8*SIN($B2096*$U$8)</f>
        <v>2.0968819666107144</v>
      </c>
      <c r="X2096" s="55">
        <f t="shared" ref="X2096" si="8619">N2096*S2096+P2096*S2099-O2096*T2096-Q2096*T2099</f>
        <v>2.9398001674668972</v>
      </c>
      <c r="Y2096" s="58">
        <f t="shared" ref="Y2096" si="8620">(N2096*T2096+O2096*S2096+P2096*T2099+Q2096*S2099)</f>
        <v>0</v>
      </c>
      <c r="Z2096" s="56">
        <f t="shared" ref="Z2096" si="8621">N2096*U2096+P2096*U2099-O2096*V2096-Q2096*V2099</f>
        <v>0</v>
      </c>
      <c r="AA2096" s="57">
        <f t="shared" ref="AA2096" si="8622">(N2096*V2096+O2096*U2096+P2096*V2099+Q2096*U2099)</f>
        <v>-11.551673050033964</v>
      </c>
      <c r="AB2096" s="9"/>
      <c r="AC2096" s="61">
        <f t="shared" ref="AC2096" si="8623">20*LOG((2*$X$8)/(($X$8*X2096+Z2096+$X$8*X2099+Z2099)^2+($X$8*Y2096+AA2096+$X$8*Y2099+AA2099)^2)^0.5)</f>
        <v>-15.830958473704408</v>
      </c>
      <c r="AE2096" s="99">
        <f t="shared" ref="AE2096" si="8624">((Y2096^2+X2096^2)/(Y2099^2+X2099^2))^0.5</f>
        <v>4.4435647399261855</v>
      </c>
      <c r="AF2096" s="17"/>
      <c r="AG2096" s="62"/>
      <c r="AH2096" s="62"/>
      <c r="AI2096" s="62"/>
      <c r="AJ2096" s="62"/>
    </row>
    <row r="2097" spans="2:36" ht="18.649999999999999" customHeight="1" thickBot="1">
      <c r="D2097" s="59"/>
      <c r="E2097" s="22"/>
      <c r="F2097" s="22"/>
      <c r="G2097" s="65"/>
      <c r="I2097" s="63"/>
      <c r="L2097" s="64"/>
      <c r="N2097" s="63"/>
      <c r="Q2097" s="64"/>
      <c r="S2097" s="63"/>
      <c r="V2097" s="64"/>
      <c r="X2097" s="63"/>
      <c r="AA2097" s="64"/>
      <c r="AE2097" s="100"/>
      <c r="AF2097" s="17"/>
      <c r="AG2097" s="62"/>
      <c r="AH2097" s="62"/>
      <c r="AI2097" s="62"/>
      <c r="AJ2097" s="62"/>
    </row>
    <row r="2098" spans="2:36" ht="18.649999999999999" customHeight="1" thickBot="1">
      <c r="D2098" s="237" t="s">
        <v>39</v>
      </c>
      <c r="E2098" s="238"/>
      <c r="F2098" s="239" t="s">
        <v>40</v>
      </c>
      <c r="G2098" s="240"/>
      <c r="I2098" s="228" t="s">
        <v>18</v>
      </c>
      <c r="J2098" s="229"/>
      <c r="K2098" s="230" t="s">
        <v>19</v>
      </c>
      <c r="L2098" s="231"/>
      <c r="N2098" s="228" t="s">
        <v>20</v>
      </c>
      <c r="O2098" s="229"/>
      <c r="P2098" s="230" t="s">
        <v>21</v>
      </c>
      <c r="Q2098" s="231"/>
      <c r="S2098" s="228" t="s">
        <v>47</v>
      </c>
      <c r="T2098" s="229"/>
      <c r="U2098" s="230" t="s">
        <v>48</v>
      </c>
      <c r="V2098" s="231"/>
      <c r="X2098" s="228" t="s">
        <v>51</v>
      </c>
      <c r="Y2098" s="229"/>
      <c r="Z2098" s="230" t="s">
        <v>52</v>
      </c>
      <c r="AA2098" s="231"/>
      <c r="AB2098" s="4"/>
      <c r="AC2098" s="71" t="s">
        <v>89</v>
      </c>
      <c r="AE2098" s="101" t="s">
        <v>90</v>
      </c>
      <c r="AF2098" s="17"/>
      <c r="AG2098" s="62"/>
      <c r="AH2098" s="62"/>
      <c r="AI2098" s="62"/>
      <c r="AJ2098" s="62"/>
    </row>
    <row r="2099" spans="2:36" ht="18.649999999999999" customHeight="1" thickTop="1" thickBot="1">
      <c r="D2099" s="43">
        <v>0</v>
      </c>
      <c r="E2099" s="116">
        <f t="shared" ref="E2099" si="8625">(1/$E$8)*SIN($B2096*$F$8)</f>
        <v>0.23298688517896826</v>
      </c>
      <c r="F2099" s="59">
        <f t="shared" ref="F2099" si="8626">COS($F$8*$B2096)</f>
        <v>-0.71516012333701906</v>
      </c>
      <c r="G2099" s="73">
        <v>0</v>
      </c>
      <c r="I2099" s="55">
        <v>0</v>
      </c>
      <c r="J2099" s="58">
        <f t="shared" ref="J2099" si="8627">(TAN($K$8*B2096))/$J$8</f>
        <v>1.945105215502692</v>
      </c>
      <c r="K2099" s="56">
        <v>1</v>
      </c>
      <c r="L2099" s="57">
        <v>0</v>
      </c>
      <c r="N2099" s="55">
        <f t="shared" ref="N2099" si="8628">D2099*I2096+F2099*I2099-E2099*J2096-G2099*J2099</f>
        <v>0</v>
      </c>
      <c r="O2099" s="58">
        <f t="shared" ref="O2099" si="8629">(D2099*J2096+E2099*I2096+F2099*J2099+G2099*I2099)</f>
        <v>-1.1580748006434161</v>
      </c>
      <c r="P2099" s="56">
        <f t="shared" ref="P2099" si="8630">D2099*K2096+F2099*K2099-E2099*L2096-G2099*L2099</f>
        <v>-0.71516012333701906</v>
      </c>
      <c r="Q2099" s="57">
        <f t="shared" ref="Q2099" si="8631">(D2099*L2096+E2099*K2096+F2099*L2099+G2099*K2099)</f>
        <v>0</v>
      </c>
      <c r="S2099" s="43">
        <v>0</v>
      </c>
      <c r="T2099" s="116">
        <f t="shared" ref="T2099" si="8632">(1/$T$8)*SIN($B2096*$U$8)</f>
        <v>0.23298688517896826</v>
      </c>
      <c r="U2099" s="59">
        <f t="shared" ref="U2099" si="8633">COS($U$8*$B2096)</f>
        <v>-0.71516012333701906</v>
      </c>
      <c r="V2099" s="73">
        <v>0</v>
      </c>
      <c r="X2099" s="55">
        <f t="shared" ref="X2099" si="8634">N2099*S2096+P2099*S2099-O2099*T2096-Q2099*T2099</f>
        <v>0</v>
      </c>
      <c r="Y2099" s="58">
        <f t="shared" ref="Y2099" si="8635">(N2099*T2096+O2099*S2096+P2099*T2099+Q2099*S2099)</f>
        <v>0.6615859877211403</v>
      </c>
      <c r="Z2099" s="56">
        <f t="shared" ref="Z2099" si="8636">N2099*U2096+P2099*U2099-O2099*V2096-Q2099*V2099</f>
        <v>2.9398001674668977</v>
      </c>
      <c r="AA2099" s="57">
        <f t="shared" ref="AA2099" si="8637">(N2099*V2096+O2099*U2096+P2099*V2099+Q2099*U2099)</f>
        <v>0</v>
      </c>
      <c r="AB2099" s="9"/>
      <c r="AC2099" s="74">
        <f t="shared" ref="AC2099" si="8638">(180/PI())*ATAN(-1*(($X$8*Y2096+AA2096+$X$8*Y2099+AA2099)/($X$8*X2096+Z2096+$X$8*X2099+Z2099)))</f>
        <v>61.635217479846752</v>
      </c>
      <c r="AE2099" s="102">
        <f t="shared" ref="AE2099" si="8639">20*LOG(((($X$8*X2096+Z2096-$X$8*X2099-Z2099)^2+($X$8*Y2096+AA2096-$X$8*Y2099-AA2099)^2)/(($X$8*X2096+Z2096+$X$8*X2099+Z2099)^2+($X$8*Y2096+AA2096+$X$8*Y2099+AA2099)^2))^0.5)</f>
        <v>-0.11492701921942336</v>
      </c>
      <c r="AF2099" s="17"/>
      <c r="AG2099" s="62"/>
      <c r="AH2099" s="62"/>
      <c r="AI2099" s="62"/>
      <c r="AJ2099" s="62"/>
    </row>
    <row r="2100" spans="2:36" ht="18.649999999999999" customHeight="1">
      <c r="AE2100" s="66"/>
    </row>
    <row r="2101" spans="2:36" ht="18.649999999999999" customHeight="1" thickBot="1">
      <c r="E2101" s="50" t="s">
        <v>8</v>
      </c>
      <c r="J2101" s="50" t="s">
        <v>9</v>
      </c>
      <c r="O2101" s="50" t="s">
        <v>10</v>
      </c>
      <c r="T2101" s="50" t="s">
        <v>11</v>
      </c>
      <c r="Y2101" s="50" t="s">
        <v>12</v>
      </c>
    </row>
    <row r="2102" spans="2:36" ht="18.649999999999999" customHeight="1" thickBot="1">
      <c r="B2102" s="49"/>
      <c r="D2102" s="233" t="s">
        <v>37</v>
      </c>
      <c r="E2102" s="234"/>
      <c r="F2102" s="235" t="s">
        <v>38</v>
      </c>
      <c r="G2102" s="236"/>
      <c r="I2102" s="228" t="s">
        <v>14</v>
      </c>
      <c r="J2102" s="229"/>
      <c r="K2102" s="230" t="s">
        <v>15</v>
      </c>
      <c r="L2102" s="231"/>
      <c r="N2102" s="228" t="s">
        <v>16</v>
      </c>
      <c r="O2102" s="229"/>
      <c r="P2102" s="230" t="s">
        <v>17</v>
      </c>
      <c r="Q2102" s="231"/>
      <c r="S2102" s="228" t="s">
        <v>45</v>
      </c>
      <c r="T2102" s="229"/>
      <c r="U2102" s="230" t="s">
        <v>46</v>
      </c>
      <c r="V2102" s="231"/>
      <c r="X2102" s="228" t="s">
        <v>49</v>
      </c>
      <c r="Y2102" s="229"/>
      <c r="Z2102" s="230" t="s">
        <v>50</v>
      </c>
      <c r="AA2102" s="231"/>
      <c r="AB2102" s="4"/>
      <c r="AC2102" s="53" t="s">
        <v>87</v>
      </c>
      <c r="AE2102" s="98" t="s">
        <v>88</v>
      </c>
      <c r="AF2102" s="17"/>
      <c r="AG2102" s="62"/>
      <c r="AH2102" s="62"/>
      <c r="AI2102" s="62"/>
      <c r="AJ2102" s="62"/>
    </row>
    <row r="2103" spans="2:36" ht="18.649999999999999" customHeight="1" thickTop="1" thickBot="1">
      <c r="B2103" s="75">
        <v>5.94</v>
      </c>
      <c r="D2103" s="132">
        <f t="shared" ref="D2103" si="8640">COS($F$8*$B2103)</f>
        <v>-0.72072804306765281</v>
      </c>
      <c r="E2103" s="133">
        <v>0</v>
      </c>
      <c r="F2103" s="134">
        <v>0</v>
      </c>
      <c r="G2103" s="135">
        <f t="shared" ref="G2103" si="8641">$E$8*SIN($B2103*$F$8)</f>
        <v>2.0796537671984838</v>
      </c>
      <c r="I2103" s="55">
        <v>1</v>
      </c>
      <c r="J2103" s="58">
        <v>0</v>
      </c>
      <c r="K2103" s="56">
        <v>0</v>
      </c>
      <c r="L2103" s="57">
        <v>0</v>
      </c>
      <c r="N2103" s="55">
        <f t="shared" ref="N2103" si="8642">D2103*I2103+F2103*I2106-E2103*J2103-G2103*J2106</f>
        <v>-4.8923892779749361</v>
      </c>
      <c r="O2103" s="58">
        <f t="shared" ref="O2103" si="8643">(D2103*J2103+E2103*I2103+F2103*J2106+G2103*I2106)</f>
        <v>0</v>
      </c>
      <c r="P2103" s="56">
        <f t="shared" ref="P2103" si="8644">D2103*K2103+F2103*K2106-E2103*L2103-G2103*L2106</f>
        <v>0</v>
      </c>
      <c r="Q2103" s="57">
        <f t="shared" ref="Q2103" si="8645">(D2103*L2103+E2103*K2103+F2103*L2106+G2103*K2106)</f>
        <v>2.0796537671984838</v>
      </c>
      <c r="S2103" s="59">
        <f t="shared" ref="S2103" si="8646">COS($U$8*$B2103)</f>
        <v>-0.72072804306765281</v>
      </c>
      <c r="T2103" s="60">
        <v>0</v>
      </c>
      <c r="U2103" s="22">
        <v>0</v>
      </c>
      <c r="V2103" s="116">
        <f t="shared" ref="V2103" si="8647">$T$8*SIN($B2103*$U$8)</f>
        <v>2.0796537671984838</v>
      </c>
      <c r="X2103" s="55">
        <f t="shared" ref="X2103" si="8648">N2103*S2103+P2103*S2106-O2103*T2103-Q2103*T2106</f>
        <v>3.0455310623041707</v>
      </c>
      <c r="Y2103" s="58">
        <f t="shared" ref="Y2103" si="8649">(N2103*T2103+O2103*S2103+P2103*T2106+Q2103*S2106)</f>
        <v>0</v>
      </c>
      <c r="Z2103" s="56">
        <f t="shared" ref="Z2103" si="8650">N2103*U2103+P2103*U2106-O2103*V2103-Q2103*V2106</f>
        <v>0</v>
      </c>
      <c r="AA2103" s="57">
        <f t="shared" ref="AA2103" si="8651">(N2103*V2103+O2103*U2103+P2103*V2106+Q2103*U2106)</f>
        <v>-11.67334058243328</v>
      </c>
      <c r="AB2103" s="9"/>
      <c r="AC2103" s="61">
        <f t="shared" ref="AC2103" si="8652">20*LOG((2*$X$8)/(($X$8*X2103+Z2103+$X$8*X2106+Z2106)^2+($X$8*Y2103+AA2103+$X$8*Y2106+AA2106)^2)^0.5)</f>
        <v>-15.947237860342149</v>
      </c>
      <c r="AE2103" s="99">
        <f t="shared" ref="AE2103" si="8653">((Y2103^2+X2103^2)/(Y2106^2+X2106^2))^0.5</f>
        <v>4.2961216567519127</v>
      </c>
      <c r="AF2103" s="17"/>
      <c r="AG2103" s="62"/>
      <c r="AH2103" s="62"/>
      <c r="AI2103" s="62"/>
      <c r="AJ2103" s="62"/>
    </row>
    <row r="2104" spans="2:36" ht="18.649999999999999" customHeight="1" thickBot="1">
      <c r="D2104" s="59"/>
      <c r="E2104" s="22"/>
      <c r="F2104" s="22"/>
      <c r="G2104" s="65"/>
      <c r="I2104" s="63"/>
      <c r="L2104" s="64"/>
      <c r="N2104" s="63"/>
      <c r="Q2104" s="64"/>
      <c r="S2104" s="63"/>
      <c r="V2104" s="64"/>
      <c r="X2104" s="63"/>
      <c r="AA2104" s="64"/>
      <c r="AE2104" s="100"/>
      <c r="AF2104" s="17"/>
      <c r="AG2104" s="62"/>
      <c r="AH2104" s="62"/>
      <c r="AI2104" s="62"/>
      <c r="AJ2104" s="62"/>
    </row>
    <row r="2105" spans="2:36" ht="18.649999999999999" customHeight="1" thickBot="1">
      <c r="D2105" s="237" t="s">
        <v>39</v>
      </c>
      <c r="E2105" s="238"/>
      <c r="F2105" s="239" t="s">
        <v>40</v>
      </c>
      <c r="G2105" s="240"/>
      <c r="I2105" s="228" t="s">
        <v>18</v>
      </c>
      <c r="J2105" s="229"/>
      <c r="K2105" s="230" t="s">
        <v>19</v>
      </c>
      <c r="L2105" s="231"/>
      <c r="N2105" s="228" t="s">
        <v>20</v>
      </c>
      <c r="O2105" s="229"/>
      <c r="P2105" s="230" t="s">
        <v>21</v>
      </c>
      <c r="Q2105" s="231"/>
      <c r="S2105" s="228" t="s">
        <v>47</v>
      </c>
      <c r="T2105" s="229"/>
      <c r="U2105" s="230" t="s">
        <v>48</v>
      </c>
      <c r="V2105" s="231"/>
      <c r="X2105" s="228" t="s">
        <v>51</v>
      </c>
      <c r="Y2105" s="229"/>
      <c r="Z2105" s="230" t="s">
        <v>52</v>
      </c>
      <c r="AA2105" s="231"/>
      <c r="AB2105" s="4"/>
      <c r="AC2105" s="71" t="s">
        <v>89</v>
      </c>
      <c r="AE2105" s="101" t="s">
        <v>90</v>
      </c>
      <c r="AF2105" s="17"/>
      <c r="AG2105" s="62"/>
      <c r="AH2105" s="62"/>
      <c r="AI2105" s="62"/>
      <c r="AJ2105" s="62"/>
    </row>
    <row r="2106" spans="2:36" ht="18.649999999999999" customHeight="1" thickTop="1" thickBot="1">
      <c r="D2106" s="43">
        <v>0</v>
      </c>
      <c r="E2106" s="116">
        <f t="shared" ref="E2106" si="8654">(1/$E$8)*SIN($B2103*$F$8)</f>
        <v>0.2310726407998315</v>
      </c>
      <c r="F2106" s="59">
        <f t="shared" ref="F2106" si="8655">COS($F$8*$B2103)</f>
        <v>-0.72072804306765281</v>
      </c>
      <c r="G2106" s="73">
        <v>0</v>
      </c>
      <c r="I2106" s="55">
        <v>0</v>
      </c>
      <c r="J2106" s="58">
        <f t="shared" ref="J2106" si="8656">(TAN($K$8*B2103))/$J$8</f>
        <v>2.0059402678970728</v>
      </c>
      <c r="K2106" s="56">
        <v>1</v>
      </c>
      <c r="L2106" s="57">
        <v>0</v>
      </c>
      <c r="N2106" s="55">
        <f t="shared" ref="N2106" si="8657">D2106*I2103+F2106*I2106-E2106*J2103-G2106*J2106</f>
        <v>0</v>
      </c>
      <c r="O2106" s="58">
        <f t="shared" ref="O2106" si="8658">(D2106*J2103+E2106*I2103+F2106*J2106+G2106*I2106)</f>
        <v>-1.2146647629922289</v>
      </c>
      <c r="P2106" s="56">
        <f t="shared" ref="P2106" si="8659">D2106*K2103+F2106*K2106-E2106*L2103-G2106*L2106</f>
        <v>-0.72072804306765281</v>
      </c>
      <c r="Q2106" s="57">
        <f t="shared" ref="Q2106" si="8660">(D2106*L2103+E2106*K2103+F2106*L2106+G2106*K2106)</f>
        <v>0</v>
      </c>
      <c r="S2106" s="43">
        <v>0</v>
      </c>
      <c r="T2106" s="116">
        <f t="shared" ref="T2106" si="8661">(1/$T$8)*SIN($B2103*$U$8)</f>
        <v>0.2310726407998315</v>
      </c>
      <c r="U2106" s="59">
        <f t="shared" ref="U2106" si="8662">COS($U$8*$B2103)</f>
        <v>-0.72072804306765281</v>
      </c>
      <c r="V2106" s="73">
        <v>0</v>
      </c>
      <c r="X2106" s="55">
        <f t="shared" ref="X2106" si="8663">N2106*S2103+P2106*S2106-O2106*T2103-Q2106*T2106</f>
        <v>0</v>
      </c>
      <c r="Y2106" s="58">
        <f t="shared" ref="Y2106" si="8664">(N2106*T2103+O2106*S2103+P2106*T2106+Q2106*S2106)</f>
        <v>0.70890242540448622</v>
      </c>
      <c r="Z2106" s="56">
        <f t="shared" ref="Z2106" si="8665">N2106*U2103+P2106*U2106-O2106*V2103-Q2106*V2106</f>
        <v>3.0455310623041707</v>
      </c>
      <c r="AA2106" s="57">
        <f t="shared" ref="AA2106" si="8666">(N2106*V2103+O2106*U2103+P2106*V2106+Q2106*U2106)</f>
        <v>0</v>
      </c>
      <c r="AB2106" s="9"/>
      <c r="AC2106" s="74">
        <f t="shared" ref="AC2106" si="8667">(180/PI())*ATAN(-1*(($X$8*Y2103+AA2103+$X$8*Y2106+AA2106)/($X$8*X2103+Z2103+$X$8*X2106+Z2106)))</f>
        <v>60.946563538857433</v>
      </c>
      <c r="AE2106" s="102">
        <f t="shared" ref="AE2106" si="8668">20*LOG(((($X$8*X2103+Z2103-$X$8*X2106-Z2106)^2+($X$8*Y2103+AA2103-$X$8*Y2106-AA2106)^2)/(($X$8*X2103+Z2103+$X$8*X2106+Z2106)^2+($X$8*Y2103+AA2103+$X$8*Y2106+AA2106)^2))^0.5)</f>
        <v>-0.1118513133946861</v>
      </c>
      <c r="AF2106" s="17"/>
      <c r="AG2106" s="62"/>
      <c r="AH2106" s="62"/>
      <c r="AI2106" s="62"/>
      <c r="AJ2106" s="62"/>
    </row>
    <row r="2107" spans="2:36" ht="18.649999999999999" customHeight="1">
      <c r="AE2107" s="66"/>
    </row>
    <row r="2108" spans="2:36" ht="18.649999999999999" customHeight="1" thickBot="1">
      <c r="E2108" s="50" t="s">
        <v>8</v>
      </c>
      <c r="J2108" s="50" t="s">
        <v>9</v>
      </c>
      <c r="O2108" s="50" t="s">
        <v>10</v>
      </c>
      <c r="T2108" s="50" t="s">
        <v>11</v>
      </c>
      <c r="Y2108" s="50" t="s">
        <v>12</v>
      </c>
    </row>
    <row r="2109" spans="2:36" ht="18.649999999999999" customHeight="1" thickBot="1">
      <c r="B2109" s="49"/>
      <c r="D2109" s="233" t="s">
        <v>37</v>
      </c>
      <c r="E2109" s="234"/>
      <c r="F2109" s="235" t="s">
        <v>38</v>
      </c>
      <c r="G2109" s="236"/>
      <c r="I2109" s="228" t="s">
        <v>14</v>
      </c>
      <c r="J2109" s="229"/>
      <c r="K2109" s="230" t="s">
        <v>15</v>
      </c>
      <c r="L2109" s="231"/>
      <c r="N2109" s="228" t="s">
        <v>16</v>
      </c>
      <c r="O2109" s="229"/>
      <c r="P2109" s="230" t="s">
        <v>17</v>
      </c>
      <c r="Q2109" s="231"/>
      <c r="S2109" s="228" t="s">
        <v>45</v>
      </c>
      <c r="T2109" s="229"/>
      <c r="U2109" s="230" t="s">
        <v>46</v>
      </c>
      <c r="V2109" s="231"/>
      <c r="X2109" s="228" t="s">
        <v>49</v>
      </c>
      <c r="Y2109" s="229"/>
      <c r="Z2109" s="230" t="s">
        <v>50</v>
      </c>
      <c r="AA2109" s="231"/>
      <c r="AB2109" s="4"/>
      <c r="AC2109" s="53" t="s">
        <v>87</v>
      </c>
      <c r="AE2109" s="98" t="s">
        <v>88</v>
      </c>
      <c r="AF2109" s="17"/>
      <c r="AG2109" s="62"/>
      <c r="AH2109" s="62"/>
      <c r="AI2109" s="62"/>
      <c r="AJ2109" s="62"/>
    </row>
    <row r="2110" spans="2:36" ht="18.649999999999999" customHeight="1" thickTop="1" thickBot="1">
      <c r="B2110" s="75">
        <v>5.96</v>
      </c>
      <c r="D2110" s="132">
        <f t="shared" ref="D2110" si="8669">COS($F$8*$B2110)</f>
        <v>-0.72624985010348098</v>
      </c>
      <c r="E2110" s="133">
        <v>0</v>
      </c>
      <c r="F2110" s="134">
        <v>0</v>
      </c>
      <c r="G2110" s="135">
        <f t="shared" ref="G2110" si="8670">$E$8*SIN($B2110*$F$8)</f>
        <v>2.0622925100533247</v>
      </c>
      <c r="I2110" s="55">
        <v>1</v>
      </c>
      <c r="J2110" s="58">
        <v>0</v>
      </c>
      <c r="K2110" s="56">
        <v>0</v>
      </c>
      <c r="L2110" s="57">
        <v>0</v>
      </c>
      <c r="N2110" s="55">
        <f t="shared" ref="N2110" si="8671">D2110*I2110+F2110*I2113-E2110*J2110-G2110*J2113</f>
        <v>-4.9942429724372497</v>
      </c>
      <c r="O2110" s="58">
        <f t="shared" ref="O2110" si="8672">(D2110*J2110+E2110*I2110+F2110*J2113+G2110*I2113)</f>
        <v>0</v>
      </c>
      <c r="P2110" s="56">
        <f t="shared" ref="P2110" si="8673">D2110*K2110+F2110*K2113-E2110*L2110-G2110*L2113</f>
        <v>0</v>
      </c>
      <c r="Q2110" s="57">
        <f t="shared" ref="Q2110" si="8674">(D2110*L2110+E2110*K2110+F2110*L2113+G2110*K2113)</f>
        <v>2.0622925100533247</v>
      </c>
      <c r="S2110" s="59">
        <f t="shared" ref="S2110" si="8675">COS($U$8*$B2110)</f>
        <v>-0.72624985010348098</v>
      </c>
      <c r="T2110" s="60">
        <v>0</v>
      </c>
      <c r="U2110" s="22">
        <v>0</v>
      </c>
      <c r="V2110" s="116">
        <f t="shared" ref="V2110" si="8676">$T$8*SIN($B2110*$U$8)</f>
        <v>2.0622925100533247</v>
      </c>
      <c r="X2110" s="55">
        <f t="shared" ref="X2110" si="8677">N2110*S2110+P2110*S2113-O2110*T2110-Q2110*T2113</f>
        <v>3.1545070548882443</v>
      </c>
      <c r="Y2110" s="58">
        <f t="shared" ref="Y2110" si="8678">(N2110*T2110+O2110*S2110+P2110*T2113+Q2110*S2113)</f>
        <v>0</v>
      </c>
      <c r="Z2110" s="56">
        <f t="shared" ref="Z2110" si="8679">N2110*U2110+P2110*U2113-O2110*V2110-Q2110*V2113</f>
        <v>0</v>
      </c>
      <c r="AA2110" s="57">
        <f t="shared" ref="AA2110" si="8680">(N2110*V2110+O2110*U2110+P2110*V2113+Q2110*U2113)</f>
        <v>-11.797329501739551</v>
      </c>
      <c r="AB2110" s="9"/>
      <c r="AC2110" s="61">
        <f t="shared" ref="AC2110" si="8681">20*LOG((2*$X$8)/(($X$8*X2110+Z2110+$X$8*X2113+Z2113)^2+($X$8*Y2110+AA2110+$X$8*Y2113+AA2113)^2)^0.5)</f>
        <v>-16.065277393573123</v>
      </c>
      <c r="AE2110" s="99">
        <f t="shared" ref="AE2110" si="8682">((Y2110^2+X2110^2)/(Y2113^2+X2113^2))^0.5</f>
        <v>4.1576487032509624</v>
      </c>
      <c r="AF2110" s="17"/>
      <c r="AG2110" s="62"/>
      <c r="AH2110" s="62"/>
      <c r="AI2110" s="62"/>
      <c r="AJ2110" s="62"/>
    </row>
    <row r="2111" spans="2:36" ht="18.649999999999999" customHeight="1" thickBot="1">
      <c r="D2111" s="59"/>
      <c r="E2111" s="22"/>
      <c r="F2111" s="22"/>
      <c r="G2111" s="65"/>
      <c r="I2111" s="63"/>
      <c r="L2111" s="64"/>
      <c r="N2111" s="63"/>
      <c r="Q2111" s="64"/>
      <c r="S2111" s="63"/>
      <c r="V2111" s="64"/>
      <c r="X2111" s="63"/>
      <c r="AA2111" s="64"/>
      <c r="AE2111" s="100"/>
      <c r="AF2111" s="17"/>
      <c r="AG2111" s="62"/>
      <c r="AH2111" s="62"/>
      <c r="AI2111" s="62"/>
      <c r="AJ2111" s="62"/>
    </row>
    <row r="2112" spans="2:36" ht="18.649999999999999" customHeight="1" thickBot="1">
      <c r="D2112" s="237" t="s">
        <v>39</v>
      </c>
      <c r="E2112" s="238"/>
      <c r="F2112" s="239" t="s">
        <v>40</v>
      </c>
      <c r="G2112" s="240"/>
      <c r="I2112" s="228" t="s">
        <v>18</v>
      </c>
      <c r="J2112" s="229"/>
      <c r="K2112" s="230" t="s">
        <v>19</v>
      </c>
      <c r="L2112" s="231"/>
      <c r="N2112" s="228" t="s">
        <v>20</v>
      </c>
      <c r="O2112" s="229"/>
      <c r="P2112" s="230" t="s">
        <v>21</v>
      </c>
      <c r="Q2112" s="231"/>
      <c r="S2112" s="228" t="s">
        <v>47</v>
      </c>
      <c r="T2112" s="229"/>
      <c r="U2112" s="230" t="s">
        <v>48</v>
      </c>
      <c r="V2112" s="231"/>
      <c r="X2112" s="228" t="s">
        <v>51</v>
      </c>
      <c r="Y2112" s="229"/>
      <c r="Z2112" s="230" t="s">
        <v>52</v>
      </c>
      <c r="AA2112" s="231"/>
      <c r="AB2112" s="4"/>
      <c r="AC2112" s="71" t="s">
        <v>89</v>
      </c>
      <c r="AE2112" s="101" t="s">
        <v>90</v>
      </c>
      <c r="AF2112" s="17"/>
      <c r="AG2112" s="62"/>
      <c r="AH2112" s="62"/>
      <c r="AI2112" s="62"/>
      <c r="AJ2112" s="62"/>
    </row>
    <row r="2113" spans="2:36" ht="18.649999999999999" customHeight="1" thickTop="1" thickBot="1">
      <c r="D2113" s="43">
        <v>0</v>
      </c>
      <c r="E2113" s="116">
        <f t="shared" ref="E2113" si="8683">(1/$E$8)*SIN($B2110*$F$8)</f>
        <v>0.22914361222814719</v>
      </c>
      <c r="F2113" s="59">
        <f t="shared" ref="F2113" si="8684">COS($F$8*$B2110)</f>
        <v>-0.72624985010348098</v>
      </c>
      <c r="G2113" s="73">
        <v>0</v>
      </c>
      <c r="I2113" s="55">
        <v>0</v>
      </c>
      <c r="J2113" s="58">
        <f t="shared" ref="J2113" si="8685">(TAN($K$8*B2110))/$J$8</f>
        <v>2.0695381967048947</v>
      </c>
      <c r="K2113" s="56">
        <v>1</v>
      </c>
      <c r="L2113" s="57">
        <v>0</v>
      </c>
      <c r="N2113" s="55">
        <f t="shared" ref="N2113" si="8686">D2113*I2110+F2113*I2113-E2113*J2110-G2113*J2113</f>
        <v>0</v>
      </c>
      <c r="O2113" s="58">
        <f t="shared" ref="O2113" si="8687">(D2113*J2110+E2113*I2110+F2113*J2113+G2113*I2113)</f>
        <v>-1.273858192912211</v>
      </c>
      <c r="P2113" s="56">
        <f t="shared" ref="P2113" si="8688">D2113*K2110+F2113*K2113-E2113*L2110-G2113*L2113</f>
        <v>-0.72624985010348098</v>
      </c>
      <c r="Q2113" s="57">
        <f t="shared" ref="Q2113" si="8689">(D2113*L2110+E2113*K2110+F2113*L2113+G2113*K2113)</f>
        <v>0</v>
      </c>
      <c r="S2113" s="43">
        <v>0</v>
      </c>
      <c r="T2113" s="116">
        <f t="shared" ref="T2113" si="8690">(1/$T$8)*SIN($B2110*$U$8)</f>
        <v>0.22914361222814719</v>
      </c>
      <c r="U2113" s="59">
        <f t="shared" ref="U2113" si="8691">COS($U$8*$B2110)</f>
        <v>-0.72624985010348098</v>
      </c>
      <c r="V2113" s="73">
        <v>0</v>
      </c>
      <c r="X2113" s="55">
        <f t="shared" ref="X2113" si="8692">N2113*S2110+P2113*S2113-O2113*T2110-Q2113*T2113</f>
        <v>0</v>
      </c>
      <c r="Y2113" s="58">
        <f t="shared" ref="Y2113" si="8693">(N2113*T2110+O2113*S2110+P2113*T2113+Q2113*S2113)</f>
        <v>0.7587238076227224</v>
      </c>
      <c r="Z2113" s="56">
        <f t="shared" ref="Z2113" si="8694">N2113*U2110+P2113*U2113-O2113*V2110-Q2113*V2113</f>
        <v>3.1545070548882443</v>
      </c>
      <c r="AA2113" s="57">
        <f t="shared" ref="AA2113" si="8695">(N2113*V2110+O2113*U2110+P2113*V2113+Q2113*U2113)</f>
        <v>0</v>
      </c>
      <c r="AB2113" s="9"/>
      <c r="AC2113" s="74">
        <f t="shared" ref="AC2113" si="8696">(180/PI())*ATAN(-1*(($X$8*Y2110+AA2110+$X$8*Y2113+AA2113)/($X$8*X2110+Z2110+$X$8*X2113+Z2113)))</f>
        <v>60.250269267075531</v>
      </c>
      <c r="AE2113" s="102">
        <f t="shared" ref="AE2113" si="8697">20*LOG(((($X$8*X2110+Z2110-$X$8*X2113-Z2113)^2+($X$8*Y2110+AA2110-$X$8*Y2113-AA2113)^2)/(($X$8*X2110+Z2110+$X$8*X2113+Z2113)^2+($X$8*Y2110+AA2110+$X$8*Y2113+AA2113)^2))^0.5)</f>
        <v>-0.1088142884450535</v>
      </c>
      <c r="AF2113" s="17"/>
      <c r="AG2113" s="62"/>
      <c r="AH2113" s="62"/>
      <c r="AI2113" s="62"/>
      <c r="AJ2113" s="62"/>
    </row>
    <row r="2114" spans="2:36" ht="18.649999999999999" customHeight="1">
      <c r="AE2114" s="66"/>
    </row>
    <row r="2115" spans="2:36" ht="18.649999999999999" customHeight="1" thickBot="1">
      <c r="E2115" s="50" t="s">
        <v>8</v>
      </c>
      <c r="J2115" s="50" t="s">
        <v>9</v>
      </c>
      <c r="O2115" s="50" t="s">
        <v>10</v>
      </c>
      <c r="T2115" s="50" t="s">
        <v>11</v>
      </c>
      <c r="Y2115" s="50" t="s">
        <v>12</v>
      </c>
    </row>
    <row r="2116" spans="2:36" ht="18.649999999999999" customHeight="1" thickBot="1">
      <c r="B2116" s="49"/>
      <c r="D2116" s="233" t="s">
        <v>37</v>
      </c>
      <c r="E2116" s="234"/>
      <c r="F2116" s="235" t="s">
        <v>38</v>
      </c>
      <c r="G2116" s="236"/>
      <c r="I2116" s="228" t="s">
        <v>14</v>
      </c>
      <c r="J2116" s="229"/>
      <c r="K2116" s="230" t="s">
        <v>15</v>
      </c>
      <c r="L2116" s="231"/>
      <c r="N2116" s="228" t="s">
        <v>16</v>
      </c>
      <c r="O2116" s="229"/>
      <c r="P2116" s="230" t="s">
        <v>17</v>
      </c>
      <c r="Q2116" s="231"/>
      <c r="S2116" s="228" t="s">
        <v>45</v>
      </c>
      <c r="T2116" s="229"/>
      <c r="U2116" s="230" t="s">
        <v>46</v>
      </c>
      <c r="V2116" s="231"/>
      <c r="X2116" s="228" t="s">
        <v>49</v>
      </c>
      <c r="Y2116" s="229"/>
      <c r="Z2116" s="230" t="s">
        <v>50</v>
      </c>
      <c r="AA2116" s="231"/>
      <c r="AB2116" s="4"/>
      <c r="AC2116" s="53" t="s">
        <v>87</v>
      </c>
      <c r="AE2116" s="98" t="s">
        <v>88</v>
      </c>
      <c r="AF2116" s="17"/>
      <c r="AG2116" s="62"/>
      <c r="AH2116" s="62"/>
      <c r="AI2116" s="62"/>
      <c r="AJ2116" s="62"/>
    </row>
    <row r="2117" spans="2:36" ht="18.649999999999999" customHeight="1" thickTop="1" thickBot="1">
      <c r="B2117" s="75">
        <v>5.98</v>
      </c>
      <c r="D2117" s="132">
        <f t="shared" ref="D2117" si="8698">COS($F$8*$B2117)</f>
        <v>-0.73172519115534707</v>
      </c>
      <c r="E2117" s="133">
        <v>0</v>
      </c>
      <c r="F2117" s="134">
        <v>0</v>
      </c>
      <c r="G2117" s="135">
        <f t="shared" ref="G2117" si="8699">$E$8*SIN($B2117*$F$8)</f>
        <v>2.0447993059608653</v>
      </c>
      <c r="I2117" s="55">
        <v>1</v>
      </c>
      <c r="J2117" s="58">
        <v>0</v>
      </c>
      <c r="K2117" s="56">
        <v>0</v>
      </c>
      <c r="L2117" s="57">
        <v>0</v>
      </c>
      <c r="N2117" s="55">
        <f t="shared" ref="N2117" si="8700">D2117*I2117+F2117*I2120-E2117*J2117-G2117*J2120</f>
        <v>-5.0996582080421415</v>
      </c>
      <c r="O2117" s="58">
        <f t="shared" ref="O2117" si="8701">(D2117*J2117+E2117*I2117+F2117*J2120+G2117*I2120)</f>
        <v>0</v>
      </c>
      <c r="P2117" s="56">
        <f t="shared" ref="P2117" si="8702">D2117*K2117+F2117*K2120-E2117*L2117-G2117*L2120</f>
        <v>0</v>
      </c>
      <c r="Q2117" s="57">
        <f t="shared" ref="Q2117" si="8703">(D2117*L2117+E2117*K2117+F2117*L2120+G2117*K2120)</f>
        <v>2.0447993059608653</v>
      </c>
      <c r="S2117" s="59">
        <f t="shared" ref="S2117" si="8704">COS($U$8*$B2117)</f>
        <v>-0.73172519115534707</v>
      </c>
      <c r="T2117" s="60">
        <v>0</v>
      </c>
      <c r="U2117" s="22">
        <v>0</v>
      </c>
      <c r="V2117" s="116">
        <f t="shared" ref="V2117" si="8705">$T$8*SIN($B2117*$U$8)</f>
        <v>2.0447993059608653</v>
      </c>
      <c r="X2117" s="55">
        <f t="shared" ref="X2117" si="8706">N2117*S2117+P2117*S2120-O2117*T2117-Q2117*T2120</f>
        <v>3.2669701324778999</v>
      </c>
      <c r="Y2117" s="58">
        <f t="shared" ref="Y2117" si="8707">(N2117*T2117+O2117*S2117+P2117*T2120+Q2117*S2120)</f>
        <v>0</v>
      </c>
      <c r="Z2117" s="56">
        <f t="shared" ref="Z2117" si="8708">N2117*U2117+P2117*U2120-O2117*V2117-Q2117*V2120</f>
        <v>0</v>
      </c>
      <c r="AA2117" s="57">
        <f t="shared" ref="AA2117" si="8709">(N2117*V2117+O2117*U2117+P2117*V2120+Q2117*U2120)</f>
        <v>-11.924008727470735</v>
      </c>
      <c r="AB2117" s="9"/>
      <c r="AC2117" s="61">
        <f t="shared" ref="AC2117" si="8710">20*LOG((2*$X$8)/(($X$8*X2117+Z2117+$X$8*X2120+Z2120)^2+($X$8*Y2117+AA2117+$X$8*Y2120+AA2120)^2)^0.5)</f>
        <v>-16.185351313639188</v>
      </c>
      <c r="AE2117" s="99">
        <f t="shared" ref="AE2117" si="8711">((Y2117^2+X2117^2)/(Y2120^2+X2120^2))^0.5</f>
        <v>4.0271893346860406</v>
      </c>
      <c r="AF2117" s="17"/>
      <c r="AG2117" s="62"/>
      <c r="AH2117" s="62"/>
      <c r="AI2117" s="62"/>
      <c r="AJ2117" s="62"/>
    </row>
    <row r="2118" spans="2:36" ht="18.649999999999999" customHeight="1" thickBot="1">
      <c r="D2118" s="59"/>
      <c r="E2118" s="22"/>
      <c r="F2118" s="22"/>
      <c r="G2118" s="65"/>
      <c r="I2118" s="63"/>
      <c r="L2118" s="64"/>
      <c r="N2118" s="63"/>
      <c r="Q2118" s="64"/>
      <c r="S2118" s="63"/>
      <c r="V2118" s="64"/>
      <c r="X2118" s="63"/>
      <c r="AA2118" s="64"/>
      <c r="AE2118" s="100"/>
      <c r="AF2118" s="17"/>
      <c r="AG2118" s="62"/>
      <c r="AH2118" s="62"/>
      <c r="AI2118" s="62"/>
      <c r="AJ2118" s="62"/>
    </row>
    <row r="2119" spans="2:36" ht="18.649999999999999" customHeight="1" thickBot="1">
      <c r="D2119" s="237" t="s">
        <v>39</v>
      </c>
      <c r="E2119" s="238"/>
      <c r="F2119" s="239" t="s">
        <v>40</v>
      </c>
      <c r="G2119" s="240"/>
      <c r="I2119" s="228" t="s">
        <v>18</v>
      </c>
      <c r="J2119" s="229"/>
      <c r="K2119" s="230" t="s">
        <v>19</v>
      </c>
      <c r="L2119" s="231"/>
      <c r="N2119" s="228" t="s">
        <v>20</v>
      </c>
      <c r="O2119" s="229"/>
      <c r="P2119" s="230" t="s">
        <v>21</v>
      </c>
      <c r="Q2119" s="231"/>
      <c r="S2119" s="228" t="s">
        <v>47</v>
      </c>
      <c r="T2119" s="229"/>
      <c r="U2119" s="230" t="s">
        <v>48</v>
      </c>
      <c r="V2119" s="231"/>
      <c r="X2119" s="228" t="s">
        <v>51</v>
      </c>
      <c r="Y2119" s="229"/>
      <c r="Z2119" s="230" t="s">
        <v>52</v>
      </c>
      <c r="AA2119" s="231"/>
      <c r="AB2119" s="4"/>
      <c r="AC2119" s="71" t="s">
        <v>89</v>
      </c>
      <c r="AE2119" s="101" t="s">
        <v>90</v>
      </c>
      <c r="AF2119" s="17"/>
      <c r="AG2119" s="62"/>
      <c r="AH2119" s="62"/>
      <c r="AI2119" s="62"/>
      <c r="AJ2119" s="62"/>
    </row>
    <row r="2120" spans="2:36" ht="18.649999999999999" customHeight="1" thickTop="1" thickBot="1">
      <c r="D2120" s="43">
        <v>0</v>
      </c>
      <c r="E2120" s="116">
        <f t="shared" ref="E2120" si="8712">(1/$E$8)*SIN($B2117*$F$8)</f>
        <v>0.22719992288454061</v>
      </c>
      <c r="F2120" s="59">
        <f t="shared" ref="F2120" si="8713">COS($F$8*$B2117)</f>
        <v>-0.73172519115534707</v>
      </c>
      <c r="G2120" s="73">
        <v>0</v>
      </c>
      <c r="I2120" s="55">
        <v>0</v>
      </c>
      <c r="J2120" s="58">
        <f t="shared" ref="J2120" si="8714">(TAN($K$8*B2117))/$J$8</f>
        <v>2.1361182019935554</v>
      </c>
      <c r="K2120" s="56">
        <v>1</v>
      </c>
      <c r="L2120" s="57">
        <v>0</v>
      </c>
      <c r="N2120" s="55">
        <f t="shared" ref="N2120" si="8715">D2120*I2117+F2120*I2120-E2120*J2117-G2120*J2120</f>
        <v>0</v>
      </c>
      <c r="O2120" s="58">
        <f t="shared" ref="O2120" si="8716">(D2120*J2117+E2120*I2117+F2120*J2120+G2120*I2120)</f>
        <v>-1.3358515767996102</v>
      </c>
      <c r="P2120" s="56">
        <f t="shared" ref="P2120" si="8717">D2120*K2117+F2120*K2120-E2120*L2117-G2120*L2120</f>
        <v>-0.73172519115534707</v>
      </c>
      <c r="Q2120" s="57">
        <f t="shared" ref="Q2120" si="8718">(D2120*L2117+E2120*K2117+F2120*L2120+G2120*K2120)</f>
        <v>0</v>
      </c>
      <c r="S2120" s="43">
        <v>0</v>
      </c>
      <c r="T2120" s="116">
        <f t="shared" ref="T2120" si="8719">(1/$T$8)*SIN($B2117*$U$8)</f>
        <v>0.22719992288454061</v>
      </c>
      <c r="U2120" s="59">
        <f t="shared" ref="U2120" si="8720">COS($U$8*$B2117)</f>
        <v>-0.73172519115534707</v>
      </c>
      <c r="V2120" s="73">
        <v>0</v>
      </c>
      <c r="X2120" s="55">
        <f t="shared" ref="X2120" si="8721">N2120*S2117+P2120*S2120-O2120*T2117-Q2120*T2120</f>
        <v>0</v>
      </c>
      <c r="Y2120" s="58">
        <f t="shared" ref="Y2120" si="8722">(N2120*T2117+O2120*S2117+P2120*T2120+Q2120*S2120)</f>
        <v>0.81122834338569594</v>
      </c>
      <c r="Z2120" s="56">
        <f t="shared" ref="Z2120" si="8723">N2120*U2117+P2120*U2120-O2120*V2117-Q2120*V2120</f>
        <v>3.2669701324778995</v>
      </c>
      <c r="AA2120" s="57">
        <f t="shared" ref="AA2120" si="8724">(N2120*V2117+O2120*U2117+P2120*V2120+Q2120*U2120)</f>
        <v>0</v>
      </c>
      <c r="AB2120" s="9"/>
      <c r="AC2120" s="74">
        <f t="shared" ref="AC2120" si="8725">(180/PI())*ATAN(-1*(($X$8*Y2117+AA2117+$X$8*Y2120+AA2120)/($X$8*X2117+Z2117+$X$8*X2120+Z2120)))</f>
        <v>59.545907025834488</v>
      </c>
      <c r="AE2120" s="102">
        <f t="shared" ref="AE2120" si="8726">20*LOG(((($X$8*X2117+Z2117-$X$8*X2120-Z2120)^2+($X$8*Y2117+AA2117-$X$8*Y2120-AA2120)^2)/(($X$8*X2117+Z2117+$X$8*X2120+Z2120)^2+($X$8*Y2117+AA2117+$X$8*Y2120+AA2120)^2))^0.5)</f>
        <v>-0.10581054857205688</v>
      </c>
      <c r="AF2120" s="17"/>
      <c r="AG2120" s="62"/>
      <c r="AH2120" s="62"/>
      <c r="AI2120" s="62"/>
      <c r="AJ2120" s="62"/>
    </row>
    <row r="2121" spans="2:36" ht="18.649999999999999" customHeight="1">
      <c r="AE2121" s="66"/>
    </row>
    <row r="2122" spans="2:36" ht="18.649999999999999" customHeight="1" thickBot="1">
      <c r="E2122" s="50" t="s">
        <v>8</v>
      </c>
      <c r="J2122" s="50" t="s">
        <v>9</v>
      </c>
      <c r="O2122" s="50" t="s">
        <v>10</v>
      </c>
      <c r="T2122" s="50" t="s">
        <v>11</v>
      </c>
      <c r="Y2122" s="50" t="s">
        <v>12</v>
      </c>
    </row>
    <row r="2123" spans="2:36" ht="18.649999999999999" customHeight="1" thickBot="1">
      <c r="B2123" s="49"/>
      <c r="D2123" s="233" t="s">
        <v>37</v>
      </c>
      <c r="E2123" s="234"/>
      <c r="F2123" s="235" t="s">
        <v>38</v>
      </c>
      <c r="G2123" s="236"/>
      <c r="I2123" s="228" t="s">
        <v>14</v>
      </c>
      <c r="J2123" s="229"/>
      <c r="K2123" s="230" t="s">
        <v>15</v>
      </c>
      <c r="L2123" s="231"/>
      <c r="N2123" s="228" t="s">
        <v>16</v>
      </c>
      <c r="O2123" s="229"/>
      <c r="P2123" s="230" t="s">
        <v>17</v>
      </c>
      <c r="Q2123" s="231"/>
      <c r="S2123" s="228" t="s">
        <v>45</v>
      </c>
      <c r="T2123" s="229"/>
      <c r="U2123" s="230" t="s">
        <v>46</v>
      </c>
      <c r="V2123" s="231"/>
      <c r="X2123" s="228" t="s">
        <v>49</v>
      </c>
      <c r="Y2123" s="229"/>
      <c r="Z2123" s="230" t="s">
        <v>50</v>
      </c>
      <c r="AA2123" s="231"/>
      <c r="AB2123" s="4"/>
      <c r="AC2123" s="53" t="s">
        <v>87</v>
      </c>
      <c r="AE2123" s="98" t="s">
        <v>88</v>
      </c>
      <c r="AF2123" s="17"/>
      <c r="AG2123" s="62"/>
      <c r="AH2123" s="62"/>
      <c r="AI2123" s="62"/>
      <c r="AJ2123" s="62"/>
    </row>
    <row r="2124" spans="2:36" ht="18.649999999999999" customHeight="1" thickTop="1" thickBot="1">
      <c r="B2124" s="75">
        <v>6</v>
      </c>
      <c r="D2124" s="132">
        <f t="shared" ref="D2124" si="8727">COS($F$8*$B2124)</f>
        <v>-0.7371537159070205</v>
      </c>
      <c r="E2124" s="133">
        <v>0</v>
      </c>
      <c r="F2124" s="134">
        <v>0</v>
      </c>
      <c r="G2124" s="135">
        <f t="shared" ref="G2124" si="8728">$E$8*SIN($B2124*$F$8)</f>
        <v>2.0271752741487958</v>
      </c>
      <c r="I2124" s="55">
        <v>1</v>
      </c>
      <c r="J2124" s="58">
        <v>0</v>
      </c>
      <c r="K2124" s="56">
        <v>0</v>
      </c>
      <c r="L2124" s="57">
        <v>0</v>
      </c>
      <c r="N2124" s="55">
        <f t="shared" ref="N2124" si="8729">D2124*I2124+F2124*I2127-E2124*J2124-G2124*J2127</f>
        <v>-5.2089462383143061</v>
      </c>
      <c r="O2124" s="58">
        <f t="shared" ref="O2124" si="8730">(D2124*J2124+E2124*I2124+F2124*J2127+G2124*I2127)</f>
        <v>0</v>
      </c>
      <c r="P2124" s="56">
        <f t="shared" ref="P2124" si="8731">D2124*K2124+F2124*K2127-E2124*L2124-G2124*L2127</f>
        <v>0</v>
      </c>
      <c r="Q2124" s="57">
        <f t="shared" ref="Q2124" si="8732">(D2124*L2124+E2124*K2124+F2124*L2127+G2124*K2127)</f>
        <v>2.0271752741487958</v>
      </c>
      <c r="S2124" s="59">
        <f t="shared" ref="S2124" si="8733">COS($U$8*$B2124)</f>
        <v>-0.7371537159070205</v>
      </c>
      <c r="T2124" s="60">
        <v>0</v>
      </c>
      <c r="U2124" s="22">
        <v>0</v>
      </c>
      <c r="V2124" s="116">
        <f t="shared" ref="V2124" si="8734">$T$8*SIN($B2124*$U$8)</f>
        <v>2.0271752741487958</v>
      </c>
      <c r="X2124" s="55">
        <f t="shared" ref="X2124" si="8735">N2124*S2124+P2124*S2127-O2124*T2124-Q2124*T2127</f>
        <v>3.3831896764088154</v>
      </c>
      <c r="Y2124" s="58">
        <f t="shared" ref="Y2124" si="8736">(N2124*T2124+O2124*S2124+P2124*T2127+Q2124*S2127)</f>
        <v>0</v>
      </c>
      <c r="Z2124" s="56">
        <f t="shared" ref="Z2124" si="8737">N2124*U2124+P2124*U2127-O2124*V2124-Q2124*V2127</f>
        <v>0</v>
      </c>
      <c r="AA2124" s="57">
        <f t="shared" ref="AA2124" si="8738">(N2124*V2124+O2124*U2124+P2124*V2127+Q2124*U2127)</f>
        <v>-12.053786804814759</v>
      </c>
      <c r="AB2124" s="9"/>
      <c r="AC2124" s="61">
        <f t="shared" ref="AC2124" si="8739">20*LOG((2*$X$8)/(($X$8*X2124+Z2124+$X$8*X2127+Z2127)^2+($X$8*Y2124+AA2124+$X$8*Y2127+AA2127)^2)^0.5)</f>
        <v>-16.307754252241114</v>
      </c>
      <c r="AE2124" s="99">
        <f t="shared" ref="AE2124" si="8740">((Y2124^2+X2124^2)/(Y2127^2+X2127^2))^0.5</f>
        <v>3.9039206280263556</v>
      </c>
      <c r="AF2124" s="17"/>
      <c r="AG2124" s="62"/>
      <c r="AH2124" s="62"/>
      <c r="AI2124" s="62"/>
      <c r="AJ2124" s="62"/>
    </row>
    <row r="2125" spans="2:36" ht="18.649999999999999" customHeight="1" thickBot="1">
      <c r="D2125" s="59"/>
      <c r="E2125" s="22"/>
      <c r="F2125" s="22"/>
      <c r="G2125" s="65"/>
      <c r="I2125" s="63"/>
      <c r="L2125" s="64"/>
      <c r="N2125" s="63"/>
      <c r="Q2125" s="64"/>
      <c r="S2125" s="63"/>
      <c r="V2125" s="64"/>
      <c r="X2125" s="63"/>
      <c r="AA2125" s="64"/>
      <c r="AE2125" s="100"/>
      <c r="AF2125" s="17"/>
      <c r="AG2125" s="62"/>
      <c r="AH2125" s="62"/>
      <c r="AI2125" s="62"/>
      <c r="AJ2125" s="62"/>
    </row>
    <row r="2126" spans="2:36" ht="18.649999999999999" customHeight="1" thickBot="1">
      <c r="D2126" s="237" t="s">
        <v>39</v>
      </c>
      <c r="E2126" s="238"/>
      <c r="F2126" s="239" t="s">
        <v>40</v>
      </c>
      <c r="G2126" s="240"/>
      <c r="I2126" s="228" t="s">
        <v>18</v>
      </c>
      <c r="J2126" s="229"/>
      <c r="K2126" s="230" t="s">
        <v>19</v>
      </c>
      <c r="L2126" s="231"/>
      <c r="N2126" s="228" t="s">
        <v>20</v>
      </c>
      <c r="O2126" s="229"/>
      <c r="P2126" s="230" t="s">
        <v>21</v>
      </c>
      <c r="Q2126" s="231"/>
      <c r="S2126" s="228" t="s">
        <v>47</v>
      </c>
      <c r="T2126" s="229"/>
      <c r="U2126" s="230" t="s">
        <v>48</v>
      </c>
      <c r="V2126" s="231"/>
      <c r="X2126" s="228" t="s">
        <v>51</v>
      </c>
      <c r="Y2126" s="229"/>
      <c r="Z2126" s="230" t="s">
        <v>52</v>
      </c>
      <c r="AA2126" s="231"/>
      <c r="AB2126" s="4"/>
      <c r="AC2126" s="71" t="s">
        <v>89</v>
      </c>
      <c r="AE2126" s="101" t="s">
        <v>90</v>
      </c>
      <c r="AF2126" s="17"/>
      <c r="AG2126" s="62"/>
      <c r="AH2126" s="62"/>
      <c r="AI2126" s="62"/>
      <c r="AJ2126" s="62"/>
    </row>
    <row r="2127" spans="2:36" ht="18.649999999999999" customHeight="1" thickTop="1" thickBot="1">
      <c r="D2127" s="43">
        <v>0</v>
      </c>
      <c r="E2127" s="116">
        <f t="shared" ref="E2127" si="8741">(1/$E$8)*SIN($B2124*$F$8)</f>
        <v>0.22524169712764397</v>
      </c>
      <c r="F2127" s="59">
        <f t="shared" ref="F2127" si="8742">COS($F$8*$B2124)</f>
        <v>-0.7371537159070205</v>
      </c>
      <c r="G2127" s="73">
        <v>0</v>
      </c>
      <c r="I2127" s="55">
        <v>0</v>
      </c>
      <c r="J2127" s="58">
        <f t="shared" ref="J2127" si="8743">(TAN($K$8*B2124))/$J$8</f>
        <v>2.2059229803328066</v>
      </c>
      <c r="K2127" s="56">
        <v>1</v>
      </c>
      <c r="L2127" s="57">
        <v>0</v>
      </c>
      <c r="N2127" s="55">
        <f t="shared" ref="N2127" si="8744">D2127*I2124+F2127*I2127-E2127*J2124-G2127*J2127</f>
        <v>0</v>
      </c>
      <c r="O2127" s="58">
        <f t="shared" ref="O2127" si="8745">(D2127*J2124+E2127*I2124+F2127*J2127+G2127*I2127)</f>
        <v>-1.4008626248293736</v>
      </c>
      <c r="P2127" s="56">
        <f t="shared" ref="P2127" si="8746">D2127*K2124+F2127*K2127-E2127*L2124-G2127*L2127</f>
        <v>-0.7371537159070205</v>
      </c>
      <c r="Q2127" s="57">
        <f t="shared" ref="Q2127" si="8747">(D2127*L2124+E2127*K2124+F2127*L2127+G2127*K2127)</f>
        <v>0</v>
      </c>
      <c r="S2127" s="43">
        <v>0</v>
      </c>
      <c r="T2127" s="116">
        <f t="shared" ref="T2127" si="8748">(1/$T$8)*SIN($B2124*$U$8)</f>
        <v>0.22524169712764397</v>
      </c>
      <c r="U2127" s="59">
        <f t="shared" ref="U2127" si="8749">COS($U$8*$B2124)</f>
        <v>-0.7371537159070205</v>
      </c>
      <c r="V2127" s="73">
        <v>0</v>
      </c>
      <c r="X2127" s="55">
        <f t="shared" ref="X2127" si="8750">N2127*S2124+P2127*S2127-O2127*T2124-Q2127*T2127</f>
        <v>0</v>
      </c>
      <c r="Y2127" s="58">
        <f t="shared" ref="Y2127" si="8751">(N2127*T2124+O2127*S2124+P2127*T2127+Q2127*S2127)</f>
        <v>0.86661333535338858</v>
      </c>
      <c r="Z2127" s="56">
        <f t="shared" ref="Z2127" si="8752">N2127*U2124+P2127*U2127-O2127*V2124-Q2127*V2127</f>
        <v>3.3831896764088154</v>
      </c>
      <c r="AA2127" s="57">
        <f t="shared" ref="AA2127" si="8753">(N2127*V2124+O2127*U2124+P2127*V2127+Q2127*U2127)</f>
        <v>0</v>
      </c>
      <c r="AB2127" s="9"/>
      <c r="AC2127" s="74">
        <f t="shared" ref="AC2127" si="8754">(180/PI())*ATAN(-1*(($X$8*Y2124+AA2124+$X$8*Y2127+AA2127)/($X$8*X2124+Z2124+$X$8*X2127+Z2127)))</f>
        <v>58.833038142143486</v>
      </c>
      <c r="AE2127" s="102">
        <f t="shared" ref="AE2127" si="8755">20*LOG(((($X$8*X2124+Z2124-$X$8*X2127-Z2127)^2+($X$8*Y2124+AA2124-$X$8*Y2127-AA2127)^2)/(($X$8*X2124+Z2124+$X$8*X2127+Z2127)^2+($X$8*Y2124+AA2124+$X$8*Y2127+AA2127)^2))^0.5)</f>
        <v>-0.10283488928052265</v>
      </c>
      <c r="AF2127" s="17"/>
      <c r="AG2127" s="62"/>
      <c r="AH2127" s="62"/>
      <c r="AI2127" s="62"/>
      <c r="AJ2127" s="62"/>
    </row>
    <row r="2128" spans="2:36" ht="18.649999999999999" customHeight="1">
      <c r="AE2128" s="66"/>
    </row>
    <row r="2129" spans="2:36" ht="18.649999999999999" customHeight="1" thickBot="1">
      <c r="E2129" s="50" t="s">
        <v>8</v>
      </c>
      <c r="J2129" s="50" t="s">
        <v>9</v>
      </c>
      <c r="O2129" s="50" t="s">
        <v>10</v>
      </c>
      <c r="T2129" s="50" t="s">
        <v>11</v>
      </c>
      <c r="Y2129" s="50" t="s">
        <v>12</v>
      </c>
    </row>
    <row r="2130" spans="2:36" ht="18.649999999999999" customHeight="1" thickBot="1">
      <c r="B2130" s="49"/>
      <c r="D2130" s="233" t="s">
        <v>37</v>
      </c>
      <c r="E2130" s="234"/>
      <c r="F2130" s="235" t="s">
        <v>38</v>
      </c>
      <c r="G2130" s="236"/>
      <c r="I2130" s="228" t="s">
        <v>14</v>
      </c>
      <c r="J2130" s="229"/>
      <c r="K2130" s="230" t="s">
        <v>15</v>
      </c>
      <c r="L2130" s="231"/>
      <c r="N2130" s="228" t="s">
        <v>16</v>
      </c>
      <c r="O2130" s="229"/>
      <c r="P2130" s="230" t="s">
        <v>17</v>
      </c>
      <c r="Q2130" s="231"/>
      <c r="S2130" s="228" t="s">
        <v>45</v>
      </c>
      <c r="T2130" s="229"/>
      <c r="U2130" s="230" t="s">
        <v>46</v>
      </c>
      <c r="V2130" s="231"/>
      <c r="X2130" s="228" t="s">
        <v>49</v>
      </c>
      <c r="Y2130" s="229"/>
      <c r="Z2130" s="230" t="s">
        <v>50</v>
      </c>
      <c r="AA2130" s="231"/>
      <c r="AB2130" s="4"/>
      <c r="AC2130" s="53" t="s">
        <v>87</v>
      </c>
      <c r="AE2130" s="98" t="s">
        <v>88</v>
      </c>
      <c r="AF2130" s="17"/>
      <c r="AG2130" s="62"/>
      <c r="AH2130" s="62"/>
      <c r="AI2130" s="62"/>
      <c r="AJ2130" s="62"/>
    </row>
    <row r="2131" spans="2:36" ht="18.649999999999999" customHeight="1" thickTop="1" thickBot="1">
      <c r="B2131" s="75">
        <v>6.02</v>
      </c>
      <c r="D2131" s="132">
        <f t="shared" ref="D2131" si="8756">COS($F$8*$B2131)</f>
        <v>-0.74253507703761168</v>
      </c>
      <c r="E2131" s="133">
        <v>0</v>
      </c>
      <c r="F2131" s="134">
        <v>0</v>
      </c>
      <c r="G2131" s="135">
        <f t="shared" ref="G2131" si="8757">$E$8*SIN($B2131*$F$8)</f>
        <v>2.0094215422152546</v>
      </c>
      <c r="I2131" s="55">
        <v>1</v>
      </c>
      <c r="J2131" s="58">
        <v>0</v>
      </c>
      <c r="K2131" s="56">
        <v>0</v>
      </c>
      <c r="L2131" s="57">
        <v>0</v>
      </c>
      <c r="N2131" s="55">
        <f t="shared" ref="N2131" si="8758">D2131*I2131+F2131*I2134-E2131*J2131-G2131*J2134</f>
        <v>-5.3224528064076253</v>
      </c>
      <c r="O2131" s="58">
        <f t="shared" ref="O2131" si="8759">(D2131*J2131+E2131*I2131+F2131*J2134+G2131*I2134)</f>
        <v>0</v>
      </c>
      <c r="P2131" s="56">
        <f t="shared" ref="P2131" si="8760">D2131*K2131+F2131*K2134-E2131*L2131-G2131*L2134</f>
        <v>0</v>
      </c>
      <c r="Q2131" s="57">
        <f t="shared" ref="Q2131" si="8761">(D2131*L2131+E2131*K2131+F2131*L2134+G2131*K2134)</f>
        <v>2.0094215422152546</v>
      </c>
      <c r="S2131" s="59">
        <f t="shared" ref="S2131" si="8762">COS($U$8*$B2131)</f>
        <v>-0.74253507703761168</v>
      </c>
      <c r="T2131" s="60">
        <v>0</v>
      </c>
      <c r="U2131" s="22">
        <v>0</v>
      </c>
      <c r="V2131" s="116">
        <f t="shared" ref="V2131" si="8763">$T$8*SIN($B2131*$U$8)</f>
        <v>2.0094215422152546</v>
      </c>
      <c r="X2131" s="55">
        <f t="shared" ref="X2131" si="8764">N2131*S2131+P2131*S2134-O2131*T2131-Q2131*T2134</f>
        <v>3.5034662452661904</v>
      </c>
      <c r="Y2131" s="58">
        <f t="shared" ref="Y2131" si="8765">(N2131*T2131+O2131*S2131+P2131*T2134+Q2131*S2134)</f>
        <v>0</v>
      </c>
      <c r="Z2131" s="56">
        <f t="shared" ref="Z2131" si="8766">N2131*U2131+P2131*U2134-O2131*V2131-Q2131*V2134</f>
        <v>0</v>
      </c>
      <c r="AA2131" s="57">
        <f t="shared" ref="AA2131" si="8767">(N2131*V2131+O2131*U2131+P2131*V2134+Q2131*U2134)</f>
        <v>-12.187117306269361</v>
      </c>
      <c r="AB2131" s="9"/>
      <c r="AC2131" s="61">
        <f t="shared" ref="AC2131" si="8768">20*LOG((2*$X$8)/(($X$8*X2131+Z2131+$X$8*X2134+Z2134)^2+($X$8*Y2131+AA2131+$X$8*Y2134+AA2134)^2)^0.5)</f>
        <v>-16.43280369751982</v>
      </c>
      <c r="AE2131" s="99">
        <f t="shared" ref="AE2131" si="8769">((Y2131^2+X2131^2)/(Y2134^2+X2134^2))^0.5</f>
        <v>3.7871305550464709</v>
      </c>
      <c r="AF2131" s="17"/>
      <c r="AG2131" s="62"/>
      <c r="AH2131" s="62"/>
      <c r="AI2131" s="62"/>
      <c r="AJ2131" s="62"/>
    </row>
    <row r="2132" spans="2:36" ht="18.649999999999999" customHeight="1" thickBot="1">
      <c r="D2132" s="59"/>
      <c r="E2132" s="22"/>
      <c r="F2132" s="22"/>
      <c r="G2132" s="65"/>
      <c r="I2132" s="63"/>
      <c r="L2132" s="64"/>
      <c r="N2132" s="63"/>
      <c r="Q2132" s="64"/>
      <c r="S2132" s="63"/>
      <c r="V2132" s="64"/>
      <c r="X2132" s="63"/>
      <c r="AA2132" s="64"/>
      <c r="AE2132" s="100"/>
      <c r="AF2132" s="17"/>
      <c r="AG2132" s="62"/>
      <c r="AH2132" s="62"/>
      <c r="AI2132" s="62"/>
      <c r="AJ2132" s="62"/>
    </row>
    <row r="2133" spans="2:36" ht="18.649999999999999" customHeight="1" thickBot="1">
      <c r="D2133" s="237" t="s">
        <v>39</v>
      </c>
      <c r="E2133" s="238"/>
      <c r="F2133" s="239" t="s">
        <v>40</v>
      </c>
      <c r="G2133" s="240"/>
      <c r="I2133" s="228" t="s">
        <v>18</v>
      </c>
      <c r="J2133" s="229"/>
      <c r="K2133" s="230" t="s">
        <v>19</v>
      </c>
      <c r="L2133" s="231"/>
      <c r="N2133" s="228" t="s">
        <v>20</v>
      </c>
      <c r="O2133" s="229"/>
      <c r="P2133" s="230" t="s">
        <v>21</v>
      </c>
      <c r="Q2133" s="231"/>
      <c r="S2133" s="228" t="s">
        <v>47</v>
      </c>
      <c r="T2133" s="229"/>
      <c r="U2133" s="230" t="s">
        <v>48</v>
      </c>
      <c r="V2133" s="231"/>
      <c r="X2133" s="228" t="s">
        <v>51</v>
      </c>
      <c r="Y2133" s="229"/>
      <c r="Z2133" s="230" t="s">
        <v>52</v>
      </c>
      <c r="AA2133" s="231"/>
      <c r="AB2133" s="4"/>
      <c r="AC2133" s="71" t="s">
        <v>89</v>
      </c>
      <c r="AE2133" s="101" t="s">
        <v>90</v>
      </c>
      <c r="AF2133" s="17"/>
      <c r="AG2133" s="62"/>
      <c r="AH2133" s="62"/>
      <c r="AI2133" s="62"/>
      <c r="AJ2133" s="62"/>
    </row>
    <row r="2134" spans="2:36" ht="18.649999999999999" customHeight="1" thickTop="1" thickBot="1">
      <c r="D2134" s="43">
        <v>0</v>
      </c>
      <c r="E2134" s="116">
        <f t="shared" ref="E2134" si="8770">(1/$E$8)*SIN($B2131*$F$8)</f>
        <v>0.22326906024613941</v>
      </c>
      <c r="F2134" s="59">
        <f t="shared" ref="F2134" si="8771">COS($F$8*$B2131)</f>
        <v>-0.74253507703761168</v>
      </c>
      <c r="G2134" s="73">
        <v>0</v>
      </c>
      <c r="I2134" s="55">
        <v>0</v>
      </c>
      <c r="J2134" s="58">
        <f t="shared" ref="J2134" si="8772">(TAN($K$8*B2131))/$J$8</f>
        <v>2.2792219716729805</v>
      </c>
      <c r="K2134" s="56">
        <v>1</v>
      </c>
      <c r="L2134" s="57">
        <v>0</v>
      </c>
      <c r="N2134" s="55">
        <f t="shared" ref="N2134" si="8773">D2134*I2131+F2134*I2134-E2134*J2131-G2134*J2134</f>
        <v>0</v>
      </c>
      <c r="O2134" s="58">
        <f t="shared" ref="O2134" si="8774">(D2134*J2131+E2134*I2131+F2134*J2134+G2134*I2134)</f>
        <v>-1.4691332020758743</v>
      </c>
      <c r="P2134" s="56">
        <f t="shared" ref="P2134" si="8775">D2134*K2131+F2134*K2134-E2134*L2131-G2134*L2134</f>
        <v>-0.74253507703761168</v>
      </c>
      <c r="Q2134" s="57">
        <f t="shared" ref="Q2134" si="8776">(D2134*L2131+E2134*K2131+F2134*L2134+G2134*K2134)</f>
        <v>0</v>
      </c>
      <c r="S2134" s="43">
        <v>0</v>
      </c>
      <c r="T2134" s="116">
        <f t="shared" ref="T2134" si="8777">(1/$T$8)*SIN($B2131*$U$8)</f>
        <v>0.22326906024613941</v>
      </c>
      <c r="U2134" s="59">
        <f t="shared" ref="U2134" si="8778">COS($U$8*$B2131)</f>
        <v>-0.74253507703761168</v>
      </c>
      <c r="V2134" s="73">
        <v>0</v>
      </c>
      <c r="X2134" s="55">
        <f t="shared" ref="X2134" si="8779">N2134*S2131+P2134*S2134-O2134*T2131-Q2134*T2134</f>
        <v>0</v>
      </c>
      <c r="Y2134" s="58">
        <f t="shared" ref="Y2134" si="8780">(N2134*T2131+O2134*S2131+P2134*T2134+Q2134*S2134)</f>
        <v>0.92509782653194017</v>
      </c>
      <c r="Z2134" s="56">
        <f t="shared" ref="Z2134" si="8781">N2134*U2131+P2134*U2134-O2134*V2131-Q2134*V2134</f>
        <v>3.5034662452661909</v>
      </c>
      <c r="AA2134" s="57">
        <f t="shared" ref="AA2134" si="8782">(N2134*V2131+O2134*U2131+P2134*V2134+Q2134*U2134)</f>
        <v>0</v>
      </c>
      <c r="AB2134" s="9"/>
      <c r="AC2134" s="74">
        <f t="shared" ref="AC2134" si="8783">(180/PI())*ATAN(-1*(($X$8*Y2131+AA2131+$X$8*Y2134+AA2134)/($X$8*X2131+Z2131+$X$8*X2134+Z2134)))</f>
        <v>58.111211829421045</v>
      </c>
      <c r="AE2134" s="102">
        <f t="shared" ref="AE2134" si="8784">20*LOG(((($X$8*X2131+Z2131-$X$8*X2134-Z2134)^2+($X$8*Y2131+AA2131-$X$8*Y2134-AA2134)^2)/(($X$8*X2131+Z2131+$X$8*X2134+Z2134)^2+($X$8*Y2131+AA2131+$X$8*Y2134+AA2134)^2))^0.5)</f>
        <v>-9.9882288534705072E-2</v>
      </c>
      <c r="AF2134" s="17"/>
      <c r="AG2134" s="62"/>
      <c r="AH2134" s="62"/>
      <c r="AI2134" s="62"/>
      <c r="AJ2134" s="62"/>
    </row>
    <row r="2135" spans="2:36" ht="18.649999999999999" customHeight="1">
      <c r="AE2135" s="66"/>
    </row>
    <row r="2136" spans="2:36" ht="18.649999999999999" customHeight="1" thickBot="1">
      <c r="E2136" s="50" t="s">
        <v>8</v>
      </c>
      <c r="J2136" s="50" t="s">
        <v>9</v>
      </c>
      <c r="O2136" s="50" t="s">
        <v>10</v>
      </c>
      <c r="T2136" s="50" t="s">
        <v>11</v>
      </c>
      <c r="Y2136" s="50" t="s">
        <v>12</v>
      </c>
    </row>
    <row r="2137" spans="2:36" ht="18.649999999999999" customHeight="1" thickBot="1">
      <c r="B2137" s="49"/>
      <c r="D2137" s="233" t="s">
        <v>37</v>
      </c>
      <c r="E2137" s="234"/>
      <c r="F2137" s="235" t="s">
        <v>38</v>
      </c>
      <c r="G2137" s="236"/>
      <c r="I2137" s="228" t="s">
        <v>14</v>
      </c>
      <c r="J2137" s="229"/>
      <c r="K2137" s="230" t="s">
        <v>15</v>
      </c>
      <c r="L2137" s="231"/>
      <c r="N2137" s="228" t="s">
        <v>16</v>
      </c>
      <c r="O2137" s="229"/>
      <c r="P2137" s="230" t="s">
        <v>17</v>
      </c>
      <c r="Q2137" s="231"/>
      <c r="S2137" s="228" t="s">
        <v>45</v>
      </c>
      <c r="T2137" s="229"/>
      <c r="U2137" s="230" t="s">
        <v>46</v>
      </c>
      <c r="V2137" s="231"/>
      <c r="X2137" s="228" t="s">
        <v>49</v>
      </c>
      <c r="Y2137" s="229"/>
      <c r="Z2137" s="230" t="s">
        <v>50</v>
      </c>
      <c r="AA2137" s="231"/>
      <c r="AB2137" s="4"/>
      <c r="AC2137" s="53" t="s">
        <v>87</v>
      </c>
      <c r="AE2137" s="98" t="s">
        <v>88</v>
      </c>
      <c r="AF2137" s="17"/>
      <c r="AG2137" s="62"/>
      <c r="AH2137" s="62"/>
      <c r="AI2137" s="62"/>
      <c r="AJ2137" s="62"/>
    </row>
    <row r="2138" spans="2:36" ht="18.649999999999999" customHeight="1" thickTop="1" thickBot="1">
      <c r="B2138" s="75">
        <v>6.04</v>
      </c>
      <c r="D2138" s="132">
        <f t="shared" ref="D2138" si="8785">COS($F$8*$B2138)</f>
        <v>-0.74786893024379386</v>
      </c>
      <c r="E2138" s="133">
        <v>0</v>
      </c>
      <c r="F2138" s="134">
        <v>0</v>
      </c>
      <c r="G2138" s="135">
        <f t="shared" ref="G2138" si="8786">$E$8*SIN($B2138*$F$8)</f>
        <v>1.9915392460566852</v>
      </c>
      <c r="I2138" s="55">
        <v>1</v>
      </c>
      <c r="J2138" s="58">
        <v>0</v>
      </c>
      <c r="K2138" s="56">
        <v>0</v>
      </c>
      <c r="L2138" s="57">
        <v>0</v>
      </c>
      <c r="N2138" s="55">
        <f t="shared" ref="N2138" si="8787">D2138*I2138+F2138*I2141-E2138*J2138-G2138*J2141</f>
        <v>-5.4405630467086068</v>
      </c>
      <c r="O2138" s="58">
        <f t="shared" ref="O2138" si="8788">(D2138*J2138+E2138*I2138+F2138*J2141+G2138*I2141)</f>
        <v>0</v>
      </c>
      <c r="P2138" s="56">
        <f t="shared" ref="P2138" si="8789">D2138*K2138+F2138*K2141-E2138*L2138-G2138*L2141</f>
        <v>0</v>
      </c>
      <c r="Q2138" s="57">
        <f t="shared" ref="Q2138" si="8790">(D2138*L2138+E2138*K2138+F2138*L2141+G2138*K2141)</f>
        <v>1.9915392460566852</v>
      </c>
      <c r="S2138" s="59">
        <f t="shared" ref="S2138" si="8791">COS($U$8*$B2138)</f>
        <v>-0.74786893024379386</v>
      </c>
      <c r="T2138" s="60">
        <v>0</v>
      </c>
      <c r="U2138" s="22">
        <v>0</v>
      </c>
      <c r="V2138" s="116">
        <f t="shared" ref="V2138" si="8792">$T$8*SIN($B2138*$U$8)</f>
        <v>1.9915392460566852</v>
      </c>
      <c r="X2138" s="55">
        <f t="shared" ref="X2138" si="8793">N2138*S2138+P2138*S2141-O2138*T2138-Q2138*T2141</f>
        <v>3.6281360024898781</v>
      </c>
      <c r="Y2138" s="58">
        <f t="shared" ref="Y2138" si="8794">(N2138*T2138+O2138*S2138+P2138*T2141+Q2138*S2141)</f>
        <v>0</v>
      </c>
      <c r="Z2138" s="56">
        <f t="shared" ref="Z2138" si="8795">N2138*U2138+P2138*U2141-O2138*V2138-Q2138*V2141</f>
        <v>0</v>
      </c>
      <c r="AA2138" s="57">
        <f t="shared" ref="AA2138" si="8796">(N2138*V2138+O2138*U2138+P2138*V2141+Q2138*U2141)</f>
        <v>-12.324505153652867</v>
      </c>
      <c r="AB2138" s="9"/>
      <c r="AC2138" s="61">
        <f t="shared" ref="AC2138" si="8797">20*LOG((2*$X$8)/(($X$8*X2138+Z2138+$X$8*X2141+Z2141)^2+($X$8*Y2138+AA2138+$X$8*Y2141+AA2141)^2)^0.5)</f>
        <v>-16.560842797301653</v>
      </c>
      <c r="AE2138" s="99">
        <f t="shared" ref="AE2138" si="8798">((Y2138^2+X2138^2)/(Y2141^2+X2141^2))^0.5</f>
        <v>3.6761997478204855</v>
      </c>
      <c r="AF2138" s="17"/>
      <c r="AG2138" s="62"/>
      <c r="AH2138" s="62"/>
      <c r="AI2138" s="62"/>
      <c r="AJ2138" s="62"/>
    </row>
    <row r="2139" spans="2:36" ht="18.649999999999999" customHeight="1" thickBot="1">
      <c r="D2139" s="59"/>
      <c r="E2139" s="22"/>
      <c r="F2139" s="22"/>
      <c r="G2139" s="65"/>
      <c r="I2139" s="63"/>
      <c r="L2139" s="64"/>
      <c r="N2139" s="63"/>
      <c r="Q2139" s="64"/>
      <c r="S2139" s="63"/>
      <c r="V2139" s="64"/>
      <c r="X2139" s="63"/>
      <c r="AA2139" s="64"/>
      <c r="AE2139" s="100"/>
      <c r="AF2139" s="17"/>
      <c r="AG2139" s="62"/>
      <c r="AH2139" s="62"/>
      <c r="AI2139" s="62"/>
      <c r="AJ2139" s="62"/>
    </row>
    <row r="2140" spans="2:36" ht="18.649999999999999" customHeight="1" thickBot="1">
      <c r="D2140" s="237" t="s">
        <v>39</v>
      </c>
      <c r="E2140" s="238"/>
      <c r="F2140" s="239" t="s">
        <v>40</v>
      </c>
      <c r="G2140" s="240"/>
      <c r="I2140" s="228" t="s">
        <v>18</v>
      </c>
      <c r="J2140" s="229"/>
      <c r="K2140" s="230" t="s">
        <v>19</v>
      </c>
      <c r="L2140" s="231"/>
      <c r="N2140" s="228" t="s">
        <v>20</v>
      </c>
      <c r="O2140" s="229"/>
      <c r="P2140" s="230" t="s">
        <v>21</v>
      </c>
      <c r="Q2140" s="231"/>
      <c r="S2140" s="228" t="s">
        <v>47</v>
      </c>
      <c r="T2140" s="229"/>
      <c r="U2140" s="230" t="s">
        <v>48</v>
      </c>
      <c r="V2140" s="231"/>
      <c r="X2140" s="228" t="s">
        <v>51</v>
      </c>
      <c r="Y2140" s="229"/>
      <c r="Z2140" s="230" t="s">
        <v>52</v>
      </c>
      <c r="AA2140" s="231"/>
      <c r="AB2140" s="4"/>
      <c r="AC2140" s="71" t="s">
        <v>89</v>
      </c>
      <c r="AE2140" s="101" t="s">
        <v>90</v>
      </c>
      <c r="AF2140" s="17"/>
      <c r="AG2140" s="62"/>
      <c r="AH2140" s="62"/>
      <c r="AI2140" s="62"/>
      <c r="AJ2140" s="62"/>
    </row>
    <row r="2141" spans="2:36" ht="18.649999999999999" customHeight="1" thickTop="1" thickBot="1">
      <c r="D2141" s="43">
        <v>0</v>
      </c>
      <c r="E2141" s="116">
        <f t="shared" ref="E2141" si="8799">(1/$E$8)*SIN($B2138*$F$8)</f>
        <v>0.22128213845074279</v>
      </c>
      <c r="F2141" s="59">
        <f t="shared" ref="F2141" si="8800">COS($F$8*$B2138)</f>
        <v>-0.74786893024379386</v>
      </c>
      <c r="G2141" s="73">
        <v>0</v>
      </c>
      <c r="I2141" s="55">
        <v>0</v>
      </c>
      <c r="J2141" s="58">
        <f t="shared" ref="J2141" si="8801">(TAN($K$8*B2138))/$J$8</f>
        <v>2.3563151596216372</v>
      </c>
      <c r="K2141" s="56">
        <v>1</v>
      </c>
      <c r="L2141" s="57">
        <v>0</v>
      </c>
      <c r="N2141" s="55">
        <f t="shared" ref="N2141" si="8802">D2141*I2138+F2141*I2141-E2141*J2138-G2141*J2141</f>
        <v>0</v>
      </c>
      <c r="O2141" s="58">
        <f t="shared" ref="O2141" si="8803">(D2141*J2138+E2141*I2138+F2141*J2141+G2141*I2141)</f>
        <v>-1.5409327592927253</v>
      </c>
      <c r="P2141" s="56">
        <f t="shared" ref="P2141" si="8804">D2141*K2138+F2141*K2141-E2141*L2138-G2141*L2141</f>
        <v>-0.74786893024379386</v>
      </c>
      <c r="Q2141" s="57">
        <f t="shared" ref="Q2141" si="8805">(D2141*L2138+E2141*K2138+F2141*L2141+G2141*K2141)</f>
        <v>0</v>
      </c>
      <c r="S2141" s="43">
        <v>0</v>
      </c>
      <c r="T2141" s="116">
        <f t="shared" ref="T2141" si="8806">(1/$T$8)*SIN($B2138*$U$8)</f>
        <v>0.22128213845074279</v>
      </c>
      <c r="U2141" s="59">
        <f t="shared" ref="U2141" si="8807">COS($U$8*$B2138)</f>
        <v>-0.74786893024379386</v>
      </c>
      <c r="V2141" s="73">
        <v>0</v>
      </c>
      <c r="X2141" s="55">
        <f t="shared" ref="X2141" si="8808">N2141*S2138+P2141*S2141-O2141*T2138-Q2141*T2141</f>
        <v>0</v>
      </c>
      <c r="Y2141" s="58">
        <f t="shared" ref="Y2141" si="8809">(N2141*T2138+O2141*S2138+P2141*T2141+Q2141*S2141)</f>
        <v>0.98692569810465192</v>
      </c>
      <c r="Z2141" s="56">
        <f t="shared" ref="Z2141" si="8810">N2141*U2138+P2141*U2141-O2141*V2138-Q2141*V2141</f>
        <v>3.6281360024898786</v>
      </c>
      <c r="AA2141" s="57">
        <f t="shared" ref="AA2141" si="8811">(N2141*V2138+O2141*U2138+P2141*V2141+Q2141*U2141)</f>
        <v>0</v>
      </c>
      <c r="AB2141" s="9"/>
      <c r="AC2141" s="74">
        <f t="shared" ref="AC2141" si="8812">(180/PI())*ATAN(-1*(($X$8*Y2138+AA2138+$X$8*Y2141+AA2141)/($X$8*X2138+Z2138+$X$8*X2141+Z2141)))</f>
        <v>57.379964069317346</v>
      </c>
      <c r="AE2141" s="102">
        <f t="shared" ref="AE2141" si="8813">20*LOG(((($X$8*X2138+Z2138-$X$8*X2141-Z2141)^2+($X$8*Y2138+AA2138-$X$8*Y2141-AA2141)^2)/(($X$8*X2138+Z2138+$X$8*X2141+Z2141)^2+($X$8*Y2138+AA2138+$X$8*Y2141+AA2141)^2))^0.5)</f>
        <v>-9.6947900676598087E-2</v>
      </c>
      <c r="AF2141" s="17"/>
      <c r="AG2141" s="62"/>
      <c r="AH2141" s="62"/>
      <c r="AI2141" s="62"/>
      <c r="AJ2141" s="62"/>
    </row>
    <row r="2142" spans="2:36" ht="18.649999999999999" customHeight="1">
      <c r="AE2142" s="66"/>
    </row>
    <row r="2143" spans="2:36" ht="18.649999999999999" customHeight="1" thickBot="1">
      <c r="E2143" s="50" t="s">
        <v>8</v>
      </c>
      <c r="J2143" s="50" t="s">
        <v>9</v>
      </c>
      <c r="O2143" s="50" t="s">
        <v>10</v>
      </c>
      <c r="T2143" s="50" t="s">
        <v>11</v>
      </c>
      <c r="Y2143" s="50" t="s">
        <v>12</v>
      </c>
    </row>
    <row r="2144" spans="2:36" ht="18.649999999999999" customHeight="1" thickBot="1">
      <c r="B2144" s="49"/>
      <c r="D2144" s="233" t="s">
        <v>37</v>
      </c>
      <c r="E2144" s="234"/>
      <c r="F2144" s="235" t="s">
        <v>38</v>
      </c>
      <c r="G2144" s="236"/>
      <c r="I2144" s="228" t="s">
        <v>14</v>
      </c>
      <c r="J2144" s="229"/>
      <c r="K2144" s="230" t="s">
        <v>15</v>
      </c>
      <c r="L2144" s="231"/>
      <c r="N2144" s="228" t="s">
        <v>16</v>
      </c>
      <c r="O2144" s="229"/>
      <c r="P2144" s="230" t="s">
        <v>17</v>
      </c>
      <c r="Q2144" s="231"/>
      <c r="S2144" s="228" t="s">
        <v>45</v>
      </c>
      <c r="T2144" s="229"/>
      <c r="U2144" s="230" t="s">
        <v>46</v>
      </c>
      <c r="V2144" s="231"/>
      <c r="X2144" s="228" t="s">
        <v>49</v>
      </c>
      <c r="Y2144" s="229"/>
      <c r="Z2144" s="230" t="s">
        <v>50</v>
      </c>
      <c r="AA2144" s="231"/>
      <c r="AB2144" s="4"/>
      <c r="AC2144" s="53" t="s">
        <v>87</v>
      </c>
      <c r="AE2144" s="98" t="s">
        <v>88</v>
      </c>
      <c r="AF2144" s="17"/>
      <c r="AG2144" s="62"/>
      <c r="AH2144" s="62"/>
      <c r="AI2144" s="62"/>
      <c r="AJ2144" s="62"/>
    </row>
    <row r="2145" spans="2:36" ht="18.649999999999999" customHeight="1" thickTop="1" thickBot="1">
      <c r="B2145" s="75">
        <v>6.06</v>
      </c>
      <c r="D2145" s="132">
        <f t="shared" ref="D2145" si="8814">COS($F$8*$B2145)</f>
        <v>-0.75315493426182956</v>
      </c>
      <c r="E2145" s="133">
        <v>0</v>
      </c>
      <c r="F2145" s="134">
        <v>0</v>
      </c>
      <c r="G2145" s="135">
        <f t="shared" ref="G2145" si="8815">$E$8*SIN($B2145*$F$8)</f>
        <v>1.9735295297951669</v>
      </c>
      <c r="I2145" s="55">
        <v>1</v>
      </c>
      <c r="J2145" s="58">
        <v>0</v>
      </c>
      <c r="K2145" s="56">
        <v>0</v>
      </c>
      <c r="L2145" s="57">
        <v>0</v>
      </c>
      <c r="N2145" s="55">
        <f t="shared" ref="N2145" si="8816">D2145*I2145+F2145*I2148-E2145*J2145-G2145*J2148</f>
        <v>-5.5637072462618669</v>
      </c>
      <c r="O2145" s="58">
        <f t="shared" ref="O2145" si="8817">(D2145*J2145+E2145*I2145+F2145*J2148+G2145*I2148)</f>
        <v>0</v>
      </c>
      <c r="P2145" s="56">
        <f t="shared" ref="P2145" si="8818">D2145*K2145+F2145*K2148-E2145*L2145-G2145*L2148</f>
        <v>0</v>
      </c>
      <c r="Q2145" s="57">
        <f t="shared" ref="Q2145" si="8819">(D2145*L2145+E2145*K2145+F2145*L2148+G2145*K2148)</f>
        <v>1.9735295297951669</v>
      </c>
      <c r="S2145" s="59">
        <f t="shared" ref="S2145" si="8820">COS($U$8*$B2145)</f>
        <v>-0.75315493426182956</v>
      </c>
      <c r="T2145" s="60">
        <v>0</v>
      </c>
      <c r="U2145" s="22">
        <v>0</v>
      </c>
      <c r="V2145" s="116">
        <f t="shared" ref="V2145" si="8821">$T$8*SIN($B2145*$U$8)</f>
        <v>1.9735295297951669</v>
      </c>
      <c r="X2145" s="55">
        <f t="shared" ref="X2145" si="8822">N2145*S2145+P2145*S2148-O2145*T2145-Q2145*T2148</f>
        <v>3.7575759203133625</v>
      </c>
      <c r="Y2145" s="58">
        <f t="shared" ref="Y2145" si="8823">(N2145*T2145+O2145*S2145+P2145*T2148+Q2145*S2148)</f>
        <v>0</v>
      </c>
      <c r="Z2145" s="56">
        <f t="shared" ref="Z2145" si="8824">N2145*U2145+P2145*U2148-O2145*V2145-Q2145*V2148</f>
        <v>0</v>
      </c>
      <c r="AA2145" s="57">
        <f t="shared" ref="AA2145" si="8825">(N2145*V2145+O2145*U2145+P2145*V2148+Q2145*U2148)</f>
        <v>-12.466514048909803</v>
      </c>
      <c r="AB2145" s="9"/>
      <c r="AC2145" s="61">
        <f t="shared" ref="AC2145" si="8826">20*LOG((2*$X$8)/(($X$8*X2145+Z2145+$X$8*X2148+Z2148)^2+($X$8*Y2145+AA2145+$X$8*Y2148+AA2148)^2)^0.5)</f>
        <v>-16.692243559696941</v>
      </c>
      <c r="AE2145" s="99">
        <f t="shared" ref="AE2145" si="8827">((Y2145^2+X2145^2)/(Y2148^2+X2148^2))^0.5</f>
        <v>3.5705867531324635</v>
      </c>
      <c r="AF2145" s="17"/>
      <c r="AG2145" s="62"/>
      <c r="AH2145" s="62"/>
      <c r="AI2145" s="62"/>
      <c r="AJ2145" s="62"/>
    </row>
    <row r="2146" spans="2:36" ht="18.649999999999999" customHeight="1" thickBot="1">
      <c r="D2146" s="59"/>
      <c r="E2146" s="22"/>
      <c r="F2146" s="22"/>
      <c r="G2146" s="65"/>
      <c r="I2146" s="63"/>
      <c r="L2146" s="64"/>
      <c r="N2146" s="63"/>
      <c r="Q2146" s="64"/>
      <c r="S2146" s="63"/>
      <c r="V2146" s="64"/>
      <c r="X2146" s="63"/>
      <c r="AA2146" s="64"/>
      <c r="AE2146" s="100"/>
      <c r="AF2146" s="17"/>
      <c r="AG2146" s="62"/>
      <c r="AH2146" s="62"/>
      <c r="AI2146" s="62"/>
      <c r="AJ2146" s="62"/>
    </row>
    <row r="2147" spans="2:36" ht="18.649999999999999" customHeight="1" thickBot="1">
      <c r="D2147" s="237" t="s">
        <v>39</v>
      </c>
      <c r="E2147" s="238"/>
      <c r="F2147" s="239" t="s">
        <v>40</v>
      </c>
      <c r="G2147" s="240"/>
      <c r="I2147" s="228" t="s">
        <v>18</v>
      </c>
      <c r="J2147" s="229"/>
      <c r="K2147" s="230" t="s">
        <v>19</v>
      </c>
      <c r="L2147" s="231"/>
      <c r="N2147" s="228" t="s">
        <v>20</v>
      </c>
      <c r="O2147" s="229"/>
      <c r="P2147" s="230" t="s">
        <v>21</v>
      </c>
      <c r="Q2147" s="231"/>
      <c r="S2147" s="228" t="s">
        <v>47</v>
      </c>
      <c r="T2147" s="229"/>
      <c r="U2147" s="230" t="s">
        <v>48</v>
      </c>
      <c r="V2147" s="231"/>
      <c r="X2147" s="228" t="s">
        <v>51</v>
      </c>
      <c r="Y2147" s="229"/>
      <c r="Z2147" s="230" t="s">
        <v>52</v>
      </c>
      <c r="AA2147" s="231"/>
      <c r="AB2147" s="4"/>
      <c r="AC2147" s="71" t="s">
        <v>89</v>
      </c>
      <c r="AE2147" s="101" t="s">
        <v>90</v>
      </c>
      <c r="AF2147" s="17"/>
      <c r="AG2147" s="62"/>
      <c r="AH2147" s="62"/>
      <c r="AI2147" s="62"/>
      <c r="AJ2147" s="62"/>
    </row>
    <row r="2148" spans="2:36" ht="18.649999999999999" customHeight="1" thickTop="1" thickBot="1">
      <c r="D2148" s="43">
        <v>0</v>
      </c>
      <c r="E2148" s="116">
        <f t="shared" ref="E2148" si="8828">(1/$E$8)*SIN($B2145*$F$8)</f>
        <v>0.21928105886612964</v>
      </c>
      <c r="F2148" s="59">
        <f t="shared" ref="F2148" si="8829">COS($F$8*$B2145)</f>
        <v>-0.75315493426182956</v>
      </c>
      <c r="G2148" s="73">
        <v>0</v>
      </c>
      <c r="I2148" s="55">
        <v>0</v>
      </c>
      <c r="J2148" s="58">
        <f t="shared" ref="J2148" si="8830">(TAN($K$8*B2145))/$J$8</f>
        <v>2.4375375383915969</v>
      </c>
      <c r="K2148" s="56">
        <v>1</v>
      </c>
      <c r="L2148" s="57">
        <v>0</v>
      </c>
      <c r="N2148" s="55">
        <f t="shared" ref="N2148" si="8831">D2148*I2145+F2148*I2148-E2148*J2145-G2148*J2148</f>
        <v>0</v>
      </c>
      <c r="O2148" s="58">
        <f t="shared" ref="O2148" si="8832">(D2148*J2145+E2148*I2145+F2148*J2148+G2148*I2148)</f>
        <v>-1.6165623656219354</v>
      </c>
      <c r="P2148" s="56">
        <f t="shared" ref="P2148" si="8833">D2148*K2145+F2148*K2148-E2148*L2145-G2148*L2148</f>
        <v>-0.75315493426182956</v>
      </c>
      <c r="Q2148" s="57">
        <f t="shared" ref="Q2148" si="8834">(D2148*L2145+E2148*K2145+F2148*L2148+G2148*K2148)</f>
        <v>0</v>
      </c>
      <c r="S2148" s="43">
        <v>0</v>
      </c>
      <c r="T2148" s="116">
        <f t="shared" ref="T2148" si="8835">(1/$T$8)*SIN($B2145*$U$8)</f>
        <v>0.21928105886612964</v>
      </c>
      <c r="U2148" s="59">
        <f t="shared" ref="U2148" si="8836">COS($U$8*$B2145)</f>
        <v>-0.75315493426182956</v>
      </c>
      <c r="V2148" s="73">
        <v>0</v>
      </c>
      <c r="X2148" s="55">
        <f t="shared" ref="X2148" si="8837">N2148*S2145+P2148*S2148-O2148*T2145-Q2148*T2148</f>
        <v>0</v>
      </c>
      <c r="Y2148" s="58">
        <f t="shared" ref="Y2148" si="8838">(N2148*T2145+O2148*S2145+P2148*T2148+Q2148*S2148)</f>
        <v>1.0523693107349523</v>
      </c>
      <c r="Z2148" s="56">
        <f t="shared" ref="Z2148" si="8839">N2148*U2145+P2148*U2148-O2148*V2145-Q2148*V2148</f>
        <v>3.7575759203133616</v>
      </c>
      <c r="AA2148" s="57">
        <f t="shared" ref="AA2148" si="8840">(N2148*V2145+O2148*U2145+P2148*V2148+Q2148*U2148)</f>
        <v>0</v>
      </c>
      <c r="AB2148" s="9"/>
      <c r="AC2148" s="74">
        <f t="shared" ref="AC2148" si="8841">(180/PI())*ATAN(-1*(($X$8*Y2145+AA2145+$X$8*Y2148+AA2148)/($X$8*X2145+Z2145+$X$8*X2148+Z2148)))</f>
        <v>56.638816449317339</v>
      </c>
      <c r="AE2148" s="102">
        <f t="shared" ref="AE2148" si="8842">20*LOG(((($X$8*X2145+Z2145-$X$8*X2148-Z2148)^2+($X$8*Y2145+AA2145-$X$8*Y2148-AA2148)^2)/(($X$8*X2145+Z2145+$X$8*X2148+Z2148)^2+($X$8*Y2145+AA2145+$X$8*Y2148+AA2148)^2))^0.5)</f>
        <v>-9.402705324901231E-2</v>
      </c>
      <c r="AF2148" s="17"/>
      <c r="AG2148" s="62"/>
      <c r="AH2148" s="62"/>
      <c r="AI2148" s="62"/>
      <c r="AJ2148" s="62"/>
    </row>
    <row r="2149" spans="2:36" ht="18.649999999999999" customHeight="1">
      <c r="AE2149" s="66"/>
    </row>
    <row r="2150" spans="2:36" ht="18.649999999999999" customHeight="1" thickBot="1">
      <c r="E2150" s="50" t="s">
        <v>8</v>
      </c>
      <c r="J2150" s="50" t="s">
        <v>9</v>
      </c>
      <c r="O2150" s="50" t="s">
        <v>10</v>
      </c>
      <c r="T2150" s="50" t="s">
        <v>11</v>
      </c>
      <c r="Y2150" s="50" t="s">
        <v>12</v>
      </c>
    </row>
    <row r="2151" spans="2:36" ht="18.649999999999999" customHeight="1" thickBot="1">
      <c r="B2151" s="49"/>
      <c r="D2151" s="233" t="s">
        <v>37</v>
      </c>
      <c r="E2151" s="234"/>
      <c r="F2151" s="235" t="s">
        <v>38</v>
      </c>
      <c r="G2151" s="236"/>
      <c r="I2151" s="228" t="s">
        <v>14</v>
      </c>
      <c r="J2151" s="229"/>
      <c r="K2151" s="230" t="s">
        <v>15</v>
      </c>
      <c r="L2151" s="231"/>
      <c r="N2151" s="228" t="s">
        <v>16</v>
      </c>
      <c r="O2151" s="229"/>
      <c r="P2151" s="230" t="s">
        <v>17</v>
      </c>
      <c r="Q2151" s="231"/>
      <c r="S2151" s="228" t="s">
        <v>45</v>
      </c>
      <c r="T2151" s="229"/>
      <c r="U2151" s="230" t="s">
        <v>46</v>
      </c>
      <c r="V2151" s="231"/>
      <c r="X2151" s="228" t="s">
        <v>49</v>
      </c>
      <c r="Y2151" s="229"/>
      <c r="Z2151" s="230" t="s">
        <v>50</v>
      </c>
      <c r="AA2151" s="231"/>
      <c r="AB2151" s="4"/>
      <c r="AC2151" s="53" t="s">
        <v>87</v>
      </c>
      <c r="AE2151" s="98" t="s">
        <v>88</v>
      </c>
      <c r="AF2151" s="17"/>
      <c r="AG2151" s="62"/>
      <c r="AH2151" s="62"/>
      <c r="AI2151" s="62"/>
      <c r="AJ2151" s="62"/>
    </row>
    <row r="2152" spans="2:36" ht="18.649999999999999" customHeight="1" thickTop="1" thickBot="1">
      <c r="B2152" s="75">
        <v>6.08</v>
      </c>
      <c r="D2152" s="132">
        <f t="shared" ref="D2152" si="8843">COS($F$8*$B2152)</f>
        <v>-0.75839275088940794</v>
      </c>
      <c r="E2152" s="133">
        <v>0</v>
      </c>
      <c r="F2152" s="134">
        <v>0</v>
      </c>
      <c r="G2152" s="135">
        <f t="shared" ref="G2152" si="8844">$E$8*SIN($B2152*$F$8)</f>
        <v>1.9553935457052036</v>
      </c>
      <c r="I2152" s="55">
        <v>1</v>
      </c>
      <c r="J2152" s="58">
        <v>0</v>
      </c>
      <c r="K2152" s="56">
        <v>0</v>
      </c>
      <c r="L2152" s="57">
        <v>0</v>
      </c>
      <c r="N2152" s="55">
        <f t="shared" ref="N2152" si="8845">D2152*I2152+F2152*I2155-E2152*J2152-G2152*J2155</f>
        <v>-5.6923676473145255</v>
      </c>
      <c r="O2152" s="58">
        <f t="shared" ref="O2152" si="8846">(D2152*J2152+E2152*I2152+F2152*J2155+G2152*I2155)</f>
        <v>0</v>
      </c>
      <c r="P2152" s="56">
        <f t="shared" ref="P2152" si="8847">D2152*K2152+F2152*K2155-E2152*L2152-G2152*L2155</f>
        <v>0</v>
      </c>
      <c r="Q2152" s="57">
        <f t="shared" ref="Q2152" si="8848">(D2152*L2152+E2152*K2152+F2152*L2155+G2152*K2155)</f>
        <v>1.9553935457052036</v>
      </c>
      <c r="S2152" s="59">
        <f t="shared" ref="S2152" si="8849">COS($U$8*$B2152)</f>
        <v>-0.75839275088940794</v>
      </c>
      <c r="T2152" s="60">
        <v>0</v>
      </c>
      <c r="U2152" s="22">
        <v>0</v>
      </c>
      <c r="V2152" s="116">
        <f t="shared" ref="V2152" si="8850">$T$8*SIN($B2152*$U$8)</f>
        <v>1.9553935457052036</v>
      </c>
      <c r="X2152" s="55">
        <f t="shared" ref="X2152" si="8851">N2152*S2152+P2152*S2155-O2152*T2152-Q2152*T2155</f>
        <v>3.8922099237223331</v>
      </c>
      <c r="Y2152" s="58">
        <f t="shared" ref="Y2152" si="8852">(N2152*T2152+O2152*S2152+P2152*T2155+Q2152*S2155)</f>
        <v>0</v>
      </c>
      <c r="Z2152" s="56">
        <f t="shared" ref="Z2152" si="8853">N2152*U2152+P2152*U2155-O2152*V2152-Q2152*V2155</f>
        <v>0</v>
      </c>
      <c r="AA2152" s="57">
        <f t="shared" ref="AA2152" si="8854">(N2152*V2152+O2152*U2152+P2152*V2155+Q2152*U2155)</f>
        <v>-12.613775247538701</v>
      </c>
      <c r="AB2152" s="9"/>
      <c r="AC2152" s="61">
        <f t="shared" ref="AC2152" si="8855">20*LOG((2*$X$8)/(($X$8*X2152+Z2152+$X$8*X2155+Z2155)^2+($X$8*Y2152+AA2152+$X$8*Y2155+AA2155)^2)^0.5)</f>
        <v>-16.827410522343303</v>
      </c>
      <c r="AE2152" s="99">
        <f t="shared" ref="AE2152" si="8856">((Y2152^2+X2152^2)/(Y2155^2+X2155^2))^0.5</f>
        <v>3.4698160206018991</v>
      </c>
      <c r="AF2152" s="17"/>
      <c r="AG2152" s="62"/>
      <c r="AH2152" s="62"/>
      <c r="AI2152" s="62"/>
      <c r="AJ2152" s="62"/>
    </row>
    <row r="2153" spans="2:36" ht="18.649999999999999" customHeight="1" thickBot="1">
      <c r="D2153" s="59"/>
      <c r="E2153" s="22"/>
      <c r="F2153" s="22"/>
      <c r="G2153" s="65"/>
      <c r="I2153" s="63"/>
      <c r="L2153" s="64"/>
      <c r="N2153" s="63"/>
      <c r="Q2153" s="64"/>
      <c r="S2153" s="63"/>
      <c r="V2153" s="64"/>
      <c r="X2153" s="63"/>
      <c r="AA2153" s="64"/>
      <c r="AE2153" s="100"/>
      <c r="AF2153" s="17"/>
      <c r="AG2153" s="62"/>
      <c r="AH2153" s="62"/>
      <c r="AI2153" s="62"/>
      <c r="AJ2153" s="62"/>
    </row>
    <row r="2154" spans="2:36" ht="18.649999999999999" customHeight="1" thickBot="1">
      <c r="D2154" s="237" t="s">
        <v>39</v>
      </c>
      <c r="E2154" s="238"/>
      <c r="F2154" s="239" t="s">
        <v>40</v>
      </c>
      <c r="G2154" s="240"/>
      <c r="I2154" s="228" t="s">
        <v>18</v>
      </c>
      <c r="J2154" s="229"/>
      <c r="K2154" s="230" t="s">
        <v>19</v>
      </c>
      <c r="L2154" s="231"/>
      <c r="N2154" s="228" t="s">
        <v>20</v>
      </c>
      <c r="O2154" s="229"/>
      <c r="P2154" s="230" t="s">
        <v>21</v>
      </c>
      <c r="Q2154" s="231"/>
      <c r="S2154" s="228" t="s">
        <v>47</v>
      </c>
      <c r="T2154" s="229"/>
      <c r="U2154" s="230" t="s">
        <v>48</v>
      </c>
      <c r="V2154" s="231"/>
      <c r="X2154" s="228" t="s">
        <v>51</v>
      </c>
      <c r="Y2154" s="229"/>
      <c r="Z2154" s="230" t="s">
        <v>52</v>
      </c>
      <c r="AA2154" s="231"/>
      <c r="AB2154" s="4"/>
      <c r="AC2154" s="71" t="s">
        <v>89</v>
      </c>
      <c r="AE2154" s="101" t="s">
        <v>90</v>
      </c>
      <c r="AF2154" s="17"/>
      <c r="AG2154" s="62"/>
      <c r="AH2154" s="62"/>
      <c r="AI2154" s="62"/>
      <c r="AJ2154" s="62"/>
    </row>
    <row r="2155" spans="2:36" ht="18.649999999999999" customHeight="1" thickTop="1" thickBot="1">
      <c r="D2155" s="43">
        <v>0</v>
      </c>
      <c r="E2155" s="116">
        <f t="shared" ref="E2155" si="8857">(1/$E$8)*SIN($B2152*$F$8)</f>
        <v>0.21726594952280037</v>
      </c>
      <c r="F2155" s="59">
        <f t="shared" ref="F2155" si="8858">COS($F$8*$B2152)</f>
        <v>-0.75839275088940794</v>
      </c>
      <c r="G2155" s="73">
        <v>0</v>
      </c>
      <c r="I2155" s="55">
        <v>0</v>
      </c>
      <c r="J2155" s="58">
        <f t="shared" ref="J2155" si="8859">(TAN($K$8*B2152))/$J$8</f>
        <v>2.5232643869885036</v>
      </c>
      <c r="K2155" s="56">
        <v>1</v>
      </c>
      <c r="L2155" s="57">
        <v>0</v>
      </c>
      <c r="N2155" s="55">
        <f t="shared" ref="N2155" si="8860">D2155*I2152+F2155*I2155-E2155*J2152-G2155*J2155</f>
        <v>0</v>
      </c>
      <c r="O2155" s="58">
        <f t="shared" ref="O2155" si="8861">(D2155*J2152+E2155*I2152+F2155*J2155+G2155*I2155)</f>
        <v>-1.6963594701466864</v>
      </c>
      <c r="P2155" s="56">
        <f t="shared" ref="P2155" si="8862">D2155*K2152+F2155*K2155-E2155*L2152-G2155*L2155</f>
        <v>-0.75839275088940794</v>
      </c>
      <c r="Q2155" s="57">
        <f t="shared" ref="Q2155" si="8863">(D2155*L2152+E2155*K2152+F2155*L2155+G2155*K2155)</f>
        <v>0</v>
      </c>
      <c r="S2155" s="43">
        <v>0</v>
      </c>
      <c r="T2155" s="116">
        <f t="shared" ref="T2155" si="8864">(1/$T$8)*SIN($B2152*$U$8)</f>
        <v>0.21726594952280037</v>
      </c>
      <c r="U2155" s="59">
        <f t="shared" ref="U2155" si="8865">COS($U$8*$B2152)</f>
        <v>-0.75839275088940794</v>
      </c>
      <c r="V2155" s="73">
        <v>0</v>
      </c>
      <c r="X2155" s="55">
        <f t="shared" ref="X2155" si="8866">N2155*S2152+P2155*S2155-O2155*T2152-Q2155*T2155</f>
        <v>0</v>
      </c>
      <c r="Y2155" s="58">
        <f t="shared" ref="Y2155" si="8867">(N2155*T2152+O2155*S2152+P2155*T2155+Q2155*S2155)</f>
        <v>1.1217338039286482</v>
      </c>
      <c r="Z2155" s="56">
        <f t="shared" ref="Z2155" si="8868">N2155*U2152+P2155*U2155-O2155*V2152-Q2155*V2155</f>
        <v>3.8922099237223331</v>
      </c>
      <c r="AA2155" s="57">
        <f t="shared" ref="AA2155" si="8869">(N2155*V2152+O2155*U2152+P2155*V2155+Q2155*U2155)</f>
        <v>0</v>
      </c>
      <c r="AB2155" s="9"/>
      <c r="AC2155" s="74">
        <f t="shared" ref="AC2155" si="8870">(180/PI())*ATAN(-1*(($X$8*Y2152+AA2152+$X$8*Y2155+AA2155)/($X$8*X2152+Z2152+$X$8*X2155+Z2155)))</f>
        <v>55.887274950638982</v>
      </c>
      <c r="AE2155" s="102">
        <f t="shared" ref="AE2155" si="8871">20*LOG(((($X$8*X2152+Z2152-$X$8*X2155-Z2155)^2+($X$8*Y2152+AA2152-$X$8*Y2155-AA2155)^2)/(($X$8*X2152+Z2152+$X$8*X2155+Z2155)^2+($X$8*Y2152+AA2152+$X$8*Y2155+AA2155)^2))^0.5)</f>
        <v>-9.1115246917909329E-2</v>
      </c>
      <c r="AF2155" s="17"/>
      <c r="AG2155" s="62"/>
      <c r="AH2155" s="62"/>
      <c r="AI2155" s="62"/>
      <c r="AJ2155" s="62"/>
    </row>
    <row r="2156" spans="2:36" ht="18.649999999999999" customHeight="1">
      <c r="AE2156" s="66"/>
    </row>
    <row r="2157" spans="2:36" ht="18.649999999999999" customHeight="1" thickBot="1">
      <c r="E2157" s="50" t="s">
        <v>8</v>
      </c>
      <c r="J2157" s="50" t="s">
        <v>9</v>
      </c>
      <c r="O2157" s="50" t="s">
        <v>10</v>
      </c>
      <c r="T2157" s="50" t="s">
        <v>11</v>
      </c>
      <c r="Y2157" s="50" t="s">
        <v>12</v>
      </c>
    </row>
    <row r="2158" spans="2:36" ht="18.649999999999999" customHeight="1" thickBot="1">
      <c r="B2158" s="49"/>
      <c r="D2158" s="233" t="s">
        <v>37</v>
      </c>
      <c r="E2158" s="234"/>
      <c r="F2158" s="235" t="s">
        <v>38</v>
      </c>
      <c r="G2158" s="236"/>
      <c r="I2158" s="228" t="s">
        <v>14</v>
      </c>
      <c r="J2158" s="229"/>
      <c r="K2158" s="230" t="s">
        <v>15</v>
      </c>
      <c r="L2158" s="231"/>
      <c r="N2158" s="228" t="s">
        <v>16</v>
      </c>
      <c r="O2158" s="229"/>
      <c r="P2158" s="230" t="s">
        <v>17</v>
      </c>
      <c r="Q2158" s="231"/>
      <c r="S2158" s="228" t="s">
        <v>45</v>
      </c>
      <c r="T2158" s="229"/>
      <c r="U2158" s="230" t="s">
        <v>46</v>
      </c>
      <c r="V2158" s="231"/>
      <c r="X2158" s="228" t="s">
        <v>49</v>
      </c>
      <c r="Y2158" s="229"/>
      <c r="Z2158" s="230" t="s">
        <v>50</v>
      </c>
      <c r="AA2158" s="231"/>
      <c r="AB2158" s="4"/>
      <c r="AC2158" s="53" t="s">
        <v>87</v>
      </c>
      <c r="AE2158" s="98" t="s">
        <v>88</v>
      </c>
      <c r="AF2158" s="17"/>
      <c r="AG2158" s="62"/>
      <c r="AH2158" s="62"/>
      <c r="AI2158" s="62"/>
      <c r="AJ2158" s="62"/>
    </row>
    <row r="2159" spans="2:36" ht="18.649999999999999" customHeight="1" thickTop="1" thickBot="1">
      <c r="B2159" s="75">
        <v>6.1</v>
      </c>
      <c r="D2159" s="132">
        <f t="shared" ref="D2159" si="8872">COS($F$8*$B2159)</f>
        <v>-0.76358204500728111</v>
      </c>
      <c r="E2159" s="133">
        <v>0</v>
      </c>
      <c r="F2159" s="134">
        <v>0</v>
      </c>
      <c r="G2159" s="135">
        <f t="shared" ref="G2159" si="8873">$E$8*SIN($B2159*$F$8)</f>
        <v>1.9371324541400072</v>
      </c>
      <c r="I2159" s="55">
        <v>1</v>
      </c>
      <c r="J2159" s="58">
        <v>0</v>
      </c>
      <c r="K2159" s="56">
        <v>0</v>
      </c>
      <c r="L2159" s="57">
        <v>0</v>
      </c>
      <c r="N2159" s="55">
        <f t="shared" ref="N2159" si="8874">D2159*I2159+F2159*I2162-E2159*J2159-G2159*J2162</f>
        <v>-5.8270865173200326</v>
      </c>
      <c r="O2159" s="58">
        <f t="shared" ref="O2159" si="8875">(D2159*J2159+E2159*I2159+F2159*J2162+G2159*I2162)</f>
        <v>0</v>
      </c>
      <c r="P2159" s="56">
        <f t="shared" ref="P2159" si="8876">D2159*K2159+F2159*K2162-E2159*L2159-G2159*L2162</f>
        <v>0</v>
      </c>
      <c r="Q2159" s="57">
        <f t="shared" ref="Q2159" si="8877">(D2159*L2159+E2159*K2159+F2159*L2162+G2159*K2162)</f>
        <v>1.9371324541400072</v>
      </c>
      <c r="S2159" s="59">
        <f t="shared" ref="S2159" si="8878">COS($U$8*$B2159)</f>
        <v>-0.76358204500728111</v>
      </c>
      <c r="T2159" s="60">
        <v>0</v>
      </c>
      <c r="U2159" s="22">
        <v>0</v>
      </c>
      <c r="V2159" s="116">
        <f t="shared" ref="V2159" si="8879">$T$8*SIN($B2159*$U$8)</f>
        <v>1.9371324541400072</v>
      </c>
      <c r="X2159" s="55">
        <f t="shared" ref="X2159" si="8880">N2159*S2159+P2159*S2162-O2159*T2159-Q2159*T2162</f>
        <v>4.0325161787870867</v>
      </c>
      <c r="Y2159" s="58">
        <f t="shared" ref="Y2159" si="8881">(N2159*T2159+O2159*S2159+P2159*T2162+Q2159*S2162)</f>
        <v>0</v>
      </c>
      <c r="Z2159" s="56">
        <f t="shared" ref="Z2159" si="8882">N2159*U2159+P2159*U2162-O2159*V2159-Q2159*V2162</f>
        <v>0</v>
      </c>
      <c r="AA2159" s="57">
        <f t="shared" ref="AA2159" si="8883">(N2159*V2159+O2159*U2159+P2159*V2162+Q2159*U2162)</f>
        <v>-12.766997966564503</v>
      </c>
      <c r="AB2159" s="9"/>
      <c r="AC2159" s="61">
        <f t="shared" ref="AC2159" si="8884">20*LOG((2*$X$8)/(($X$8*X2159+Z2159+$X$8*X2162+Z2162)^2+($X$8*Y2159+AA2159+$X$8*Y2162+AA2162)^2)^0.5)</f>
        <v>-16.966784976772256</v>
      </c>
      <c r="AE2159" s="99">
        <f t="shared" ref="AE2159" si="8885">((Y2159^2+X2159^2)/(Y2162^2+X2162^2))^0.5</f>
        <v>3.3734680505649206</v>
      </c>
      <c r="AF2159" s="17"/>
      <c r="AG2159" s="62"/>
      <c r="AH2159" s="62"/>
      <c r="AI2159" s="62"/>
      <c r="AJ2159" s="62"/>
    </row>
    <row r="2160" spans="2:36" ht="18.649999999999999" customHeight="1" thickBot="1">
      <c r="D2160" s="59"/>
      <c r="E2160" s="22"/>
      <c r="F2160" s="22"/>
      <c r="G2160" s="65"/>
      <c r="I2160" s="63"/>
      <c r="L2160" s="64"/>
      <c r="N2160" s="63"/>
      <c r="Q2160" s="64"/>
      <c r="S2160" s="63"/>
      <c r="V2160" s="64"/>
      <c r="X2160" s="63"/>
      <c r="AA2160" s="64"/>
      <c r="AE2160" s="100"/>
      <c r="AF2160" s="17"/>
      <c r="AG2160" s="62"/>
      <c r="AH2160" s="62"/>
      <c r="AI2160" s="62"/>
      <c r="AJ2160" s="62"/>
    </row>
    <row r="2161" spans="2:36" ht="18.649999999999999" customHeight="1" thickBot="1">
      <c r="D2161" s="237" t="s">
        <v>39</v>
      </c>
      <c r="E2161" s="238"/>
      <c r="F2161" s="239" t="s">
        <v>40</v>
      </c>
      <c r="G2161" s="240"/>
      <c r="I2161" s="228" t="s">
        <v>18</v>
      </c>
      <c r="J2161" s="229"/>
      <c r="K2161" s="230" t="s">
        <v>19</v>
      </c>
      <c r="L2161" s="231"/>
      <c r="N2161" s="228" t="s">
        <v>20</v>
      </c>
      <c r="O2161" s="229"/>
      <c r="P2161" s="230" t="s">
        <v>21</v>
      </c>
      <c r="Q2161" s="231"/>
      <c r="S2161" s="228" t="s">
        <v>47</v>
      </c>
      <c r="T2161" s="229"/>
      <c r="U2161" s="230" t="s">
        <v>48</v>
      </c>
      <c r="V2161" s="231"/>
      <c r="X2161" s="228" t="s">
        <v>51</v>
      </c>
      <c r="Y2161" s="229"/>
      <c r="Z2161" s="230" t="s">
        <v>52</v>
      </c>
      <c r="AA2161" s="231"/>
      <c r="AB2161" s="4"/>
      <c r="AC2161" s="71" t="s">
        <v>89</v>
      </c>
      <c r="AE2161" s="101" t="s">
        <v>90</v>
      </c>
      <c r="AF2161" s="17"/>
      <c r="AG2161" s="62"/>
      <c r="AH2161" s="62"/>
      <c r="AI2161" s="62"/>
      <c r="AJ2161" s="62"/>
    </row>
    <row r="2162" spans="2:36" ht="18.649999999999999" customHeight="1" thickTop="1" thickBot="1">
      <c r="D2162" s="43">
        <v>0</v>
      </c>
      <c r="E2162" s="116">
        <f t="shared" ref="E2162" si="8886">(1/$E$8)*SIN($B2159*$F$8)</f>
        <v>0.21523693934888968</v>
      </c>
      <c r="F2162" s="59">
        <f t="shared" ref="F2162" si="8887">COS($F$8*$B2159)</f>
        <v>-0.76358204500728111</v>
      </c>
      <c r="G2162" s="73">
        <v>0</v>
      </c>
      <c r="I2162" s="55">
        <v>0</v>
      </c>
      <c r="J2162" s="58">
        <f t="shared" ref="J2162" si="8888">(TAN($K$8*B2159))/$J$8</f>
        <v>2.6139175261304999</v>
      </c>
      <c r="K2162" s="56">
        <v>1</v>
      </c>
      <c r="L2162" s="57">
        <v>0</v>
      </c>
      <c r="N2162" s="55">
        <f t="shared" ref="N2162" si="8889">D2162*I2159+F2162*I2162-E2162*J2159-G2162*J2162</f>
        <v>0</v>
      </c>
      <c r="O2162" s="58">
        <f t="shared" ref="O2162" si="8890">(D2162*J2159+E2162*I2159+F2162*J2162+G2162*I2162)</f>
        <v>-1.7807035507342104</v>
      </c>
      <c r="P2162" s="56">
        <f t="shared" ref="P2162" si="8891">D2162*K2159+F2162*K2162-E2162*L2159-G2162*L2162</f>
        <v>-0.76358204500728111</v>
      </c>
      <c r="Q2162" s="57">
        <f t="shared" ref="Q2162" si="8892">(D2162*L2159+E2162*K2159+F2162*L2162+G2162*K2162)</f>
        <v>0</v>
      </c>
      <c r="S2162" s="43">
        <v>0</v>
      </c>
      <c r="T2162" s="116">
        <f t="shared" ref="T2162" si="8893">(1/$T$8)*SIN($B2159*$U$8)</f>
        <v>0.21523693934888968</v>
      </c>
      <c r="U2162" s="59">
        <f t="shared" ref="U2162" si="8894">COS($U$8*$B2159)</f>
        <v>-0.76358204500728111</v>
      </c>
      <c r="V2162" s="73">
        <v>0</v>
      </c>
      <c r="X2162" s="55">
        <f t="shared" ref="X2162" si="8895">N2162*S2159+P2162*S2162-O2162*T2159-Q2162*T2162</f>
        <v>0</v>
      </c>
      <c r="Y2162" s="58">
        <f t="shared" ref="Y2162" si="8896">(N2162*T2159+O2162*S2159+P2162*T2162+Q2162*S2162)</f>
        <v>1.1953621965122219</v>
      </c>
      <c r="Z2162" s="56">
        <f t="shared" ref="Z2162" si="8897">N2162*U2159+P2162*U2162-O2162*V2159-Q2162*V2162</f>
        <v>4.0325161787870876</v>
      </c>
      <c r="AA2162" s="57">
        <f t="shared" ref="AA2162" si="8898">(N2162*V2159+O2162*U2159+P2162*V2162+Q2162*U2162)</f>
        <v>0</v>
      </c>
      <c r="AB2162" s="9"/>
      <c r="AC2162" s="74">
        <f t="shared" ref="AC2162" si="8899">(180/PI())*ATAN(-1*(($X$8*Y2159+AA2159+$X$8*Y2162+AA2162)/($X$8*X2159+Z2159+$X$8*X2162+Z2162)))</f>
        <v>55.124828680735611</v>
      </c>
      <c r="AE2162" s="102">
        <f t="shared" ref="AE2162" si="8900">20*LOG(((($X$8*X2159+Z2159-$X$8*X2162-Z2162)^2+($X$8*Y2159+AA2159-$X$8*Y2162-AA2162)^2)/(($X$8*X2159+Z2159+$X$8*X2162+Z2162)^2+($X$8*Y2159+AA2159+$X$8*Y2162+AA2162)^2))^0.5)</f>
        <v>-8.8208158745282719E-2</v>
      </c>
      <c r="AF2162" s="17"/>
      <c r="AG2162" s="62"/>
      <c r="AH2162" s="62"/>
      <c r="AI2162" s="62"/>
      <c r="AJ2162" s="62"/>
    </row>
    <row r="2163" spans="2:36" ht="18.649999999999999" customHeight="1">
      <c r="AE2163" s="66"/>
    </row>
    <row r="2164" spans="2:36" ht="18.649999999999999" customHeight="1" thickBot="1">
      <c r="E2164" s="50" t="s">
        <v>8</v>
      </c>
      <c r="J2164" s="50" t="s">
        <v>9</v>
      </c>
      <c r="O2164" s="50" t="s">
        <v>10</v>
      </c>
      <c r="T2164" s="50" t="s">
        <v>11</v>
      </c>
      <c r="Y2164" s="50" t="s">
        <v>12</v>
      </c>
    </row>
    <row r="2165" spans="2:36" ht="18.649999999999999" customHeight="1" thickBot="1">
      <c r="B2165" s="49"/>
      <c r="D2165" s="233" t="s">
        <v>37</v>
      </c>
      <c r="E2165" s="234"/>
      <c r="F2165" s="235" t="s">
        <v>38</v>
      </c>
      <c r="G2165" s="236"/>
      <c r="I2165" s="228" t="s">
        <v>14</v>
      </c>
      <c r="J2165" s="229"/>
      <c r="K2165" s="230" t="s">
        <v>15</v>
      </c>
      <c r="L2165" s="231"/>
      <c r="N2165" s="228" t="s">
        <v>16</v>
      </c>
      <c r="O2165" s="229"/>
      <c r="P2165" s="230" t="s">
        <v>17</v>
      </c>
      <c r="Q2165" s="231"/>
      <c r="S2165" s="228" t="s">
        <v>45</v>
      </c>
      <c r="T2165" s="229"/>
      <c r="U2165" s="230" t="s">
        <v>46</v>
      </c>
      <c r="V2165" s="231"/>
      <c r="X2165" s="228" t="s">
        <v>49</v>
      </c>
      <c r="Y2165" s="229"/>
      <c r="Z2165" s="230" t="s">
        <v>50</v>
      </c>
      <c r="AA2165" s="231"/>
      <c r="AB2165" s="4"/>
      <c r="AC2165" s="53" t="s">
        <v>87</v>
      </c>
      <c r="AE2165" s="98" t="s">
        <v>88</v>
      </c>
      <c r="AF2165" s="17"/>
      <c r="AG2165" s="62"/>
      <c r="AH2165" s="62"/>
      <c r="AI2165" s="62"/>
      <c r="AJ2165" s="62"/>
    </row>
    <row r="2166" spans="2:36" ht="18.649999999999999" customHeight="1" thickTop="1" thickBot="1">
      <c r="B2166" s="75">
        <v>6.12</v>
      </c>
      <c r="D2166" s="132">
        <f t="shared" ref="D2166" si="8901">COS($F$8*$B2166)</f>
        <v>-0.76872248460070647</v>
      </c>
      <c r="E2166" s="133">
        <v>0</v>
      </c>
      <c r="F2166" s="134">
        <v>0</v>
      </c>
      <c r="G2166" s="135">
        <f t="shared" ref="G2166" si="8902">$E$8*SIN($B2166*$F$8)</f>
        <v>1.9187474234572537</v>
      </c>
      <c r="I2166" s="55">
        <v>1</v>
      </c>
      <c r="J2166" s="58">
        <v>0</v>
      </c>
      <c r="K2166" s="56">
        <v>0</v>
      </c>
      <c r="L2166" s="57">
        <v>0</v>
      </c>
      <c r="N2166" s="55">
        <f t="shared" ref="N2166" si="8903">D2166*I2166+F2166*I2169-E2166*J2166-G2166*J2169</f>
        <v>-5.9684757707792029</v>
      </c>
      <c r="O2166" s="58">
        <f t="shared" ref="O2166" si="8904">(D2166*J2166+E2166*I2166+F2166*J2169+G2166*I2169)</f>
        <v>0</v>
      </c>
      <c r="P2166" s="56">
        <f t="shared" ref="P2166" si="8905">D2166*K2166+F2166*K2169-E2166*L2166-G2166*L2169</f>
        <v>0</v>
      </c>
      <c r="Q2166" s="57">
        <f t="shared" ref="Q2166" si="8906">(D2166*L2166+E2166*K2166+F2166*L2169+G2166*K2169)</f>
        <v>1.9187474234572537</v>
      </c>
      <c r="S2166" s="59">
        <f t="shared" ref="S2166" si="8907">COS($U$8*$B2166)</f>
        <v>-0.76872248460070647</v>
      </c>
      <c r="T2166" s="60">
        <v>0</v>
      </c>
      <c r="U2166" s="22">
        <v>0</v>
      </c>
      <c r="V2166" s="116">
        <f t="shared" ref="V2166" si="8908">$T$8*SIN($B2166*$U$8)</f>
        <v>1.9187474234572537</v>
      </c>
      <c r="X2166" s="55">
        <f t="shared" ref="X2166" si="8909">N2166*S2166+P2166*S2169-O2166*T2166-Q2166*T2169</f>
        <v>4.1790357821231892</v>
      </c>
      <c r="Y2166" s="58">
        <f t="shared" ref="Y2166" si="8910">(N2166*T2166+O2166*S2166+P2166*T2169+Q2166*S2169)</f>
        <v>0</v>
      </c>
      <c r="Z2166" s="56">
        <f t="shared" ref="Z2166" si="8911">N2166*U2166+P2166*U2169-O2166*V2166-Q2166*V2169</f>
        <v>0</v>
      </c>
      <c r="AA2166" s="57">
        <f t="shared" ref="AA2166" si="8912">(N2166*V2166+O2166*U2166+P2166*V2169+Q2166*U2169)</f>
        <v>-12.926981793830906</v>
      </c>
      <c r="AB2166" s="9"/>
      <c r="AC2166" s="61">
        <f t="shared" ref="AC2166" si="8913">20*LOG((2*$X$8)/(($X$8*X2166+Z2166+$X$8*X2169+Z2169)^2+($X$8*Y2166+AA2166+$X$8*Y2169+AA2169)^2)^0.5)</f>
        <v>-17.110849853394399</v>
      </c>
      <c r="AE2166" s="99">
        <f t="shared" ref="AE2166" si="8914">((Y2166^2+X2166^2)/(Y2169^2+X2169^2))^0.5</f>
        <v>3.2811712614828177</v>
      </c>
      <c r="AF2166" s="17"/>
      <c r="AG2166" s="62"/>
      <c r="AH2166" s="62"/>
      <c r="AI2166" s="62"/>
      <c r="AJ2166" s="62"/>
    </row>
    <row r="2167" spans="2:36" ht="18.649999999999999" customHeight="1" thickBot="1">
      <c r="D2167" s="59"/>
      <c r="E2167" s="22"/>
      <c r="F2167" s="22"/>
      <c r="G2167" s="65"/>
      <c r="I2167" s="63"/>
      <c r="L2167" s="64"/>
      <c r="N2167" s="63"/>
      <c r="Q2167" s="64"/>
      <c r="S2167" s="63"/>
      <c r="V2167" s="64"/>
      <c r="X2167" s="63"/>
      <c r="AA2167" s="64"/>
      <c r="AE2167" s="100"/>
      <c r="AF2167" s="17"/>
      <c r="AG2167" s="62"/>
      <c r="AH2167" s="62"/>
      <c r="AI2167" s="62"/>
      <c r="AJ2167" s="62"/>
    </row>
    <row r="2168" spans="2:36" ht="18.649999999999999" customHeight="1" thickBot="1">
      <c r="D2168" s="237" t="s">
        <v>39</v>
      </c>
      <c r="E2168" s="238"/>
      <c r="F2168" s="239" t="s">
        <v>40</v>
      </c>
      <c r="G2168" s="240"/>
      <c r="I2168" s="228" t="s">
        <v>18</v>
      </c>
      <c r="J2168" s="229"/>
      <c r="K2168" s="230" t="s">
        <v>19</v>
      </c>
      <c r="L2168" s="231"/>
      <c r="N2168" s="228" t="s">
        <v>20</v>
      </c>
      <c r="O2168" s="229"/>
      <c r="P2168" s="230" t="s">
        <v>21</v>
      </c>
      <c r="Q2168" s="231"/>
      <c r="S2168" s="228" t="s">
        <v>47</v>
      </c>
      <c r="T2168" s="229"/>
      <c r="U2168" s="230" t="s">
        <v>48</v>
      </c>
      <c r="V2168" s="231"/>
      <c r="X2168" s="228" t="s">
        <v>51</v>
      </c>
      <c r="Y2168" s="229"/>
      <c r="Z2168" s="230" t="s">
        <v>52</v>
      </c>
      <c r="AA2168" s="231"/>
      <c r="AB2168" s="4"/>
      <c r="AC2168" s="71" t="s">
        <v>89</v>
      </c>
      <c r="AE2168" s="101" t="s">
        <v>90</v>
      </c>
      <c r="AF2168" s="17"/>
      <c r="AG2168" s="62"/>
      <c r="AH2168" s="62"/>
      <c r="AI2168" s="62"/>
      <c r="AJ2168" s="62"/>
    </row>
    <row r="2169" spans="2:36" ht="18.649999999999999" customHeight="1" thickTop="1" thickBot="1">
      <c r="D2169" s="43">
        <v>0</v>
      </c>
      <c r="E2169" s="116">
        <f t="shared" ref="E2169" si="8915">(1/$E$8)*SIN($B2166*$F$8)</f>
        <v>0.21319415816191706</v>
      </c>
      <c r="F2169" s="59">
        <f t="shared" ref="F2169" si="8916">COS($F$8*$B2166)</f>
        <v>-0.76872248460070647</v>
      </c>
      <c r="G2169" s="73">
        <v>0</v>
      </c>
      <c r="I2169" s="55">
        <v>0</v>
      </c>
      <c r="J2169" s="58">
        <f t="shared" ref="J2169" si="8917">(TAN($K$8*B2166))/$J$8</f>
        <v>2.7099727783917662</v>
      </c>
      <c r="K2169" s="56">
        <v>1</v>
      </c>
      <c r="L2169" s="57">
        <v>0</v>
      </c>
      <c r="N2169" s="55">
        <f t="shared" ref="N2169" si="8918">D2169*I2166+F2169*I2169-E2169*J2166-G2169*J2169</f>
        <v>0</v>
      </c>
      <c r="O2169" s="58">
        <f t="shared" ref="O2169" si="8919">(D2169*J2166+E2169*I2166+F2169*J2169+G2169*I2169)</f>
        <v>-1.8700228492436812</v>
      </c>
      <c r="P2169" s="56">
        <f t="shared" ref="P2169" si="8920">D2169*K2166+F2169*K2169-E2169*L2166-G2169*L2169</f>
        <v>-0.76872248460070647</v>
      </c>
      <c r="Q2169" s="57">
        <f t="shared" ref="Q2169" si="8921">(D2169*L2166+E2169*K2166+F2169*L2169+G2169*K2169)</f>
        <v>0</v>
      </c>
      <c r="S2169" s="43">
        <v>0</v>
      </c>
      <c r="T2169" s="116">
        <f t="shared" ref="T2169" si="8922">(1/$T$8)*SIN($B2166*$U$8)</f>
        <v>0.21319415816191706</v>
      </c>
      <c r="U2169" s="59">
        <f t="shared" ref="U2169" si="8923">COS($U$8*$B2166)</f>
        <v>-0.76872248460070647</v>
      </c>
      <c r="V2169" s="73">
        <v>0</v>
      </c>
      <c r="X2169" s="55">
        <f t="shared" ref="X2169" si="8924">N2169*S2166+P2169*S2169-O2169*T2166-Q2169*T2169</f>
        <v>0</v>
      </c>
      <c r="Y2169" s="58">
        <f t="shared" ref="Y2169" si="8925">(N2169*T2166+O2169*S2166+P2169*T2169+Q2169*S2169)</f>
        <v>1.2736414679661101</v>
      </c>
      <c r="Z2169" s="56">
        <f t="shared" ref="Z2169" si="8926">N2169*U2166+P2169*U2169-O2169*V2166-Q2169*V2169</f>
        <v>4.1790357821231892</v>
      </c>
      <c r="AA2169" s="57">
        <f t="shared" ref="AA2169" si="8927">(N2169*V2166+O2169*U2166+P2169*V2169+Q2169*U2169)</f>
        <v>0</v>
      </c>
      <c r="AB2169" s="9"/>
      <c r="AC2169" s="74">
        <f t="shared" ref="AC2169" si="8928">(180/PI())*ATAN(-1*(($X$8*Y2166+AA2166+$X$8*Y2169+AA2169)/($X$8*X2166+Z2166+$X$8*X2169+Z2169)))</f>
        <v>54.350948544477745</v>
      </c>
      <c r="AE2169" s="102">
        <f t="shared" ref="AE2169" si="8929">20*LOG(((($X$8*X2166+Z2166-$X$8*X2169-Z2169)^2+($X$8*Y2166+AA2166-$X$8*Y2169-AA2169)^2)/(($X$8*X2166+Z2166+$X$8*X2169+Z2169)^2+($X$8*Y2166+AA2166+$X$8*Y2169+AA2169)^2))^0.5)</f>
        <v>-8.5301649126811485E-2</v>
      </c>
      <c r="AF2169" s="17"/>
      <c r="AG2169" s="62"/>
      <c r="AH2169" s="62"/>
      <c r="AI2169" s="62"/>
      <c r="AJ2169" s="62"/>
    </row>
    <row r="2170" spans="2:36" ht="18.649999999999999" customHeight="1">
      <c r="AE2170" s="66"/>
    </row>
    <row r="2171" spans="2:36" ht="18.649999999999999" customHeight="1" thickBot="1">
      <c r="E2171" s="50" t="s">
        <v>8</v>
      </c>
      <c r="J2171" s="50" t="s">
        <v>9</v>
      </c>
      <c r="O2171" s="50" t="s">
        <v>10</v>
      </c>
      <c r="T2171" s="50" t="s">
        <v>11</v>
      </c>
      <c r="Y2171" s="50" t="s">
        <v>12</v>
      </c>
    </row>
    <row r="2172" spans="2:36" ht="18.649999999999999" customHeight="1" thickBot="1">
      <c r="B2172" s="49"/>
      <c r="D2172" s="233" t="s">
        <v>37</v>
      </c>
      <c r="E2172" s="234"/>
      <c r="F2172" s="235" t="s">
        <v>38</v>
      </c>
      <c r="G2172" s="236"/>
      <c r="I2172" s="228" t="s">
        <v>14</v>
      </c>
      <c r="J2172" s="229"/>
      <c r="K2172" s="230" t="s">
        <v>15</v>
      </c>
      <c r="L2172" s="231"/>
      <c r="N2172" s="228" t="s">
        <v>16</v>
      </c>
      <c r="O2172" s="229"/>
      <c r="P2172" s="230" t="s">
        <v>17</v>
      </c>
      <c r="Q2172" s="231"/>
      <c r="S2172" s="228" t="s">
        <v>45</v>
      </c>
      <c r="T2172" s="229"/>
      <c r="U2172" s="230" t="s">
        <v>46</v>
      </c>
      <c r="V2172" s="231"/>
      <c r="X2172" s="228" t="s">
        <v>49</v>
      </c>
      <c r="Y2172" s="229"/>
      <c r="Z2172" s="230" t="s">
        <v>50</v>
      </c>
      <c r="AA2172" s="231"/>
      <c r="AB2172" s="4"/>
      <c r="AC2172" s="53" t="s">
        <v>87</v>
      </c>
      <c r="AE2172" s="98" t="s">
        <v>88</v>
      </c>
      <c r="AF2172" s="17"/>
      <c r="AG2172" s="62"/>
      <c r="AH2172" s="62"/>
      <c r="AI2172" s="62"/>
      <c r="AJ2172" s="62"/>
    </row>
    <row r="2173" spans="2:36" ht="18.649999999999999" customHeight="1" thickTop="1" thickBot="1">
      <c r="B2173" s="75">
        <v>6.14</v>
      </c>
      <c r="D2173" s="132">
        <f t="shared" ref="D2173" si="8930">COS($F$8*$B2173)</f>
        <v>-0.77381374078068799</v>
      </c>
      <c r="E2173" s="133">
        <v>0</v>
      </c>
      <c r="F2173" s="134">
        <v>0</v>
      </c>
      <c r="G2173" s="135">
        <f t="shared" ref="G2173" si="8931">$E$8*SIN($B2173*$F$8)</f>
        <v>1.9002396299443354</v>
      </c>
      <c r="I2173" s="55">
        <v>1</v>
      </c>
      <c r="J2173" s="58">
        <v>0</v>
      </c>
      <c r="K2173" s="56">
        <v>0</v>
      </c>
      <c r="L2173" s="57">
        <v>0</v>
      </c>
      <c r="N2173" s="55">
        <f t="shared" ref="N2173" si="8932">D2173*I2173+F2173*I2176-E2173*J2173-G2173*J2176</f>
        <v>-6.1172285026294446</v>
      </c>
      <c r="O2173" s="58">
        <f t="shared" ref="O2173" si="8933">(D2173*J2173+E2173*I2173+F2173*J2176+G2173*I2176)</f>
        <v>0</v>
      </c>
      <c r="P2173" s="56">
        <f t="shared" ref="P2173" si="8934">D2173*K2173+F2173*K2176-E2173*L2173-G2173*L2176</f>
        <v>0</v>
      </c>
      <c r="Q2173" s="57">
        <f t="shared" ref="Q2173" si="8935">(D2173*L2173+E2173*K2173+F2173*L2176+G2173*K2176)</f>
        <v>1.9002396299443354</v>
      </c>
      <c r="S2173" s="59">
        <f t="shared" ref="S2173" si="8936">COS($U$8*$B2173)</f>
        <v>-0.77381374078068799</v>
      </c>
      <c r="T2173" s="60">
        <v>0</v>
      </c>
      <c r="U2173" s="22">
        <v>0</v>
      </c>
      <c r="V2173" s="116">
        <f t="shared" ref="V2173" si="8937">$T$8*SIN($B2173*$U$8)</f>
        <v>1.9002396299443354</v>
      </c>
      <c r="X2173" s="55">
        <f t="shared" ref="X2173" si="8938">N2173*S2173+P2173*S2176-O2173*T2173-Q2173*T2176</f>
        <v>4.3323831762509384</v>
      </c>
      <c r="Y2173" s="58">
        <f t="shared" ref="Y2173" si="8939">(N2173*T2173+O2173*S2173+P2173*T2176+Q2173*S2176)</f>
        <v>0</v>
      </c>
      <c r="Z2173" s="56">
        <f t="shared" ref="Z2173" si="8940">N2173*U2173+P2173*U2176-O2173*V2173-Q2173*V2176</f>
        <v>0</v>
      </c>
      <c r="AA2173" s="57">
        <f t="shared" ref="AA2173" si="8941">(N2173*V2173+O2173*U2173+P2173*V2176+Q2173*U2176)</f>
        <v>-13.094631562548454</v>
      </c>
      <c r="AB2173" s="9"/>
      <c r="AC2173" s="61">
        <f t="shared" ref="AC2173" si="8942">20*LOG((2*$X$8)/(($X$8*X2173+Z2173+$X$8*X2176+Z2176)^2+($X$8*Y2173+AA2173+$X$8*Y2176+AA2176)^2)^0.5)</f>
        <v>-17.260135396567886</v>
      </c>
      <c r="AE2173" s="99">
        <f t="shared" ref="AE2173" si="8943">((Y2173^2+X2173^2)/(Y2176^2+X2176^2))^0.5</f>
        <v>3.1925952363170267</v>
      </c>
      <c r="AF2173" s="17"/>
      <c r="AG2173" s="62"/>
      <c r="AH2173" s="62"/>
      <c r="AI2173" s="62"/>
      <c r="AJ2173" s="62"/>
    </row>
    <row r="2174" spans="2:36" ht="18.649999999999999" customHeight="1" thickBot="1">
      <c r="D2174" s="59"/>
      <c r="E2174" s="22"/>
      <c r="F2174" s="22"/>
      <c r="G2174" s="65"/>
      <c r="I2174" s="63"/>
      <c r="L2174" s="64"/>
      <c r="N2174" s="63"/>
      <c r="Q2174" s="64"/>
      <c r="S2174" s="63"/>
      <c r="V2174" s="64"/>
      <c r="X2174" s="63"/>
      <c r="AA2174" s="64"/>
      <c r="AE2174" s="100"/>
      <c r="AF2174" s="17"/>
      <c r="AG2174" s="62"/>
      <c r="AH2174" s="62"/>
      <c r="AI2174" s="62"/>
      <c r="AJ2174" s="62"/>
    </row>
    <row r="2175" spans="2:36" ht="18.649999999999999" customHeight="1" thickBot="1">
      <c r="D2175" s="237" t="s">
        <v>39</v>
      </c>
      <c r="E2175" s="238"/>
      <c r="F2175" s="239" t="s">
        <v>40</v>
      </c>
      <c r="G2175" s="240"/>
      <c r="I2175" s="228" t="s">
        <v>18</v>
      </c>
      <c r="J2175" s="229"/>
      <c r="K2175" s="230" t="s">
        <v>19</v>
      </c>
      <c r="L2175" s="231"/>
      <c r="N2175" s="228" t="s">
        <v>20</v>
      </c>
      <c r="O2175" s="229"/>
      <c r="P2175" s="230" t="s">
        <v>21</v>
      </c>
      <c r="Q2175" s="231"/>
      <c r="S2175" s="228" t="s">
        <v>47</v>
      </c>
      <c r="T2175" s="229"/>
      <c r="U2175" s="230" t="s">
        <v>48</v>
      </c>
      <c r="V2175" s="231"/>
      <c r="X2175" s="228" t="s">
        <v>51</v>
      </c>
      <c r="Y2175" s="229"/>
      <c r="Z2175" s="230" t="s">
        <v>52</v>
      </c>
      <c r="AA2175" s="231"/>
      <c r="AB2175" s="4"/>
      <c r="AC2175" s="71" t="s">
        <v>89</v>
      </c>
      <c r="AE2175" s="101" t="s">
        <v>90</v>
      </c>
      <c r="AF2175" s="17"/>
      <c r="AG2175" s="62"/>
      <c r="AH2175" s="62"/>
      <c r="AI2175" s="62"/>
      <c r="AJ2175" s="62"/>
    </row>
    <row r="2176" spans="2:36" ht="18.649999999999999" customHeight="1" thickTop="1" thickBot="1">
      <c r="D2176" s="43">
        <v>0</v>
      </c>
      <c r="E2176" s="116">
        <f t="shared" ref="E2176" si="8944">(1/$E$8)*SIN($B2173*$F$8)</f>
        <v>0.21113773666048169</v>
      </c>
      <c r="F2176" s="59">
        <f t="shared" ref="F2176" si="8945">COS($F$8*$B2173)</f>
        <v>-0.77381374078068799</v>
      </c>
      <c r="G2176" s="73">
        <v>0</v>
      </c>
      <c r="I2176" s="55">
        <v>0</v>
      </c>
      <c r="J2176" s="58">
        <f t="shared" ref="J2176" si="8946">(TAN($K$8*B2173))/$J$8</f>
        <v>2.8119689104711934</v>
      </c>
      <c r="K2176" s="56">
        <v>1</v>
      </c>
      <c r="L2176" s="57">
        <v>0</v>
      </c>
      <c r="N2176" s="55">
        <f t="shared" ref="N2176" si="8947">D2176*I2173+F2176*I2176-E2176*J2173-G2176*J2176</f>
        <v>0</v>
      </c>
      <c r="O2176" s="58">
        <f t="shared" ref="O2176" si="8948">(D2176*J2173+E2176*I2173+F2176*J2176+G2176*I2176)</f>
        <v>-1.9648024449102282</v>
      </c>
      <c r="P2176" s="56">
        <f t="shared" ref="P2176" si="8949">D2176*K2173+F2176*K2176-E2176*L2173-G2176*L2176</f>
        <v>-0.77381374078068799</v>
      </c>
      <c r="Q2176" s="57">
        <f t="shared" ref="Q2176" si="8950">(D2176*L2173+E2176*K2173+F2176*L2176+G2176*K2176)</f>
        <v>0</v>
      </c>
      <c r="S2176" s="43">
        <v>0</v>
      </c>
      <c r="T2176" s="116">
        <f t="shared" ref="T2176" si="8951">(1/$T$8)*SIN($B2173*$U$8)</f>
        <v>0.21113773666048169</v>
      </c>
      <c r="U2176" s="59">
        <f t="shared" ref="U2176" si="8952">COS($U$8*$B2173)</f>
        <v>-0.77381374078068799</v>
      </c>
      <c r="V2176" s="73">
        <v>0</v>
      </c>
      <c r="X2176" s="55">
        <f t="shared" ref="X2176" si="8953">N2176*S2173+P2176*S2176-O2176*T2173-Q2176*T2176</f>
        <v>0</v>
      </c>
      <c r="Y2176" s="58">
        <f t="shared" ref="Y2176" si="8954">(N2176*T2173+O2176*S2173+P2176*T2176+Q2176*S2176)</f>
        <v>1.3570098479658101</v>
      </c>
      <c r="Z2176" s="56">
        <f t="shared" ref="Z2176" si="8955">N2176*U2173+P2176*U2176-O2176*V2173-Q2176*V2176</f>
        <v>4.3323831762509393</v>
      </c>
      <c r="AA2176" s="57">
        <f t="shared" ref="AA2176" si="8956">(N2176*V2173+O2176*U2173+P2176*V2176+Q2176*U2176)</f>
        <v>0</v>
      </c>
      <c r="AB2176" s="9"/>
      <c r="AC2176" s="74">
        <f t="shared" ref="AC2176" si="8957">(180/PI())*ATAN(-1*(($X$8*Y2173+AA2173+$X$8*Y2176+AA2176)/($X$8*X2173+Z2173+$X$8*X2176+Z2176)))</f>
        <v>53.565085847832904</v>
      </c>
      <c r="AE2176" s="102">
        <f t="shared" ref="AE2176" si="8958">20*LOG(((($X$8*X2173+Z2173-$X$8*X2176-Z2176)^2+($X$8*Y2173+AA2173-$X$8*Y2176-AA2176)^2)/(($X$8*X2173+Z2173+$X$8*X2176+Z2176)^2+($X$8*Y2173+AA2173+$X$8*Y2176+AA2176)^2))^0.5)</f>
        <v>-8.2391772778937999E-2</v>
      </c>
      <c r="AF2176" s="17"/>
      <c r="AG2176" s="62"/>
      <c r="AH2176" s="62"/>
      <c r="AI2176" s="62"/>
      <c r="AJ2176" s="62"/>
    </row>
    <row r="2177" spans="2:36" ht="18.649999999999999" customHeight="1">
      <c r="AE2177" s="66"/>
    </row>
    <row r="2178" spans="2:36" ht="18.649999999999999" customHeight="1" thickBot="1">
      <c r="E2178" s="50" t="s">
        <v>8</v>
      </c>
      <c r="J2178" s="50" t="s">
        <v>9</v>
      </c>
      <c r="O2178" s="50" t="s">
        <v>10</v>
      </c>
      <c r="T2178" s="50" t="s">
        <v>11</v>
      </c>
      <c r="Y2178" s="50" t="s">
        <v>12</v>
      </c>
    </row>
    <row r="2179" spans="2:36" ht="18.649999999999999" customHeight="1" thickBot="1">
      <c r="B2179" s="49"/>
      <c r="D2179" s="233" t="s">
        <v>37</v>
      </c>
      <c r="E2179" s="234"/>
      <c r="F2179" s="235" t="s">
        <v>38</v>
      </c>
      <c r="G2179" s="236"/>
      <c r="I2179" s="228" t="s">
        <v>14</v>
      </c>
      <c r="J2179" s="229"/>
      <c r="K2179" s="230" t="s">
        <v>15</v>
      </c>
      <c r="L2179" s="231"/>
      <c r="N2179" s="228" t="s">
        <v>16</v>
      </c>
      <c r="O2179" s="229"/>
      <c r="P2179" s="230" t="s">
        <v>17</v>
      </c>
      <c r="Q2179" s="231"/>
      <c r="S2179" s="228" t="s">
        <v>45</v>
      </c>
      <c r="T2179" s="229"/>
      <c r="U2179" s="230" t="s">
        <v>46</v>
      </c>
      <c r="V2179" s="231"/>
      <c r="X2179" s="228" t="s">
        <v>49</v>
      </c>
      <c r="Y2179" s="229"/>
      <c r="Z2179" s="230" t="s">
        <v>50</v>
      </c>
      <c r="AA2179" s="231"/>
      <c r="AB2179" s="4"/>
      <c r="AC2179" s="53" t="s">
        <v>87</v>
      </c>
      <c r="AE2179" s="98" t="s">
        <v>88</v>
      </c>
      <c r="AF2179" s="17"/>
      <c r="AG2179" s="62"/>
      <c r="AH2179" s="62"/>
      <c r="AI2179" s="62"/>
      <c r="AJ2179" s="62"/>
    </row>
    <row r="2180" spans="2:36" ht="18.649999999999999" customHeight="1" thickTop="1" thickBot="1">
      <c r="B2180" s="75">
        <v>6.16</v>
      </c>
      <c r="D2180" s="132">
        <f t="shared" ref="D2180" si="8959">COS($F$8*$B2180)</f>
        <v>-0.77885548780502023</v>
      </c>
      <c r="E2180" s="133">
        <v>0</v>
      </c>
      <c r="F2180" s="134">
        <v>0</v>
      </c>
      <c r="G2180" s="135">
        <f t="shared" ref="G2180" si="8960">$E$8*SIN($B2180*$F$8)</f>
        <v>1.8816102577430949</v>
      </c>
      <c r="I2180" s="55">
        <v>1</v>
      </c>
      <c r="J2180" s="58">
        <v>0</v>
      </c>
      <c r="K2180" s="56">
        <v>0</v>
      </c>
      <c r="L2180" s="57">
        <v>0</v>
      </c>
      <c r="N2180" s="55">
        <f t="shared" ref="N2180" si="8961">D2180*I2180+F2180*I2183-E2180*J2180-G2180*J2183</f>
        <v>-6.2741328914467616</v>
      </c>
      <c r="O2180" s="58">
        <f t="shared" ref="O2180" si="8962">(D2180*J2180+E2180*I2180+F2180*J2183+G2180*I2183)</f>
        <v>0</v>
      </c>
      <c r="P2180" s="56">
        <f t="shared" ref="P2180" si="8963">D2180*K2180+F2180*K2183-E2180*L2180-G2180*L2183</f>
        <v>0</v>
      </c>
      <c r="Q2180" s="57">
        <f t="shared" ref="Q2180" si="8964">(D2180*L2180+E2180*K2180+F2180*L2183+G2180*K2183)</f>
        <v>1.8816102577430949</v>
      </c>
      <c r="S2180" s="59">
        <f t="shared" ref="S2180" si="8965">COS($U$8*$B2180)</f>
        <v>-0.77885548780502023</v>
      </c>
      <c r="T2180" s="60">
        <v>0</v>
      </c>
      <c r="U2180" s="22">
        <v>0</v>
      </c>
      <c r="V2180" s="116">
        <f t="shared" ref="V2180" si="8966">$T$8*SIN($B2180*$U$8)</f>
        <v>1.8816102577430949</v>
      </c>
      <c r="X2180" s="55">
        <f t="shared" ref="X2180" si="8967">N2180*S2180+P2180*S2183-O2180*T2180-Q2180*T2183</f>
        <v>4.4932587046052852</v>
      </c>
      <c r="Y2180" s="58">
        <f t="shared" ref="Y2180" si="8968">(N2180*T2180+O2180*S2180+P2180*T2183+Q2180*S2183)</f>
        <v>0</v>
      </c>
      <c r="Z2180" s="56">
        <f t="shared" ref="Z2180" si="8969">N2180*U2180+P2180*U2183-O2180*V2180-Q2180*V2183</f>
        <v>0</v>
      </c>
      <c r="AA2180" s="57">
        <f t="shared" ref="AA2180" si="8970">(N2180*V2180+O2180*U2180+P2180*V2183+Q2180*U2183)</f>
        <v>-13.270975282142999</v>
      </c>
      <c r="AB2180" s="9"/>
      <c r="AC2180" s="61">
        <f t="shared" ref="AC2180" si="8971">20*LOG((2*$X$8)/(($X$8*X2180+Z2180+$X$8*X2183+Z2183)^2+($X$8*Y2180+AA2180+$X$8*Y2183+AA2183)^2)^0.5)</f>
        <v>-17.415225789636587</v>
      </c>
      <c r="AE2180" s="99">
        <f t="shared" ref="AE2180" si="8972">((Y2180^2+X2180^2)/(Y2183^2+X2183^2))^0.5</f>
        <v>3.1074450822885331</v>
      </c>
      <c r="AF2180" s="17"/>
      <c r="AG2180" s="62"/>
      <c r="AH2180" s="62"/>
      <c r="AI2180" s="62"/>
      <c r="AJ2180" s="62"/>
    </row>
    <row r="2181" spans="2:36" ht="18.649999999999999" customHeight="1" thickBot="1">
      <c r="D2181" s="59"/>
      <c r="E2181" s="22"/>
      <c r="F2181" s="22"/>
      <c r="G2181" s="65"/>
      <c r="I2181" s="63"/>
      <c r="L2181" s="64"/>
      <c r="N2181" s="63"/>
      <c r="Q2181" s="64"/>
      <c r="S2181" s="63"/>
      <c r="V2181" s="64"/>
      <c r="X2181" s="63"/>
      <c r="AA2181" s="64"/>
      <c r="AE2181" s="100"/>
      <c r="AF2181" s="17"/>
      <c r="AG2181" s="62"/>
      <c r="AH2181" s="62"/>
      <c r="AI2181" s="62"/>
      <c r="AJ2181" s="62"/>
    </row>
    <row r="2182" spans="2:36" ht="18.649999999999999" customHeight="1" thickBot="1">
      <c r="D2182" s="237" t="s">
        <v>39</v>
      </c>
      <c r="E2182" s="238"/>
      <c r="F2182" s="239" t="s">
        <v>40</v>
      </c>
      <c r="G2182" s="240"/>
      <c r="I2182" s="228" t="s">
        <v>18</v>
      </c>
      <c r="J2182" s="229"/>
      <c r="K2182" s="230" t="s">
        <v>19</v>
      </c>
      <c r="L2182" s="231"/>
      <c r="N2182" s="228" t="s">
        <v>20</v>
      </c>
      <c r="O2182" s="229"/>
      <c r="P2182" s="230" t="s">
        <v>21</v>
      </c>
      <c r="Q2182" s="231"/>
      <c r="S2182" s="228" t="s">
        <v>47</v>
      </c>
      <c r="T2182" s="229"/>
      <c r="U2182" s="230" t="s">
        <v>48</v>
      </c>
      <c r="V2182" s="231"/>
      <c r="X2182" s="228" t="s">
        <v>51</v>
      </c>
      <c r="Y2182" s="229"/>
      <c r="Z2182" s="230" t="s">
        <v>52</v>
      </c>
      <c r="AA2182" s="231"/>
      <c r="AB2182" s="4"/>
      <c r="AC2182" s="71" t="s">
        <v>89</v>
      </c>
      <c r="AE2182" s="101" t="s">
        <v>90</v>
      </c>
      <c r="AF2182" s="17"/>
      <c r="AG2182" s="62"/>
      <c r="AH2182" s="62"/>
      <c r="AI2182" s="62"/>
      <c r="AJ2182" s="62"/>
    </row>
    <row r="2183" spans="2:36" ht="18.649999999999999" customHeight="1" thickTop="1" thickBot="1">
      <c r="D2183" s="43">
        <v>0</v>
      </c>
      <c r="E2183" s="116">
        <f t="shared" ref="E2183" si="8973">(1/$E$8)*SIN($B2180*$F$8)</f>
        <v>0.20906780641589942</v>
      </c>
      <c r="F2183" s="59">
        <f t="shared" ref="F2183" si="8974">COS($F$8*$B2180)</f>
        <v>-0.77885548780502023</v>
      </c>
      <c r="G2183" s="73">
        <v>0</v>
      </c>
      <c r="I2183" s="55">
        <v>0</v>
      </c>
      <c r="J2183" s="58">
        <f t="shared" ref="J2183" si="8975">(TAN($K$8*B2180))/$J$8</f>
        <v>2.9205184129008064</v>
      </c>
      <c r="K2183" s="56">
        <v>1</v>
      </c>
      <c r="L2183" s="57">
        <v>0</v>
      </c>
      <c r="N2183" s="55">
        <f t="shared" ref="N2183" si="8976">D2183*I2180+F2183*I2183-E2183*J2180-G2183*J2183</f>
        <v>0</v>
      </c>
      <c r="O2183" s="58">
        <f t="shared" ref="O2183" si="8977">(D2183*J2180+E2183*I2180+F2183*J2183+G2183*I2183)</f>
        <v>-2.0655939867075017</v>
      </c>
      <c r="P2183" s="56">
        <f t="shared" ref="P2183" si="8978">D2183*K2180+F2183*K2183-E2183*L2180-G2183*L2183</f>
        <v>-0.77885548780502023</v>
      </c>
      <c r="Q2183" s="57">
        <f t="shared" ref="Q2183" si="8979">(D2183*L2180+E2183*K2180+F2183*L2183+G2183*K2183)</f>
        <v>0</v>
      </c>
      <c r="S2183" s="43">
        <v>0</v>
      </c>
      <c r="T2183" s="116">
        <f t="shared" ref="T2183" si="8980">(1/$T$8)*SIN($B2180*$U$8)</f>
        <v>0.20906780641589942</v>
      </c>
      <c r="U2183" s="59">
        <f t="shared" ref="U2183" si="8981">COS($U$8*$B2180)</f>
        <v>-0.77885548780502023</v>
      </c>
      <c r="V2183" s="73">
        <v>0</v>
      </c>
      <c r="X2183" s="55">
        <f t="shared" ref="X2183" si="8982">N2183*S2180+P2183*S2183-O2183*T2180-Q2183*T2183</f>
        <v>0</v>
      </c>
      <c r="Y2183" s="58">
        <f t="shared" ref="Y2183" si="8983">(N2183*T2180+O2183*S2180+P2183*T2183+Q2183*S2183)</f>
        <v>1.4459656037738067</v>
      </c>
      <c r="Z2183" s="56">
        <f t="shared" ref="Z2183" si="8984">N2183*U2180+P2183*U2183-O2183*V2180-Q2183*V2183</f>
        <v>4.4932587046052852</v>
      </c>
      <c r="AA2183" s="57">
        <f t="shared" ref="AA2183" si="8985">(N2183*V2180+O2183*U2180+P2183*V2183+Q2183*U2183)</f>
        <v>0</v>
      </c>
      <c r="AB2183" s="9"/>
      <c r="AC2183" s="74">
        <f t="shared" ref="AC2183" si="8986">(180/PI())*ATAN(-1*(($X$8*Y2180+AA2180+$X$8*Y2183+AA2183)/($X$8*X2180+Z2180+$X$8*X2183+Z2183)))</f>
        <v>52.766670827581777</v>
      </c>
      <c r="AE2183" s="102">
        <f t="shared" ref="AE2183" si="8987">20*LOG(((($X$8*X2180+Z2180-$X$8*X2183-Z2183)^2+($X$8*Y2180+AA2180-$X$8*Y2183-AA2183)^2)/(($X$8*X2180+Z2180+$X$8*X2183+Z2183)^2+($X$8*Y2180+AA2180+$X$8*Y2183+AA2183)^2))^0.5)</f>
        <v>-7.9474794239097188E-2</v>
      </c>
      <c r="AF2183" s="17"/>
      <c r="AG2183" s="62"/>
      <c r="AH2183" s="62"/>
      <c r="AI2183" s="62"/>
      <c r="AJ2183" s="62"/>
    </row>
    <row r="2184" spans="2:36" ht="18.649999999999999" customHeight="1">
      <c r="AE2184" s="66"/>
    </row>
    <row r="2185" spans="2:36" ht="18.649999999999999" customHeight="1" thickBot="1">
      <c r="E2185" s="50" t="s">
        <v>8</v>
      </c>
      <c r="J2185" s="50" t="s">
        <v>9</v>
      </c>
      <c r="O2185" s="50" t="s">
        <v>10</v>
      </c>
      <c r="T2185" s="50" t="s">
        <v>11</v>
      </c>
      <c r="Y2185" s="50" t="s">
        <v>12</v>
      </c>
    </row>
    <row r="2186" spans="2:36" ht="18.649999999999999" customHeight="1" thickBot="1">
      <c r="B2186" s="49"/>
      <c r="D2186" s="233" t="s">
        <v>37</v>
      </c>
      <c r="E2186" s="234"/>
      <c r="F2186" s="235" t="s">
        <v>38</v>
      </c>
      <c r="G2186" s="236"/>
      <c r="I2186" s="228" t="s">
        <v>14</v>
      </c>
      <c r="J2186" s="229"/>
      <c r="K2186" s="230" t="s">
        <v>15</v>
      </c>
      <c r="L2186" s="231"/>
      <c r="N2186" s="228" t="s">
        <v>16</v>
      </c>
      <c r="O2186" s="229"/>
      <c r="P2186" s="230" t="s">
        <v>17</v>
      </c>
      <c r="Q2186" s="231"/>
      <c r="S2186" s="228" t="s">
        <v>45</v>
      </c>
      <c r="T2186" s="229"/>
      <c r="U2186" s="230" t="s">
        <v>46</v>
      </c>
      <c r="V2186" s="231"/>
      <c r="X2186" s="228" t="s">
        <v>49</v>
      </c>
      <c r="Y2186" s="229"/>
      <c r="Z2186" s="230" t="s">
        <v>50</v>
      </c>
      <c r="AA2186" s="231"/>
      <c r="AB2186" s="4"/>
      <c r="AC2186" s="53" t="s">
        <v>87</v>
      </c>
      <c r="AE2186" s="98" t="s">
        <v>88</v>
      </c>
      <c r="AF2186" s="17"/>
      <c r="AG2186" s="62"/>
      <c r="AH2186" s="62"/>
      <c r="AI2186" s="62"/>
      <c r="AJ2186" s="62"/>
    </row>
    <row r="2187" spans="2:36" ht="18.649999999999999" customHeight="1" thickTop="1" thickBot="1">
      <c r="B2187" s="75">
        <v>6.18</v>
      </c>
      <c r="D2187" s="132">
        <f t="shared" ref="D2187" si="8988">COS($F$8*$B2187)</f>
        <v>-0.78384740309912881</v>
      </c>
      <c r="E2187" s="133">
        <v>0</v>
      </c>
      <c r="F2187" s="134">
        <v>0</v>
      </c>
      <c r="G2187" s="135">
        <f t="shared" ref="G2187" si="8989">$E$8*SIN($B2187*$F$8)</f>
        <v>1.8628604987740673</v>
      </c>
      <c r="I2187" s="55">
        <v>1</v>
      </c>
      <c r="J2187" s="58">
        <v>0</v>
      </c>
      <c r="K2187" s="56">
        <v>0</v>
      </c>
      <c r="L2187" s="57">
        <v>0</v>
      </c>
      <c r="N2187" s="55">
        <f t="shared" ref="N2187" si="8990">D2187*I2187+F2187*I2190-E2187*J2187-G2187*J2190</f>
        <v>-6.4400890607321086</v>
      </c>
      <c r="O2187" s="58">
        <f t="shared" ref="O2187" si="8991">(D2187*J2187+E2187*I2187+F2187*J2190+G2187*I2190)</f>
        <v>0</v>
      </c>
      <c r="P2187" s="56">
        <f t="shared" ref="P2187" si="8992">D2187*K2187+F2187*K2190-E2187*L2187-G2187*L2190</f>
        <v>0</v>
      </c>
      <c r="Q2187" s="57">
        <f t="shared" ref="Q2187" si="8993">(D2187*L2187+E2187*K2187+F2187*L2190+G2187*K2190)</f>
        <v>1.8628604987740673</v>
      </c>
      <c r="S2187" s="59">
        <f t="shared" ref="S2187" si="8994">COS($U$8*$B2187)</f>
        <v>-0.78384740309912881</v>
      </c>
      <c r="T2187" s="60">
        <v>0</v>
      </c>
      <c r="U2187" s="22">
        <v>0</v>
      </c>
      <c r="V2187" s="116">
        <f t="shared" ref="V2187" si="8995">$T$8*SIN($B2187*$U$8)</f>
        <v>1.8628604987740673</v>
      </c>
      <c r="X2187" s="55">
        <f t="shared" ref="X2187" si="8996">N2187*S2187+P2187*S2190-O2187*T2187-Q2187*T2190</f>
        <v>4.6624638373272198</v>
      </c>
      <c r="Y2187" s="58">
        <f t="shared" ref="Y2187" si="8997">(N2187*T2187+O2187*S2187+P2187*T2190+Q2187*S2190)</f>
        <v>0</v>
      </c>
      <c r="Z2187" s="56">
        <f t="shared" ref="Z2187" si="8998">N2187*U2187+P2187*U2190-O2187*V2187-Q2187*V2190</f>
        <v>0</v>
      </c>
      <c r="AA2187" s="57">
        <f t="shared" ref="AA2187" si="8999">(N2187*V2187+O2187*U2187+P2187*V2190+Q2187*U2190)</f>
        <v>-13.457185884124831</v>
      </c>
      <c r="AB2187" s="9"/>
      <c r="AC2187" s="61">
        <f t="shared" ref="AC2187" si="9000">20*LOG((2*$X$8)/(($X$8*X2187+Z2187+$X$8*X2190+Z2190)^2+($X$8*Y2187+AA2187+$X$8*Y2190+AA2190)^2)^0.5)</f>
        <v>-17.576766928720435</v>
      </c>
      <c r="AE2187" s="99">
        <f t="shared" ref="AE2187" si="9001">((Y2187^2+X2187^2)/(Y2190^2+X2190^2))^0.5</f>
        <v>3.0254566953435833</v>
      </c>
      <c r="AF2187" s="17"/>
      <c r="AG2187" s="62"/>
      <c r="AH2187" s="62"/>
      <c r="AI2187" s="62"/>
      <c r="AJ2187" s="62"/>
    </row>
    <row r="2188" spans="2:36" ht="18.649999999999999" customHeight="1" thickBot="1">
      <c r="D2188" s="59"/>
      <c r="E2188" s="22"/>
      <c r="F2188" s="22"/>
      <c r="G2188" s="65"/>
      <c r="I2188" s="63"/>
      <c r="L2188" s="64"/>
      <c r="N2188" s="63"/>
      <c r="Q2188" s="64"/>
      <c r="S2188" s="63"/>
      <c r="V2188" s="64"/>
      <c r="X2188" s="63"/>
      <c r="AA2188" s="64"/>
      <c r="AE2188" s="100"/>
      <c r="AF2188" s="17"/>
      <c r="AG2188" s="62"/>
      <c r="AH2188" s="62"/>
      <c r="AI2188" s="62"/>
      <c r="AJ2188" s="62"/>
    </row>
    <row r="2189" spans="2:36" ht="18.649999999999999" customHeight="1" thickBot="1">
      <c r="D2189" s="237" t="s">
        <v>39</v>
      </c>
      <c r="E2189" s="238"/>
      <c r="F2189" s="239" t="s">
        <v>40</v>
      </c>
      <c r="G2189" s="240"/>
      <c r="I2189" s="228" t="s">
        <v>18</v>
      </c>
      <c r="J2189" s="229"/>
      <c r="K2189" s="230" t="s">
        <v>19</v>
      </c>
      <c r="L2189" s="231"/>
      <c r="N2189" s="228" t="s">
        <v>20</v>
      </c>
      <c r="O2189" s="229"/>
      <c r="P2189" s="230" t="s">
        <v>21</v>
      </c>
      <c r="Q2189" s="231"/>
      <c r="S2189" s="228" t="s">
        <v>47</v>
      </c>
      <c r="T2189" s="229"/>
      <c r="U2189" s="230" t="s">
        <v>48</v>
      </c>
      <c r="V2189" s="231"/>
      <c r="X2189" s="228" t="s">
        <v>51</v>
      </c>
      <c r="Y2189" s="229"/>
      <c r="Z2189" s="230" t="s">
        <v>52</v>
      </c>
      <c r="AA2189" s="231"/>
      <c r="AB2189" s="4"/>
      <c r="AC2189" s="71" t="s">
        <v>89</v>
      </c>
      <c r="AE2189" s="101" t="s">
        <v>90</v>
      </c>
      <c r="AF2189" s="17"/>
      <c r="AG2189" s="62"/>
      <c r="AH2189" s="62"/>
      <c r="AI2189" s="62"/>
      <c r="AJ2189" s="62"/>
    </row>
    <row r="2190" spans="2:36" ht="18.649999999999999" customHeight="1" thickTop="1" thickBot="1">
      <c r="D2190" s="43">
        <v>0</v>
      </c>
      <c r="E2190" s="116">
        <f t="shared" ref="E2190" si="9002">(1/$E$8)*SIN($B2187*$F$8)</f>
        <v>0.20698449986378525</v>
      </c>
      <c r="F2190" s="59">
        <f t="shared" ref="F2190" si="9003">COS($F$8*$B2187)</f>
        <v>-0.78384740309912881</v>
      </c>
      <c r="G2190" s="73">
        <v>0</v>
      </c>
      <c r="I2190" s="55">
        <v>0</v>
      </c>
      <c r="J2190" s="58">
        <f t="shared" ref="J2190" si="9004">(TAN($K$8*B2187))/$J$8</f>
        <v>3.0363205733093297</v>
      </c>
      <c r="K2190" s="56">
        <v>1</v>
      </c>
      <c r="L2190" s="57">
        <v>0</v>
      </c>
      <c r="N2190" s="55">
        <f t="shared" ref="N2190" si="9005">D2190*I2187+F2190*I2190-E2190*J2187-G2190*J2190</f>
        <v>0</v>
      </c>
      <c r="O2190" s="58">
        <f t="shared" ref="O2190" si="9006">(D2190*J2187+E2190*I2187+F2190*J2190+G2190*I2190)</f>
        <v>-2.1730274965011906</v>
      </c>
      <c r="P2190" s="56">
        <f t="shared" ref="P2190" si="9007">D2190*K2187+F2190*K2190-E2190*L2187-G2190*L2190</f>
        <v>-0.78384740309912881</v>
      </c>
      <c r="Q2190" s="57">
        <f t="shared" ref="Q2190" si="9008">(D2190*L2187+E2190*K2187+F2190*L2190+G2190*K2190)</f>
        <v>0</v>
      </c>
      <c r="S2190" s="43">
        <v>0</v>
      </c>
      <c r="T2190" s="116">
        <f t="shared" ref="T2190" si="9009">(1/$T$8)*SIN($B2187*$U$8)</f>
        <v>0.20698449986378525</v>
      </c>
      <c r="U2190" s="59">
        <f t="shared" ref="U2190" si="9010">COS($U$8*$B2187)</f>
        <v>-0.78384740309912881</v>
      </c>
      <c r="V2190" s="73">
        <v>0</v>
      </c>
      <c r="X2190" s="55">
        <f t="shared" ref="X2190" si="9011">N2190*S2187+P2190*S2190-O2190*T2187-Q2190*T2190</f>
        <v>0</v>
      </c>
      <c r="Y2190" s="58">
        <f t="shared" ref="Y2190" si="9012">(N2190*T2187+O2190*S2187+P2190*T2190+Q2190*S2190)</f>
        <v>1.5410776972954594</v>
      </c>
      <c r="Z2190" s="56">
        <f t="shared" ref="Z2190" si="9013">N2190*U2187+P2190*U2190-O2190*V2187-Q2190*V2190</f>
        <v>4.6624638373272198</v>
      </c>
      <c r="AA2190" s="57">
        <f t="shared" ref="AA2190" si="9014">(N2190*V2187+O2190*U2187+P2190*V2190+Q2190*U2190)</f>
        <v>0</v>
      </c>
      <c r="AB2190" s="9"/>
      <c r="AC2190" s="74">
        <f t="shared" ref="AC2190" si="9015">(180/PI())*ATAN(-1*(($X$8*Y2187+AA2187+$X$8*Y2190+AA2190)/($X$8*X2187+Z2187+$X$8*X2190+Z2190)))</f>
        <v>51.955111100312159</v>
      </c>
      <c r="AE2190" s="102">
        <f t="shared" ref="AE2190" si="9016">20*LOG(((($X$8*X2187+Z2187-$X$8*X2190-Z2190)^2+($X$8*Y2187+AA2187-$X$8*Y2190-AA2190)^2)/(($X$8*X2187+Z2187+$X$8*X2190+Z2190)^2+($X$8*Y2187+AA2187+$X$8*Y2190+AA2190)^2))^0.5)</f>
        <v>-7.6547208432528824E-2</v>
      </c>
      <c r="AF2190" s="17"/>
      <c r="AG2190" s="62"/>
      <c r="AH2190" s="62"/>
      <c r="AI2190" s="62"/>
      <c r="AJ2190" s="62"/>
    </row>
    <row r="2191" spans="2:36" ht="18.649999999999999" customHeight="1">
      <c r="AE2191" s="66"/>
    </row>
    <row r="2192" spans="2:36" ht="18.649999999999999" customHeight="1" thickBot="1">
      <c r="E2192" s="50" t="s">
        <v>8</v>
      </c>
      <c r="J2192" s="50" t="s">
        <v>9</v>
      </c>
      <c r="O2192" s="50" t="s">
        <v>10</v>
      </c>
      <c r="T2192" s="50" t="s">
        <v>11</v>
      </c>
      <c r="Y2192" s="50" t="s">
        <v>12</v>
      </c>
    </row>
    <row r="2193" spans="2:36" ht="18.649999999999999" customHeight="1" thickBot="1">
      <c r="B2193" s="49"/>
      <c r="D2193" s="233" t="s">
        <v>37</v>
      </c>
      <c r="E2193" s="234"/>
      <c r="F2193" s="235" t="s">
        <v>38</v>
      </c>
      <c r="G2193" s="236"/>
      <c r="I2193" s="228" t="s">
        <v>14</v>
      </c>
      <c r="J2193" s="229"/>
      <c r="K2193" s="230" t="s">
        <v>15</v>
      </c>
      <c r="L2193" s="231"/>
      <c r="N2193" s="228" t="s">
        <v>16</v>
      </c>
      <c r="O2193" s="229"/>
      <c r="P2193" s="230" t="s">
        <v>17</v>
      </c>
      <c r="Q2193" s="231"/>
      <c r="S2193" s="228" t="s">
        <v>45</v>
      </c>
      <c r="T2193" s="229"/>
      <c r="U2193" s="230" t="s">
        <v>46</v>
      </c>
      <c r="V2193" s="231"/>
      <c r="X2193" s="228" t="s">
        <v>49</v>
      </c>
      <c r="Y2193" s="229"/>
      <c r="Z2193" s="230" t="s">
        <v>50</v>
      </c>
      <c r="AA2193" s="231"/>
      <c r="AB2193" s="4"/>
      <c r="AC2193" s="53" t="s">
        <v>87</v>
      </c>
      <c r="AE2193" s="98" t="s">
        <v>88</v>
      </c>
      <c r="AF2193" s="17"/>
      <c r="AG2193" s="62"/>
      <c r="AH2193" s="62"/>
      <c r="AI2193" s="62"/>
      <c r="AJ2193" s="62"/>
    </row>
    <row r="2194" spans="2:36" ht="18.649999999999999" customHeight="1" thickTop="1" thickBot="1">
      <c r="B2194" s="75">
        <v>6.2</v>
      </c>
      <c r="D2194" s="132">
        <f t="shared" ref="D2194" si="9017">COS($F$8*$B2194)</f>
        <v>-0.78878916727670911</v>
      </c>
      <c r="E2194" s="133">
        <v>0</v>
      </c>
      <c r="F2194" s="134">
        <v>0</v>
      </c>
      <c r="G2194" s="135">
        <f t="shared" ref="G2194" si="9018">$E$8*SIN($B2194*$F$8)</f>
        <v>1.8439915526602184</v>
      </c>
      <c r="I2194" s="55">
        <v>1</v>
      </c>
      <c r="J2194" s="58">
        <v>0</v>
      </c>
      <c r="K2194" s="56">
        <v>0</v>
      </c>
      <c r="L2194" s="57">
        <v>0</v>
      </c>
      <c r="N2194" s="55">
        <f t="shared" ref="N2194" si="9019">D2194*I2194+F2194*I2197-E2194*J2194-G2194*J2197</f>
        <v>-6.6161296595796468</v>
      </c>
      <c r="O2194" s="58">
        <f t="shared" ref="O2194" si="9020">(D2194*J2194+E2194*I2194+F2194*J2197+G2194*I2197)</f>
        <v>0</v>
      </c>
      <c r="P2194" s="56">
        <f t="shared" ref="P2194" si="9021">D2194*K2194+F2194*K2197-E2194*L2194-G2194*L2197</f>
        <v>0</v>
      </c>
      <c r="Q2194" s="57">
        <f t="shared" ref="Q2194" si="9022">(D2194*L2194+E2194*K2194+F2194*L2197+G2194*K2197)</f>
        <v>1.8439915526602184</v>
      </c>
      <c r="S2194" s="59">
        <f t="shared" ref="S2194" si="9023">COS($U$8*$B2194)</f>
        <v>-0.78878916727670911</v>
      </c>
      <c r="T2194" s="60">
        <v>0</v>
      </c>
      <c r="U2194" s="22">
        <v>0</v>
      </c>
      <c r="V2194" s="116">
        <f t="shared" ref="V2194" si="9024">$T$8*SIN($B2194*$U$8)</f>
        <v>1.8439915526602184</v>
      </c>
      <c r="X2194" s="55">
        <f t="shared" ref="X2194" si="9025">N2194*S2194+P2194*S2197-O2194*T2194-Q2194*T2197</f>
        <v>4.8409197551876506</v>
      </c>
      <c r="Y2194" s="58">
        <f t="shared" ref="Y2194" si="9026">(N2194*T2194+O2194*S2194+P2194*T2197+Q2194*S2197)</f>
        <v>0</v>
      </c>
      <c r="Z2194" s="56">
        <f t="shared" ref="Z2194" si="9027">N2194*U2194+P2194*U2197-O2194*V2194-Q2194*V2197</f>
        <v>0</v>
      </c>
      <c r="AA2194" s="57">
        <f t="shared" ref="AA2194" si="9028">(N2194*V2194+O2194*U2194+P2194*V2197+Q2194*U2197)</f>
        <v>-13.654607764857735</v>
      </c>
      <c r="AB2194" s="9"/>
      <c r="AC2194" s="61">
        <f t="shared" ref="AC2194" si="9029">20*LOG((2*$X$8)/(($X$8*X2194+Z2194+$X$8*X2197+Z2197)^2+($X$8*Y2194+AA2194+$X$8*Y2197+AA2197)^2)^0.5)</f>
        <v>-17.745475594164866</v>
      </c>
      <c r="AE2194" s="99">
        <f t="shared" ref="AE2194" si="9030">((Y2194^2+X2194^2)/(Y2197^2+X2197^2))^0.5</f>
        <v>2.9463927641914158</v>
      </c>
      <c r="AF2194" s="17"/>
      <c r="AG2194" s="62"/>
      <c r="AH2194" s="62"/>
      <c r="AI2194" s="62"/>
      <c r="AJ2194" s="62"/>
    </row>
    <row r="2195" spans="2:36" ht="18.649999999999999" customHeight="1" thickBot="1">
      <c r="D2195" s="59"/>
      <c r="E2195" s="22"/>
      <c r="F2195" s="22"/>
      <c r="G2195" s="65"/>
      <c r="I2195" s="63"/>
      <c r="L2195" s="64"/>
      <c r="N2195" s="63"/>
      <c r="Q2195" s="64"/>
      <c r="S2195" s="63"/>
      <c r="V2195" s="64"/>
      <c r="X2195" s="63"/>
      <c r="AA2195" s="64"/>
      <c r="AE2195" s="100"/>
      <c r="AF2195" s="17"/>
      <c r="AG2195" s="62"/>
      <c r="AH2195" s="62"/>
      <c r="AI2195" s="62"/>
      <c r="AJ2195" s="62"/>
    </row>
    <row r="2196" spans="2:36" ht="18.649999999999999" customHeight="1" thickBot="1">
      <c r="D2196" s="237" t="s">
        <v>39</v>
      </c>
      <c r="E2196" s="238"/>
      <c r="F2196" s="239" t="s">
        <v>40</v>
      </c>
      <c r="G2196" s="240"/>
      <c r="I2196" s="228" t="s">
        <v>18</v>
      </c>
      <c r="J2196" s="229"/>
      <c r="K2196" s="230" t="s">
        <v>19</v>
      </c>
      <c r="L2196" s="231"/>
      <c r="N2196" s="228" t="s">
        <v>20</v>
      </c>
      <c r="O2196" s="229"/>
      <c r="P2196" s="230" t="s">
        <v>21</v>
      </c>
      <c r="Q2196" s="231"/>
      <c r="S2196" s="228" t="s">
        <v>47</v>
      </c>
      <c r="T2196" s="229"/>
      <c r="U2196" s="230" t="s">
        <v>48</v>
      </c>
      <c r="V2196" s="231"/>
      <c r="X2196" s="228" t="s">
        <v>51</v>
      </c>
      <c r="Y2196" s="229"/>
      <c r="Z2196" s="230" t="s">
        <v>52</v>
      </c>
      <c r="AA2196" s="231"/>
      <c r="AB2196" s="4"/>
      <c r="AC2196" s="71" t="s">
        <v>89</v>
      </c>
      <c r="AE2196" s="101" t="s">
        <v>90</v>
      </c>
      <c r="AF2196" s="17"/>
      <c r="AG2196" s="62"/>
      <c r="AH2196" s="62"/>
      <c r="AI2196" s="62"/>
      <c r="AJ2196" s="62"/>
    </row>
    <row r="2197" spans="2:36" ht="18.649999999999999" customHeight="1" thickTop="1" thickBot="1">
      <c r="D2197" s="43">
        <v>0</v>
      </c>
      <c r="E2197" s="116">
        <f t="shared" ref="E2197" si="9031">(1/$E$8)*SIN($B2194*$F$8)</f>
        <v>0.20488795029557982</v>
      </c>
      <c r="F2197" s="59">
        <f t="shared" ref="F2197" si="9032">COS($F$8*$B2194)</f>
        <v>-0.78878916727670911</v>
      </c>
      <c r="G2197" s="73">
        <v>0</v>
      </c>
      <c r="I2197" s="55">
        <v>0</v>
      </c>
      <c r="J2197" s="58">
        <f t="shared" ref="J2197" si="9033">(TAN($K$8*B2194))/$J$8</f>
        <v>3.1601774335116533</v>
      </c>
      <c r="K2197" s="56">
        <v>1</v>
      </c>
      <c r="L2197" s="57">
        <v>0</v>
      </c>
      <c r="N2197" s="55">
        <f t="shared" ref="N2197" si="9034">D2197*I2194+F2197*I2197-E2197*J2194-G2197*J2197</f>
        <v>0</v>
      </c>
      <c r="O2197" s="58">
        <f t="shared" ref="O2197" si="9035">(D2197*J2194+E2197*I2194+F2197*J2197+G2197*I2197)</f>
        <v>-2.2878257759307248</v>
      </c>
      <c r="P2197" s="56">
        <f t="shared" ref="P2197" si="9036">D2197*K2194+F2197*K2197-E2197*L2194-G2197*L2197</f>
        <v>-0.78878916727670911</v>
      </c>
      <c r="Q2197" s="57">
        <f t="shared" ref="Q2197" si="9037">(D2197*L2194+E2197*K2194+F2197*L2197+G2197*K2197)</f>
        <v>0</v>
      </c>
      <c r="S2197" s="43">
        <v>0</v>
      </c>
      <c r="T2197" s="116">
        <f t="shared" ref="T2197" si="9038">(1/$T$8)*SIN($B2194*$U$8)</f>
        <v>0.20488795029557982</v>
      </c>
      <c r="U2197" s="59">
        <f t="shared" ref="U2197" si="9039">COS($U$8*$B2194)</f>
        <v>-0.78878916727670911</v>
      </c>
      <c r="V2197" s="73">
        <v>0</v>
      </c>
      <c r="X2197" s="55">
        <f t="shared" ref="X2197" si="9040">N2197*S2194+P2197*S2197-O2197*T2194-Q2197*T2197</f>
        <v>0</v>
      </c>
      <c r="Y2197" s="58">
        <f t="shared" ref="Y2197" si="9041">(N2197*T2194+O2197*S2194+P2197*T2197+Q2197*S2197)</f>
        <v>1.642998792971905</v>
      </c>
      <c r="Z2197" s="56">
        <f t="shared" ref="Z2197" si="9042">N2197*U2194+P2197*U2197-O2197*V2194-Q2197*V2197</f>
        <v>4.8409197551876497</v>
      </c>
      <c r="AA2197" s="57">
        <f t="shared" ref="AA2197" si="9043">(N2197*V2194+O2197*U2194+P2197*V2197+Q2197*U2197)</f>
        <v>0</v>
      </c>
      <c r="AB2197" s="9"/>
      <c r="AC2197" s="74">
        <f t="shared" ref="AC2197" si="9044">(180/PI())*ATAN(-1*(($X$8*Y2194+AA2194+$X$8*Y2197+AA2197)/($X$8*X2194+Z2194+$X$8*X2197+Z2197)))</f>
        <v>51.129790023618988</v>
      </c>
      <c r="AE2197" s="102">
        <f t="shared" ref="AE2197" si="9045">20*LOG(((($X$8*X2194+Z2194-$X$8*X2197-Z2197)^2+($X$8*Y2194+AA2194-$X$8*Y2197-AA2197)^2)/(($X$8*X2194+Z2194+$X$8*X2197+Z2197)^2+($X$8*Y2194+AA2194+$X$8*Y2197+AA2197)^2))^0.5)</f>
        <v>-7.3605766960791047E-2</v>
      </c>
      <c r="AF2197" s="17"/>
      <c r="AG2197" s="62"/>
      <c r="AH2197" s="62"/>
      <c r="AI2197" s="62"/>
      <c r="AJ2197" s="62"/>
    </row>
    <row r="2198" spans="2:36" ht="18.649999999999999" customHeight="1">
      <c r="AE2198" s="66"/>
    </row>
    <row r="2199" spans="2:36" ht="18.649999999999999" customHeight="1" thickBot="1">
      <c r="E2199" s="50" t="s">
        <v>8</v>
      </c>
      <c r="J2199" s="50" t="s">
        <v>9</v>
      </c>
      <c r="O2199" s="50" t="s">
        <v>10</v>
      </c>
      <c r="T2199" s="50" t="s">
        <v>11</v>
      </c>
      <c r="Y2199" s="50" t="s">
        <v>12</v>
      </c>
    </row>
    <row r="2200" spans="2:36" ht="18.649999999999999" customHeight="1" thickBot="1">
      <c r="B2200" s="49"/>
      <c r="D2200" s="233" t="s">
        <v>37</v>
      </c>
      <c r="E2200" s="234"/>
      <c r="F2200" s="235" t="s">
        <v>38</v>
      </c>
      <c r="G2200" s="236"/>
      <c r="I2200" s="228" t="s">
        <v>14</v>
      </c>
      <c r="J2200" s="229"/>
      <c r="K2200" s="230" t="s">
        <v>15</v>
      </c>
      <c r="L2200" s="231"/>
      <c r="N2200" s="228" t="s">
        <v>16</v>
      </c>
      <c r="O2200" s="229"/>
      <c r="P2200" s="230" t="s">
        <v>17</v>
      </c>
      <c r="Q2200" s="231"/>
      <c r="S2200" s="228" t="s">
        <v>45</v>
      </c>
      <c r="T2200" s="229"/>
      <c r="U2200" s="230" t="s">
        <v>46</v>
      </c>
      <c r="V2200" s="231"/>
      <c r="X2200" s="228" t="s">
        <v>49</v>
      </c>
      <c r="Y2200" s="229"/>
      <c r="Z2200" s="230" t="s">
        <v>50</v>
      </c>
      <c r="AA2200" s="231"/>
      <c r="AB2200" s="4"/>
      <c r="AC2200" s="53" t="s">
        <v>87</v>
      </c>
      <c r="AE2200" s="98" t="s">
        <v>88</v>
      </c>
      <c r="AF2200" s="17"/>
      <c r="AG2200" s="62"/>
      <c r="AH2200" s="62"/>
      <c r="AI2200" s="62"/>
      <c r="AJ2200" s="62"/>
    </row>
    <row r="2201" spans="2:36" ht="18.649999999999999" customHeight="1" thickTop="1" thickBot="1">
      <c r="B2201" s="75">
        <v>6.22</v>
      </c>
      <c r="D2201" s="132">
        <f t="shared" ref="D2201" si="9046">COS($F$8*$B2201)</f>
        <v>-0.79368046416016003</v>
      </c>
      <c r="E2201" s="133">
        <v>0</v>
      </c>
      <c r="F2201" s="134">
        <v>0</v>
      </c>
      <c r="G2201" s="135">
        <f t="shared" ref="G2201" si="9047">$E$8*SIN($B2201*$F$8)</f>
        <v>1.8250046266501947</v>
      </c>
      <c r="I2201" s="55">
        <v>1</v>
      </c>
      <c r="J2201" s="58">
        <v>0</v>
      </c>
      <c r="K2201" s="56">
        <v>0</v>
      </c>
      <c r="L2201" s="57">
        <v>0</v>
      </c>
      <c r="N2201" s="55">
        <f t="shared" ref="N2201" si="9048">D2201*I2201+F2201*I2204-E2201*J2201-G2201*J2204</f>
        <v>-6.8034451564870508</v>
      </c>
      <c r="O2201" s="58">
        <f t="shared" ref="O2201" si="9049">(D2201*J2201+E2201*I2201+F2201*J2204+G2201*I2204)</f>
        <v>0</v>
      </c>
      <c r="P2201" s="56">
        <f t="shared" ref="P2201" si="9050">D2201*K2201+F2201*K2204-E2201*L2201-G2201*L2204</f>
        <v>0</v>
      </c>
      <c r="Q2201" s="57">
        <f t="shared" ref="Q2201" si="9051">(D2201*L2201+E2201*K2201+F2201*L2204+G2201*K2204)</f>
        <v>1.8250046266501947</v>
      </c>
      <c r="S2201" s="59">
        <f t="shared" ref="S2201" si="9052">COS($U$8*$B2201)</f>
        <v>-0.79368046416016003</v>
      </c>
      <c r="T2201" s="60">
        <v>0</v>
      </c>
      <c r="U2201" s="22">
        <v>0</v>
      </c>
      <c r="V2201" s="116">
        <f t="shared" ref="V2201" si="9053">$T$8*SIN($B2201*$U$8)</f>
        <v>1.8250046266501947</v>
      </c>
      <c r="X2201" s="55">
        <f t="shared" ref="X2201" si="9054">N2201*S2201+P2201*S2204-O2201*T2201-Q2201*T2204</f>
        <v>5.0296901888783223</v>
      </c>
      <c r="Y2201" s="58">
        <f t="shared" ref="Y2201" si="9055">(N2201*T2201+O2201*S2201+P2201*T2204+Q2201*S2204)</f>
        <v>0</v>
      </c>
      <c r="Z2201" s="56">
        <f t="shared" ref="Z2201" si="9056">N2201*U2201+P2201*U2204-O2201*V2201-Q2201*V2204</f>
        <v>0</v>
      </c>
      <c r="AA2201" s="57">
        <f t="shared" ref="AA2201" si="9057">(N2201*V2201+O2201*U2201+P2201*V2204+Q2201*U2204)</f>
        <v>-13.86478940692389</v>
      </c>
      <c r="AB2201" s="9"/>
      <c r="AC2201" s="61">
        <f t="shared" ref="AC2201" si="9058">20*LOG((2*$X$8)/(($X$8*X2201+Z2201+$X$8*X2204+Z2204)^2+($X$8*Y2201+AA2201+$X$8*Y2204+AA2204)^2)^0.5)</f>
        <v>-17.922150333691903</v>
      </c>
      <c r="AE2201" s="99">
        <f t="shared" ref="AE2201" si="9059">((Y2201^2+X2201^2)/(Y2204^2+X2204^2))^0.5</f>
        <v>2.8700393823605181</v>
      </c>
      <c r="AF2201" s="17"/>
      <c r="AG2201" s="62"/>
      <c r="AH2201" s="62"/>
      <c r="AI2201" s="62"/>
      <c r="AJ2201" s="62"/>
    </row>
    <row r="2202" spans="2:36" ht="18.649999999999999" customHeight="1" thickBot="1">
      <c r="D2202" s="59"/>
      <c r="E2202" s="22"/>
      <c r="F2202" s="22"/>
      <c r="G2202" s="65"/>
      <c r="I2202" s="63"/>
      <c r="L2202" s="64"/>
      <c r="N2202" s="63"/>
      <c r="Q2202" s="64"/>
      <c r="S2202" s="63"/>
      <c r="V2202" s="64"/>
      <c r="X2202" s="63"/>
      <c r="AA2202" s="64"/>
      <c r="AE2202" s="100"/>
      <c r="AF2202" s="17"/>
      <c r="AG2202" s="62"/>
      <c r="AH2202" s="62"/>
      <c r="AI2202" s="62"/>
      <c r="AJ2202" s="62"/>
    </row>
    <row r="2203" spans="2:36" ht="18.649999999999999" customHeight="1" thickBot="1">
      <c r="D2203" s="237" t="s">
        <v>39</v>
      </c>
      <c r="E2203" s="238"/>
      <c r="F2203" s="239" t="s">
        <v>40</v>
      </c>
      <c r="G2203" s="240"/>
      <c r="I2203" s="228" t="s">
        <v>18</v>
      </c>
      <c r="J2203" s="229"/>
      <c r="K2203" s="230" t="s">
        <v>19</v>
      </c>
      <c r="L2203" s="231"/>
      <c r="N2203" s="228" t="s">
        <v>20</v>
      </c>
      <c r="O2203" s="229"/>
      <c r="P2203" s="230" t="s">
        <v>21</v>
      </c>
      <c r="Q2203" s="231"/>
      <c r="S2203" s="228" t="s">
        <v>47</v>
      </c>
      <c r="T2203" s="229"/>
      <c r="U2203" s="230" t="s">
        <v>48</v>
      </c>
      <c r="V2203" s="231"/>
      <c r="X2203" s="228" t="s">
        <v>51</v>
      </c>
      <c r="Y2203" s="229"/>
      <c r="Z2203" s="230" t="s">
        <v>52</v>
      </c>
      <c r="AA2203" s="231"/>
      <c r="AB2203" s="4"/>
      <c r="AC2203" s="71" t="s">
        <v>89</v>
      </c>
      <c r="AE2203" s="101" t="s">
        <v>90</v>
      </c>
      <c r="AF2203" s="17"/>
      <c r="AG2203" s="62"/>
      <c r="AH2203" s="62"/>
      <c r="AI2203" s="62"/>
      <c r="AJ2203" s="62"/>
    </row>
    <row r="2204" spans="2:36" ht="18.649999999999999" customHeight="1" thickTop="1" thickBot="1">
      <c r="D2204" s="43">
        <v>0</v>
      </c>
      <c r="E2204" s="116">
        <f t="shared" ref="E2204" si="9060">(1/$E$8)*SIN($B2201*$F$8)</f>
        <v>0.20277829185002164</v>
      </c>
      <c r="F2204" s="59">
        <f t="shared" ref="F2204" si="9061">COS($F$8*$B2201)</f>
        <v>-0.79368046416016003</v>
      </c>
      <c r="G2204" s="73">
        <v>0</v>
      </c>
      <c r="I2204" s="55">
        <v>0</v>
      </c>
      <c r="J2204" s="58">
        <f t="shared" ref="J2204" si="9062">(TAN($K$8*B2201))/$J$8</f>
        <v>3.2930134009346839</v>
      </c>
      <c r="K2204" s="56">
        <v>1</v>
      </c>
      <c r="L2204" s="57">
        <v>0</v>
      </c>
      <c r="N2204" s="55">
        <f t="shared" ref="N2204" si="9063">D2204*I2201+F2204*I2204-E2204*J2201-G2204*J2204</f>
        <v>0</v>
      </c>
      <c r="O2204" s="58">
        <f t="shared" ref="O2204" si="9064">(D2204*J2201+E2204*I2201+F2204*J2204+G2204*I2204)</f>
        <v>-2.4108221126894454</v>
      </c>
      <c r="P2204" s="56">
        <f t="shared" ref="P2204" si="9065">D2204*K2201+F2204*K2204-E2204*L2201-G2204*L2204</f>
        <v>-0.79368046416016003</v>
      </c>
      <c r="Q2204" s="57">
        <f t="shared" ref="Q2204" si="9066">(D2204*L2201+E2204*K2201+F2204*L2204+G2204*K2204)</f>
        <v>0</v>
      </c>
      <c r="S2204" s="43">
        <v>0</v>
      </c>
      <c r="T2204" s="116">
        <f t="shared" ref="T2204" si="9067">(1/$T$8)*SIN($B2201*$U$8)</f>
        <v>0.20277829185002164</v>
      </c>
      <c r="U2204" s="59">
        <f t="shared" ref="U2204" si="9068">COS($U$8*$B2201)</f>
        <v>-0.79368046416016003</v>
      </c>
      <c r="V2204" s="73">
        <v>0</v>
      </c>
      <c r="X2204" s="55">
        <f t="shared" ref="X2204" si="9069">N2204*S2201+P2204*S2204-O2204*T2201-Q2204*T2204</f>
        <v>0</v>
      </c>
      <c r="Y2204" s="58">
        <f t="shared" ref="Y2204" si="9070">(N2204*T2201+O2204*S2201+P2204*T2204+Q2204*S2204)</f>
        <v>1.752481244609807</v>
      </c>
      <c r="Z2204" s="56">
        <f t="shared" ref="Z2204" si="9071">N2204*U2201+P2204*U2204-O2204*V2201-Q2204*V2204</f>
        <v>5.0296901888783223</v>
      </c>
      <c r="AA2204" s="57">
        <f t="shared" ref="AA2204" si="9072">(N2204*V2201+O2204*U2201+P2204*V2204+Q2204*U2204)</f>
        <v>0</v>
      </c>
      <c r="AB2204" s="9"/>
      <c r="AC2204" s="74">
        <f t="shared" ref="AC2204" si="9073">(180/PI())*ATAN(-1*(($X$8*Y2201+AA2201+$X$8*Y2204+AA2204)/($X$8*X2201+Z2201+$X$8*X2204+Z2204)))</f>
        <v>50.290064962119935</v>
      </c>
      <c r="AE2204" s="102">
        <f t="shared" ref="AE2204" si="9074">20*LOG(((($X$8*X2201+Z2201-$X$8*X2204-Z2204)^2+($X$8*Y2201+AA2201-$X$8*Y2204-AA2204)^2)/(($X$8*X2201+Z2201+$X$8*X2204+Z2204)^2+($X$8*Y2201+AA2201+$X$8*Y2204+AA2204)^2))^0.5)</f>
        <v>-7.0647510883394188E-2</v>
      </c>
      <c r="AF2204" s="17"/>
      <c r="AG2204" s="62"/>
      <c r="AH2204" s="62"/>
      <c r="AI2204" s="62"/>
      <c r="AJ2204" s="62"/>
    </row>
    <row r="2205" spans="2:36" ht="18.649999999999999" customHeight="1">
      <c r="AE2205" s="66"/>
    </row>
    <row r="2206" spans="2:36" ht="18.649999999999999" customHeight="1" thickBot="1">
      <c r="E2206" s="50" t="s">
        <v>8</v>
      </c>
      <c r="J2206" s="50" t="s">
        <v>9</v>
      </c>
      <c r="O2206" s="50" t="s">
        <v>10</v>
      </c>
      <c r="T2206" s="50" t="s">
        <v>11</v>
      </c>
      <c r="Y2206" s="50" t="s">
        <v>12</v>
      </c>
    </row>
    <row r="2207" spans="2:36" ht="18.649999999999999" customHeight="1" thickBot="1">
      <c r="B2207" s="49"/>
      <c r="D2207" s="233" t="s">
        <v>37</v>
      </c>
      <c r="E2207" s="234"/>
      <c r="F2207" s="235" t="s">
        <v>38</v>
      </c>
      <c r="G2207" s="236"/>
      <c r="I2207" s="228" t="s">
        <v>14</v>
      </c>
      <c r="J2207" s="229"/>
      <c r="K2207" s="230" t="s">
        <v>15</v>
      </c>
      <c r="L2207" s="231"/>
      <c r="N2207" s="228" t="s">
        <v>16</v>
      </c>
      <c r="O2207" s="229"/>
      <c r="P2207" s="230" t="s">
        <v>17</v>
      </c>
      <c r="Q2207" s="231"/>
      <c r="S2207" s="228" t="s">
        <v>45</v>
      </c>
      <c r="T2207" s="229"/>
      <c r="U2207" s="230" t="s">
        <v>46</v>
      </c>
      <c r="V2207" s="231"/>
      <c r="X2207" s="228" t="s">
        <v>49</v>
      </c>
      <c r="Y2207" s="229"/>
      <c r="Z2207" s="230" t="s">
        <v>50</v>
      </c>
      <c r="AA2207" s="231"/>
      <c r="AB2207" s="4"/>
      <c r="AC2207" s="53" t="s">
        <v>87</v>
      </c>
      <c r="AE2207" s="98" t="s">
        <v>88</v>
      </c>
      <c r="AF2207" s="17"/>
      <c r="AG2207" s="62"/>
      <c r="AH2207" s="62"/>
      <c r="AI2207" s="62"/>
      <c r="AJ2207" s="62"/>
    </row>
    <row r="2208" spans="2:36" ht="18.649999999999999" customHeight="1" thickTop="1" thickBot="1">
      <c r="B2208" s="75">
        <v>6.24</v>
      </c>
      <c r="D2208" s="132">
        <f t="shared" ref="D2208" si="9075">COS($F$8*$B2208)</f>
        <v>-0.79852098080081479</v>
      </c>
      <c r="E2208" s="133">
        <v>0</v>
      </c>
      <c r="F2208" s="134">
        <v>0</v>
      </c>
      <c r="G2208" s="135">
        <f t="shared" ref="G2208" si="9076">$E$8*SIN($B2208*$F$8)</f>
        <v>1.8059009355410787</v>
      </c>
      <c r="I2208" s="55">
        <v>1</v>
      </c>
      <c r="J2208" s="58">
        <v>0</v>
      </c>
      <c r="K2208" s="56">
        <v>0</v>
      </c>
      <c r="L2208" s="57">
        <v>0</v>
      </c>
      <c r="N2208" s="55">
        <f t="shared" ref="N2208" si="9077">D2208*I2208+F2208*I2211-E2208*J2208-G2208*J2211</f>
        <v>-7.0034151555577493</v>
      </c>
      <c r="O2208" s="58">
        <f t="shared" ref="O2208" si="9078">(D2208*J2208+E2208*I2208+F2208*J2211+G2208*I2211)</f>
        <v>0</v>
      </c>
      <c r="P2208" s="56">
        <f t="shared" ref="P2208" si="9079">D2208*K2208+F2208*K2211-E2208*L2208-G2208*L2211</f>
        <v>0</v>
      </c>
      <c r="Q2208" s="57">
        <f t="shared" ref="Q2208" si="9080">(D2208*L2208+E2208*K2208+F2208*L2211+G2208*K2211)</f>
        <v>1.8059009355410787</v>
      </c>
      <c r="S2208" s="59">
        <f t="shared" ref="S2208" si="9081">COS($U$8*$B2208)</f>
        <v>-0.79852098080081479</v>
      </c>
      <c r="T2208" s="60">
        <v>0</v>
      </c>
      <c r="U2208" s="22">
        <v>0</v>
      </c>
      <c r="V2208" s="116">
        <f t="shared" ref="V2208" si="9082">$T$8*SIN($B2208*$U$8)</f>
        <v>1.8059009355410787</v>
      </c>
      <c r="X2208" s="55">
        <f t="shared" ref="X2208" si="9083">N2208*S2208+P2208*S2211-O2208*T2208-Q2208*T2211</f>
        <v>5.2300096957503595</v>
      </c>
      <c r="Y2208" s="58">
        <f t="shared" ref="Y2208" si="9084">(N2208*T2208+O2208*S2208+P2208*T2211+Q2208*S2211)</f>
        <v>0</v>
      </c>
      <c r="Z2208" s="56">
        <f t="shared" ref="Z2208" si="9085">N2208*U2208+P2208*U2211-O2208*V2208-Q2208*V2211</f>
        <v>0</v>
      </c>
      <c r="AA2208" s="57">
        <f t="shared" ref="AA2208" si="9086">(N2208*V2208+O2208*U2208+P2208*V2211+Q2208*U2211)</f>
        <v>-14.08952376768168</v>
      </c>
      <c r="AB2208" s="9"/>
      <c r="AC2208" s="61">
        <f t="shared" ref="AC2208" si="9087">20*LOG((2*$X$8)/(($X$8*X2208+Z2208+$X$8*X2211+Z2211)^2+($X$8*Y2208+AA2208+$X$8*Y2211+AA2211)^2)^0.5)</f>
        <v>-18.107684456704821</v>
      </c>
      <c r="AE2208" s="99">
        <f t="shared" ref="AE2208" si="9088">((Y2208^2+X2208^2)/(Y2211^2+X2211^2))^0.5</f>
        <v>2.7962031628073882</v>
      </c>
      <c r="AF2208" s="17"/>
      <c r="AG2208" s="62"/>
      <c r="AH2208" s="62"/>
      <c r="AI2208" s="62"/>
      <c r="AJ2208" s="62"/>
    </row>
    <row r="2209" spans="2:36" ht="18.649999999999999" customHeight="1" thickBot="1">
      <c r="D2209" s="59"/>
      <c r="E2209" s="22"/>
      <c r="F2209" s="22"/>
      <c r="G2209" s="65"/>
      <c r="I2209" s="63"/>
      <c r="L2209" s="64"/>
      <c r="N2209" s="63"/>
      <c r="Q2209" s="64"/>
      <c r="S2209" s="63"/>
      <c r="V2209" s="64"/>
      <c r="X2209" s="63"/>
      <c r="AA2209" s="64"/>
      <c r="AE2209" s="100"/>
      <c r="AF2209" s="17"/>
      <c r="AG2209" s="62"/>
      <c r="AH2209" s="62"/>
      <c r="AI2209" s="62"/>
      <c r="AJ2209" s="62"/>
    </row>
    <row r="2210" spans="2:36" ht="18.649999999999999" customHeight="1" thickBot="1">
      <c r="D2210" s="237" t="s">
        <v>39</v>
      </c>
      <c r="E2210" s="238"/>
      <c r="F2210" s="239" t="s">
        <v>40</v>
      </c>
      <c r="G2210" s="240"/>
      <c r="I2210" s="228" t="s">
        <v>18</v>
      </c>
      <c r="J2210" s="229"/>
      <c r="K2210" s="230" t="s">
        <v>19</v>
      </c>
      <c r="L2210" s="231"/>
      <c r="N2210" s="228" t="s">
        <v>20</v>
      </c>
      <c r="O2210" s="229"/>
      <c r="P2210" s="230" t="s">
        <v>21</v>
      </c>
      <c r="Q2210" s="231"/>
      <c r="S2210" s="228" t="s">
        <v>47</v>
      </c>
      <c r="T2210" s="229"/>
      <c r="U2210" s="230" t="s">
        <v>48</v>
      </c>
      <c r="V2210" s="231"/>
      <c r="X2210" s="228" t="s">
        <v>51</v>
      </c>
      <c r="Y2210" s="229"/>
      <c r="Z2210" s="230" t="s">
        <v>52</v>
      </c>
      <c r="AA2210" s="231"/>
      <c r="AB2210" s="4"/>
      <c r="AC2210" s="71" t="s">
        <v>89</v>
      </c>
      <c r="AE2210" s="101" t="s">
        <v>90</v>
      </c>
      <c r="AF2210" s="17"/>
      <c r="AG2210" s="62"/>
      <c r="AH2210" s="62"/>
      <c r="AI2210" s="62"/>
      <c r="AJ2210" s="62"/>
    </row>
    <row r="2211" spans="2:36" ht="18.649999999999999" customHeight="1" thickTop="1" thickBot="1">
      <c r="D2211" s="43">
        <v>0</v>
      </c>
      <c r="E2211" s="116">
        <f t="shared" ref="E2211" si="9089">(1/$E$8)*SIN($B2208*$F$8)</f>
        <v>0.20065565950456427</v>
      </c>
      <c r="F2211" s="59">
        <f t="shared" ref="F2211" si="9090">COS($F$8*$B2208)</f>
        <v>-0.79852098080081479</v>
      </c>
      <c r="G2211" s="73">
        <v>0</v>
      </c>
      <c r="I2211" s="55">
        <v>0</v>
      </c>
      <c r="J2211" s="58">
        <f t="shared" ref="J2211" si="9091">(TAN($K$8*B2208))/$J$8</f>
        <v>3.4358995295042818</v>
      </c>
      <c r="K2211" s="56">
        <v>1</v>
      </c>
      <c r="L2211" s="57">
        <v>0</v>
      </c>
      <c r="N2211" s="55">
        <f t="shared" ref="N2211" si="9092">D2211*I2208+F2211*I2211-E2211*J2208-G2211*J2211</f>
        <v>0</v>
      </c>
      <c r="O2211" s="58">
        <f t="shared" ref="O2211" si="9093">(D2211*J2208+E2211*I2208+F2211*J2211+G2211*I2211)</f>
        <v>-2.5429822027282531</v>
      </c>
      <c r="P2211" s="56">
        <f t="shared" ref="P2211" si="9094">D2211*K2208+F2211*K2211-E2211*L2208-G2211*L2211</f>
        <v>-0.79852098080081479</v>
      </c>
      <c r="Q2211" s="57">
        <f t="shared" ref="Q2211" si="9095">(D2211*L2208+E2211*K2208+F2211*L2211+G2211*K2211)</f>
        <v>0</v>
      </c>
      <c r="S2211" s="43">
        <v>0</v>
      </c>
      <c r="T2211" s="116">
        <f t="shared" ref="T2211" si="9096">(1/$T$8)*SIN($B2208*$U$8)</f>
        <v>0.20065565950456427</v>
      </c>
      <c r="U2211" s="59">
        <f t="shared" ref="U2211" si="9097">COS($U$8*$B2208)</f>
        <v>-0.79852098080081479</v>
      </c>
      <c r="V2211" s="73">
        <v>0</v>
      </c>
      <c r="X2211" s="55">
        <f t="shared" ref="X2211" si="9098">N2211*S2208+P2211*S2211-O2211*T2208-Q2211*T2211</f>
        <v>0</v>
      </c>
      <c r="Y2211" s="58">
        <f t="shared" ref="Y2211" si="9099">(N2211*T2208+O2211*S2208+P2211*T2211+Q2211*S2211)</f>
        <v>1.8703968886507623</v>
      </c>
      <c r="Z2211" s="56">
        <f t="shared" ref="Z2211" si="9100">N2211*U2208+P2211*U2211-O2211*V2208-Q2211*V2211</f>
        <v>5.2300096957503603</v>
      </c>
      <c r="AA2211" s="57">
        <f t="shared" ref="AA2211" si="9101">(N2211*V2208+O2211*U2208+P2211*V2211+Q2211*U2211)</f>
        <v>0</v>
      </c>
      <c r="AB2211" s="9"/>
      <c r="AC2211" s="74">
        <f t="shared" ref="AC2211" si="9102">(180/PI())*ATAN(-1*(($X$8*Y2208+AA2208+$X$8*Y2211+AA2211)/($X$8*X2208+Z2208+$X$8*X2211+Z2211)))</f>
        <v>49.435265450573432</v>
      </c>
      <c r="AE2211" s="102">
        <f t="shared" ref="AE2211" si="9103">20*LOG(((($X$8*X2208+Z2208-$X$8*X2211-Z2211)^2+($X$8*Y2208+AA2208-$X$8*Y2211-AA2211)^2)/(($X$8*X2208+Z2208+$X$8*X2211+Z2211)^2+($X$8*Y2208+AA2208+$X$8*Y2211+AA2211)^2))^0.5)</f>
        <v>-6.7669810896557769E-2</v>
      </c>
      <c r="AF2211" s="17"/>
      <c r="AG2211" s="62"/>
      <c r="AH2211" s="62"/>
      <c r="AI2211" s="62"/>
      <c r="AJ2211" s="62"/>
    </row>
    <row r="2212" spans="2:36" ht="18.649999999999999" customHeight="1">
      <c r="AE2212" s="66"/>
    </row>
    <row r="2213" spans="2:36" ht="18.649999999999999" customHeight="1" thickBot="1">
      <c r="E2213" s="50" t="s">
        <v>8</v>
      </c>
      <c r="J2213" s="50" t="s">
        <v>9</v>
      </c>
      <c r="O2213" s="50" t="s">
        <v>10</v>
      </c>
      <c r="T2213" s="50" t="s">
        <v>11</v>
      </c>
      <c r="Y2213" s="50" t="s">
        <v>12</v>
      </c>
    </row>
    <row r="2214" spans="2:36" ht="18.649999999999999" customHeight="1" thickBot="1">
      <c r="B2214" s="49"/>
      <c r="D2214" s="233" t="s">
        <v>37</v>
      </c>
      <c r="E2214" s="234"/>
      <c r="F2214" s="235" t="s">
        <v>38</v>
      </c>
      <c r="G2214" s="236"/>
      <c r="I2214" s="228" t="s">
        <v>14</v>
      </c>
      <c r="J2214" s="229"/>
      <c r="K2214" s="230" t="s">
        <v>15</v>
      </c>
      <c r="L2214" s="231"/>
      <c r="N2214" s="228" t="s">
        <v>16</v>
      </c>
      <c r="O2214" s="229"/>
      <c r="P2214" s="230" t="s">
        <v>17</v>
      </c>
      <c r="Q2214" s="231"/>
      <c r="S2214" s="228" t="s">
        <v>45</v>
      </c>
      <c r="T2214" s="229"/>
      <c r="U2214" s="230" t="s">
        <v>46</v>
      </c>
      <c r="V2214" s="231"/>
      <c r="X2214" s="228" t="s">
        <v>49</v>
      </c>
      <c r="Y2214" s="229"/>
      <c r="Z2214" s="230" t="s">
        <v>50</v>
      </c>
      <c r="AA2214" s="231"/>
      <c r="AB2214" s="4"/>
      <c r="AC2214" s="53" t="s">
        <v>87</v>
      </c>
      <c r="AE2214" s="98" t="s">
        <v>88</v>
      </c>
      <c r="AF2214" s="17"/>
      <c r="AG2214" s="62"/>
      <c r="AH2214" s="62"/>
      <c r="AI2214" s="62"/>
      <c r="AJ2214" s="62"/>
    </row>
    <row r="2215" spans="2:36" ht="18.649999999999999" customHeight="1" thickTop="1" thickBot="1">
      <c r="B2215" s="75">
        <v>6.26</v>
      </c>
      <c r="D2215" s="132">
        <f t="shared" ref="D2215" si="9104">COS($F$8*$B2215)</f>
        <v>-0.80331040749896254</v>
      </c>
      <c r="E2215" s="133">
        <v>0</v>
      </c>
      <c r="F2215" s="134">
        <v>0</v>
      </c>
      <c r="G2215" s="135">
        <f t="shared" ref="G2215" si="9105">$E$8*SIN($B2215*$F$8)</f>
        <v>1.7866817016006675</v>
      </c>
      <c r="I2215" s="55">
        <v>1</v>
      </c>
      <c r="J2215" s="58">
        <v>0</v>
      </c>
      <c r="K2215" s="56">
        <v>0</v>
      </c>
      <c r="L2215" s="57">
        <v>0</v>
      </c>
      <c r="N2215" s="55">
        <f t="shared" ref="N2215" si="9106">D2215*I2215+F2215*I2218-E2215*J2215-G2215*J2218</f>
        <v>-7.2176474771662704</v>
      </c>
      <c r="O2215" s="58">
        <f t="shared" ref="O2215" si="9107">(D2215*J2215+E2215*I2215+F2215*J2218+G2215*I2218)</f>
        <v>0</v>
      </c>
      <c r="P2215" s="56">
        <f t="shared" ref="P2215" si="9108">D2215*K2215+F2215*K2218-E2215*L2215-G2215*L2218</f>
        <v>0</v>
      </c>
      <c r="Q2215" s="57">
        <f t="shared" ref="Q2215" si="9109">(D2215*L2215+E2215*K2215+F2215*L2218+G2215*K2218)</f>
        <v>1.7866817016006675</v>
      </c>
      <c r="S2215" s="59">
        <f t="shared" ref="S2215" si="9110">COS($U$8*$B2215)</f>
        <v>-0.80331040749896254</v>
      </c>
      <c r="T2215" s="60">
        <v>0</v>
      </c>
      <c r="U2215" s="22">
        <v>0</v>
      </c>
      <c r="V2215" s="116">
        <f t="shared" ref="V2215" si="9111">$T$8*SIN($B2215*$U$8)</f>
        <v>1.7866817016006675</v>
      </c>
      <c r="X2215" s="55">
        <f t="shared" ref="X2215" si="9112">N2215*S2215+P2215*S2218-O2215*T2215-Q2215*T2218</f>
        <v>5.443318946862445</v>
      </c>
      <c r="Y2215" s="58">
        <f t="shared" ref="Y2215" si="9113">(N2215*T2215+O2215*S2215+P2215*T2218+Q2215*S2218)</f>
        <v>0</v>
      </c>
      <c r="Z2215" s="56">
        <f t="shared" ref="Z2215" si="9114">N2215*U2215+P2215*U2218-O2215*V2215-Q2215*V2218</f>
        <v>0</v>
      </c>
      <c r="AA2215" s="57">
        <f t="shared" ref="AA2215" si="9115">(N2215*V2215+O2215*U2215+P2215*V2218+Q2215*U2218)</f>
        <v>-14.330898681840971</v>
      </c>
      <c r="AB2215" s="9"/>
      <c r="AC2215" s="61">
        <f t="shared" ref="AC2215" si="9116">20*LOG((2*$X$8)/(($X$8*X2215+Z2215+$X$8*X2218+Z2218)^2+($X$8*Y2215+AA2215+$X$8*Y2218+AA2218)^2)^0.5)</f>
        <v>-18.303081652265675</v>
      </c>
      <c r="AE2215" s="99">
        <f t="shared" ref="AE2215" si="9117">((Y2215^2+X2215^2)/(Y2218^2+X2218^2))^0.5</f>
        <v>2.7247087700195003</v>
      </c>
      <c r="AF2215" s="17"/>
      <c r="AG2215" s="62"/>
      <c r="AH2215" s="62"/>
      <c r="AI2215" s="62"/>
      <c r="AJ2215" s="62"/>
    </row>
    <row r="2216" spans="2:36" ht="18.649999999999999" customHeight="1" thickBot="1">
      <c r="D2216" s="59"/>
      <c r="E2216" s="22"/>
      <c r="F2216" s="22"/>
      <c r="G2216" s="65"/>
      <c r="I2216" s="63"/>
      <c r="L2216" s="64"/>
      <c r="N2216" s="63"/>
      <c r="Q2216" s="64"/>
      <c r="S2216" s="63"/>
      <c r="V2216" s="64"/>
      <c r="X2216" s="63"/>
      <c r="AA2216" s="64"/>
      <c r="AE2216" s="100"/>
      <c r="AF2216" s="17"/>
      <c r="AG2216" s="62"/>
      <c r="AH2216" s="62"/>
      <c r="AI2216" s="62"/>
      <c r="AJ2216" s="62"/>
    </row>
    <row r="2217" spans="2:36" ht="18.649999999999999" customHeight="1" thickBot="1">
      <c r="D2217" s="237" t="s">
        <v>39</v>
      </c>
      <c r="E2217" s="238"/>
      <c r="F2217" s="239" t="s">
        <v>40</v>
      </c>
      <c r="G2217" s="240"/>
      <c r="I2217" s="228" t="s">
        <v>18</v>
      </c>
      <c r="J2217" s="229"/>
      <c r="K2217" s="230" t="s">
        <v>19</v>
      </c>
      <c r="L2217" s="231"/>
      <c r="N2217" s="228" t="s">
        <v>20</v>
      </c>
      <c r="O2217" s="229"/>
      <c r="P2217" s="230" t="s">
        <v>21</v>
      </c>
      <c r="Q2217" s="231"/>
      <c r="S2217" s="228" t="s">
        <v>47</v>
      </c>
      <c r="T2217" s="229"/>
      <c r="U2217" s="230" t="s">
        <v>48</v>
      </c>
      <c r="V2217" s="231"/>
      <c r="X2217" s="228" t="s">
        <v>51</v>
      </c>
      <c r="Y2217" s="229"/>
      <c r="Z2217" s="230" t="s">
        <v>52</v>
      </c>
      <c r="AA2217" s="231"/>
      <c r="AB2217" s="4"/>
      <c r="AC2217" s="71" t="s">
        <v>89</v>
      </c>
      <c r="AE2217" s="101" t="s">
        <v>90</v>
      </c>
      <c r="AF2217" s="17"/>
      <c r="AG2217" s="62"/>
      <c r="AH2217" s="62"/>
      <c r="AI2217" s="62"/>
      <c r="AJ2217" s="62"/>
    </row>
    <row r="2218" spans="2:36" ht="18.649999999999999" customHeight="1" thickTop="1" thickBot="1">
      <c r="D2218" s="43">
        <v>0</v>
      </c>
      <c r="E2218" s="116">
        <f t="shared" ref="E2218" si="9118">(1/$E$8)*SIN($B2215*$F$8)</f>
        <v>0.19852018906674085</v>
      </c>
      <c r="F2218" s="59">
        <f t="shared" ref="F2218" si="9119">COS($F$8*$B2215)</f>
        <v>-0.80331040749896254</v>
      </c>
      <c r="G2218" s="73">
        <v>0</v>
      </c>
      <c r="I2218" s="55">
        <v>0</v>
      </c>
      <c r="J2218" s="58">
        <f t="shared" ref="J2218" si="9120">(TAN($K$8*B2215))/$J$8</f>
        <v>3.5900838207056003</v>
      </c>
      <c r="K2218" s="56">
        <v>1</v>
      </c>
      <c r="L2218" s="57">
        <v>0</v>
      </c>
      <c r="N2218" s="55">
        <f t="shared" ref="N2218" si="9121">D2218*I2215+F2218*I2218-E2218*J2215-G2218*J2218</f>
        <v>0</v>
      </c>
      <c r="O2218" s="58">
        <f t="shared" ref="O2218" si="9122">(D2218*J2215+E2218*I2215+F2218*J2218+G2218*I2218)</f>
        <v>-2.6854315078997075</v>
      </c>
      <c r="P2218" s="56">
        <f t="shared" ref="P2218" si="9123">D2218*K2215+F2218*K2218-E2218*L2215-G2218*L2218</f>
        <v>-0.80331040749896254</v>
      </c>
      <c r="Q2218" s="57">
        <f t="shared" ref="Q2218" si="9124">(D2218*L2215+E2218*K2215+F2218*L2218+G2218*K2218)</f>
        <v>0</v>
      </c>
      <c r="S2218" s="43">
        <v>0</v>
      </c>
      <c r="T2218" s="116">
        <f t="shared" ref="T2218" si="9125">(1/$T$8)*SIN($B2215*$U$8)</f>
        <v>0.19852018906674085</v>
      </c>
      <c r="U2218" s="59">
        <f t="shared" ref="U2218" si="9126">COS($U$8*$B2215)</f>
        <v>-0.80331040749896254</v>
      </c>
      <c r="V2218" s="73">
        <v>0</v>
      </c>
      <c r="X2218" s="55">
        <f t="shared" ref="X2218" si="9127">N2218*S2215+P2218*S2218-O2218*T2215-Q2218*T2218</f>
        <v>0</v>
      </c>
      <c r="Y2218" s="58">
        <f t="shared" ref="Y2218" si="9128">(N2218*T2215+O2218*S2215+P2218*T2218+Q2218*S2218)</f>
        <v>1.997761744945493</v>
      </c>
      <c r="Z2218" s="56">
        <f t="shared" ref="Z2218" si="9129">N2218*U2215+P2218*U2218-O2218*V2215-Q2218*V2218</f>
        <v>5.443318946862445</v>
      </c>
      <c r="AA2218" s="57">
        <f t="shared" ref="AA2218" si="9130">(N2218*V2215+O2218*U2215+P2218*V2218+Q2218*U2218)</f>
        <v>0</v>
      </c>
      <c r="AB2218" s="9"/>
      <c r="AC2218" s="74">
        <f t="shared" ref="AC2218" si="9131">(180/PI())*ATAN(-1*(($X$8*Y2215+AA2215+$X$8*Y2218+AA2218)/($X$8*X2215+Z2215+$X$8*X2218+Z2218)))</f>
        <v>48.564691246076542</v>
      </c>
      <c r="AE2218" s="102">
        <f t="shared" ref="AE2218" si="9132">20*LOG(((($X$8*X2215+Z2215-$X$8*X2218-Z2218)^2+($X$8*Y2215+AA2215-$X$8*Y2218-AA2218)^2)/(($X$8*X2215+Z2215+$X$8*X2218+Z2218)^2+($X$8*Y2215+AA2215+$X$8*Y2218+AA2218)^2))^0.5)</f>
        <v>-6.4670415965310188E-2</v>
      </c>
      <c r="AF2218" s="17"/>
      <c r="AG2218" s="62"/>
      <c r="AH2218" s="62"/>
      <c r="AI2218" s="62"/>
      <c r="AJ2218" s="62"/>
    </row>
    <row r="2219" spans="2:36" ht="18.649999999999999" customHeight="1">
      <c r="AE2219" s="66"/>
    </row>
    <row r="2220" spans="2:36" ht="18.649999999999999" customHeight="1" thickBot="1">
      <c r="E2220" s="50" t="s">
        <v>8</v>
      </c>
      <c r="J2220" s="50" t="s">
        <v>9</v>
      </c>
      <c r="O2220" s="50" t="s">
        <v>10</v>
      </c>
      <c r="T2220" s="50" t="s">
        <v>11</v>
      </c>
      <c r="Y2220" s="50" t="s">
        <v>12</v>
      </c>
    </row>
    <row r="2221" spans="2:36" ht="18.649999999999999" customHeight="1" thickBot="1">
      <c r="B2221" s="49"/>
      <c r="D2221" s="233" t="s">
        <v>37</v>
      </c>
      <c r="E2221" s="234"/>
      <c r="F2221" s="235" t="s">
        <v>38</v>
      </c>
      <c r="G2221" s="236"/>
      <c r="I2221" s="228" t="s">
        <v>14</v>
      </c>
      <c r="J2221" s="229"/>
      <c r="K2221" s="230" t="s">
        <v>15</v>
      </c>
      <c r="L2221" s="231"/>
      <c r="N2221" s="228" t="s">
        <v>16</v>
      </c>
      <c r="O2221" s="229"/>
      <c r="P2221" s="230" t="s">
        <v>17</v>
      </c>
      <c r="Q2221" s="231"/>
      <c r="S2221" s="228" t="s">
        <v>45</v>
      </c>
      <c r="T2221" s="229"/>
      <c r="U2221" s="230" t="s">
        <v>46</v>
      </c>
      <c r="V2221" s="231"/>
      <c r="X2221" s="228" t="s">
        <v>49</v>
      </c>
      <c r="Y2221" s="229"/>
      <c r="Z2221" s="230" t="s">
        <v>50</v>
      </c>
      <c r="AA2221" s="231"/>
      <c r="AB2221" s="4"/>
      <c r="AC2221" s="53" t="s">
        <v>87</v>
      </c>
      <c r="AE2221" s="98" t="s">
        <v>88</v>
      </c>
      <c r="AF2221" s="17"/>
      <c r="AG2221" s="62"/>
      <c r="AH2221" s="62"/>
      <c r="AI2221" s="62"/>
      <c r="AJ2221" s="62"/>
    </row>
    <row r="2222" spans="2:36" ht="18.649999999999999" customHeight="1" thickTop="1" thickBot="1">
      <c r="B2222" s="75">
        <v>6.28</v>
      </c>
      <c r="D2222" s="132">
        <f t="shared" ref="D2222" si="9133">COS($F$8*$B2222)</f>
        <v>-0.80804843782366365</v>
      </c>
      <c r="E2222" s="133">
        <v>0</v>
      </c>
      <c r="F2222" s="134">
        <v>0</v>
      </c>
      <c r="G2222" s="135">
        <f t="shared" ref="G2222" si="9134">$E$8*SIN($B2222*$F$8)</f>
        <v>1.7673481544892706</v>
      </c>
      <c r="I2222" s="55">
        <v>1</v>
      </c>
      <c r="J2222" s="58">
        <v>0</v>
      </c>
      <c r="K2222" s="56">
        <v>0</v>
      </c>
      <c r="L2222" s="57">
        <v>0</v>
      </c>
      <c r="N2222" s="55">
        <f t="shared" ref="N2222" si="9135">D2222*I2222+F2222*I2225-E2222*J2222-G2222*J2225</f>
        <v>-7.4480273458916715</v>
      </c>
      <c r="O2222" s="58">
        <f t="shared" ref="O2222" si="9136">(D2222*J2222+E2222*I2222+F2222*J2225+G2222*I2225)</f>
        <v>0</v>
      </c>
      <c r="P2222" s="56">
        <f t="shared" ref="P2222" si="9137">D2222*K2222+F2222*K2225-E2222*L2222-G2222*L2225</f>
        <v>0</v>
      </c>
      <c r="Q2222" s="57">
        <f t="shared" ref="Q2222" si="9138">(D2222*L2222+E2222*K2222+F2222*L2225+G2222*K2225)</f>
        <v>1.7673481544892706</v>
      </c>
      <c r="S2222" s="59">
        <f t="shared" ref="S2222" si="9139">COS($U$8*$B2222)</f>
        <v>-0.80804843782366365</v>
      </c>
      <c r="T2222" s="60">
        <v>0</v>
      </c>
      <c r="U2222" s="22">
        <v>0</v>
      </c>
      <c r="V2222" s="116">
        <f t="shared" ref="V2222" si="9140">$T$8*SIN($B2222*$U$8)</f>
        <v>1.7673481544892706</v>
      </c>
      <c r="X2222" s="55">
        <f t="shared" ref="X2222" si="9141">N2222*S2222+P2222*S2225-O2222*T2222-Q2222*T2225</f>
        <v>5.671309139584956</v>
      </c>
      <c r="Y2222" s="58">
        <f t="shared" ref="Y2222" si="9142">(N2222*T2222+O2222*S2222+P2222*T2225+Q2222*S2225)</f>
        <v>0</v>
      </c>
      <c r="Z2222" s="56">
        <f t="shared" ref="Z2222" si="9143">N2222*U2222+P2222*U2225-O2222*V2222-Q2222*V2225</f>
        <v>0</v>
      </c>
      <c r="AA2222" s="57">
        <f t="shared" ref="AA2222" si="9144">(N2222*V2222+O2222*U2222+P2222*V2225+Q2222*U2225)</f>
        <v>-14.591360299672857</v>
      </c>
      <c r="AB2222" s="9"/>
      <c r="AC2222" s="61">
        <f t="shared" ref="AC2222" si="9145">20*LOG((2*$X$8)/(($X$8*X2222+Z2222+$X$8*X2225+Z2225)^2+($X$8*Y2222+AA2222+$X$8*Y2225+AA2225)^2)^0.5)</f>
        <v>-18.50947489450698</v>
      </c>
      <c r="AE2222" s="99">
        <f t="shared" ref="AE2222" si="9146">((Y2222^2+X2222^2)/(Y2225^2+X2225^2))^0.5</f>
        <v>2.6553968006230404</v>
      </c>
      <c r="AF2222" s="17"/>
      <c r="AG2222" s="62"/>
      <c r="AH2222" s="62"/>
      <c r="AI2222" s="62"/>
      <c r="AJ2222" s="62"/>
    </row>
    <row r="2223" spans="2:36" ht="18.649999999999999" customHeight="1" thickBot="1">
      <c r="D2223" s="59"/>
      <c r="E2223" s="22"/>
      <c r="F2223" s="22"/>
      <c r="G2223" s="65"/>
      <c r="I2223" s="63"/>
      <c r="L2223" s="64"/>
      <c r="N2223" s="63"/>
      <c r="Q2223" s="64"/>
      <c r="S2223" s="63"/>
      <c r="V2223" s="64"/>
      <c r="X2223" s="63"/>
      <c r="AA2223" s="64"/>
      <c r="AE2223" s="100"/>
      <c r="AF2223" s="17"/>
      <c r="AG2223" s="62"/>
      <c r="AH2223" s="62"/>
      <c r="AI2223" s="62"/>
      <c r="AJ2223" s="62"/>
    </row>
    <row r="2224" spans="2:36" ht="18.649999999999999" customHeight="1" thickBot="1">
      <c r="D2224" s="237" t="s">
        <v>39</v>
      </c>
      <c r="E2224" s="238"/>
      <c r="F2224" s="239" t="s">
        <v>40</v>
      </c>
      <c r="G2224" s="240"/>
      <c r="I2224" s="228" t="s">
        <v>18</v>
      </c>
      <c r="J2224" s="229"/>
      <c r="K2224" s="230" t="s">
        <v>19</v>
      </c>
      <c r="L2224" s="231"/>
      <c r="N2224" s="228" t="s">
        <v>20</v>
      </c>
      <c r="O2224" s="229"/>
      <c r="P2224" s="230" t="s">
        <v>21</v>
      </c>
      <c r="Q2224" s="231"/>
      <c r="S2224" s="228" t="s">
        <v>47</v>
      </c>
      <c r="T2224" s="229"/>
      <c r="U2224" s="230" t="s">
        <v>48</v>
      </c>
      <c r="V2224" s="231"/>
      <c r="X2224" s="228" t="s">
        <v>51</v>
      </c>
      <c r="Y2224" s="229"/>
      <c r="Z2224" s="230" t="s">
        <v>52</v>
      </c>
      <c r="AA2224" s="231"/>
      <c r="AB2224" s="4"/>
      <c r="AC2224" s="71" t="s">
        <v>89</v>
      </c>
      <c r="AE2224" s="101" t="s">
        <v>90</v>
      </c>
      <c r="AF2224" s="17"/>
      <c r="AG2224" s="62"/>
      <c r="AH2224" s="62"/>
      <c r="AI2224" s="62"/>
      <c r="AJ2224" s="62"/>
    </row>
    <row r="2225" spans="2:36" ht="18.649999999999999" customHeight="1" thickTop="1" thickBot="1">
      <c r="D2225" s="43">
        <v>0</v>
      </c>
      <c r="E2225" s="116">
        <f t="shared" ref="E2225" si="9147">(1/$E$8)*SIN($B2222*$F$8)</f>
        <v>0.19637201716547451</v>
      </c>
      <c r="F2225" s="59">
        <f t="shared" ref="F2225" si="9148">COS($F$8*$B2222)</f>
        <v>-0.80804843782366365</v>
      </c>
      <c r="G2225" s="73">
        <v>0</v>
      </c>
      <c r="I2225" s="55">
        <v>0</v>
      </c>
      <c r="J2225" s="58">
        <f t="shared" ref="J2225" si="9149">(TAN($K$8*B2222))/$J$8</f>
        <v>3.757029361307044</v>
      </c>
      <c r="K2225" s="56">
        <v>1</v>
      </c>
      <c r="L2225" s="57">
        <v>0</v>
      </c>
      <c r="N2225" s="55">
        <f t="shared" ref="N2225" si="9150">D2225*I2222+F2225*I2225-E2225*J2222-G2225*J2225</f>
        <v>0</v>
      </c>
      <c r="O2225" s="58">
        <f t="shared" ref="O2225" si="9151">(D2225*J2222+E2225*I2222+F2225*J2225+G2225*I2225)</f>
        <v>-2.839489689096319</v>
      </c>
      <c r="P2225" s="56">
        <f t="shared" ref="P2225" si="9152">D2225*K2222+F2225*K2225-E2225*L2222-G2225*L2225</f>
        <v>-0.80804843782366365</v>
      </c>
      <c r="Q2225" s="57">
        <f t="shared" ref="Q2225" si="9153">(D2225*L2222+E2225*K2222+F2225*L2225+G2225*K2225)</f>
        <v>0</v>
      </c>
      <c r="S2225" s="43">
        <v>0</v>
      </c>
      <c r="T2225" s="116">
        <f t="shared" ref="T2225" si="9154">(1/$T$8)*SIN($B2222*$U$8)</f>
        <v>0.19637201716547451</v>
      </c>
      <c r="U2225" s="59">
        <f t="shared" ref="U2225" si="9155">COS($U$8*$B2222)</f>
        <v>-0.80804843782366365</v>
      </c>
      <c r="V2225" s="73">
        <v>0</v>
      </c>
      <c r="X2225" s="55">
        <f t="shared" ref="X2225" si="9156">N2225*S2222+P2225*S2225-O2225*T2222-Q2225*T2225</f>
        <v>0</v>
      </c>
      <c r="Y2225" s="58">
        <f t="shared" ref="Y2225" si="9157">(N2225*T2222+O2225*S2222+P2225*T2225+Q2225*S2225)</f>
        <v>2.135767105787838</v>
      </c>
      <c r="Z2225" s="56">
        <f t="shared" ref="Z2225" si="9158">N2225*U2222+P2225*U2225-O2225*V2222-Q2225*V2225</f>
        <v>5.6713091395849551</v>
      </c>
      <c r="AA2225" s="57">
        <f t="shared" ref="AA2225" si="9159">(N2225*V2222+O2225*U2222+P2225*V2225+Q2225*U2225)</f>
        <v>0</v>
      </c>
      <c r="AB2225" s="9"/>
      <c r="AC2225" s="74">
        <f t="shared" ref="AC2225" si="9160">(180/PI())*ATAN(-1*(($X$8*Y2222+AA2222+$X$8*Y2225+AA2225)/($X$8*X2222+Z2222+$X$8*X2225+Z2225)))</f>
        <v>47.677610261028889</v>
      </c>
      <c r="AE2225" s="102">
        <f t="shared" ref="AE2225" si="9161">20*LOG(((($X$8*X2222+Z2222-$X$8*X2225-Z2225)^2+($X$8*Y2222+AA2222-$X$8*Y2225-AA2225)^2)/(($X$8*X2222+Z2222+$X$8*X2225+Z2225)^2+($X$8*Y2222+AA2222+$X$8*Y2225+AA2225)^2))^0.5)</f>
        <v>-6.1647511639442459E-2</v>
      </c>
      <c r="AF2225" s="17"/>
      <c r="AG2225" s="62"/>
      <c r="AH2225" s="62"/>
      <c r="AI2225" s="62"/>
      <c r="AJ2225" s="62"/>
    </row>
    <row r="2226" spans="2:36" ht="18.649999999999999" customHeight="1">
      <c r="AE2226" s="66"/>
    </row>
    <row r="2227" spans="2:36" ht="18.649999999999999" customHeight="1" thickBot="1">
      <c r="E2227" s="50" t="s">
        <v>8</v>
      </c>
      <c r="J2227" s="50" t="s">
        <v>9</v>
      </c>
      <c r="O2227" s="50" t="s">
        <v>10</v>
      </c>
      <c r="T2227" s="50" t="s">
        <v>11</v>
      </c>
      <c r="Y2227" s="50" t="s">
        <v>12</v>
      </c>
    </row>
    <row r="2228" spans="2:36" ht="18.649999999999999" customHeight="1" thickBot="1">
      <c r="B2228" s="49"/>
      <c r="D2228" s="233" t="s">
        <v>37</v>
      </c>
      <c r="E2228" s="234"/>
      <c r="F2228" s="235" t="s">
        <v>38</v>
      </c>
      <c r="G2228" s="236"/>
      <c r="I2228" s="228" t="s">
        <v>14</v>
      </c>
      <c r="J2228" s="229"/>
      <c r="K2228" s="230" t="s">
        <v>15</v>
      </c>
      <c r="L2228" s="231"/>
      <c r="N2228" s="228" t="s">
        <v>16</v>
      </c>
      <c r="O2228" s="229"/>
      <c r="P2228" s="230" t="s">
        <v>17</v>
      </c>
      <c r="Q2228" s="231"/>
      <c r="S2228" s="228" t="s">
        <v>45</v>
      </c>
      <c r="T2228" s="229"/>
      <c r="U2228" s="230" t="s">
        <v>46</v>
      </c>
      <c r="V2228" s="231"/>
      <c r="X2228" s="228" t="s">
        <v>49</v>
      </c>
      <c r="Y2228" s="229"/>
      <c r="Z2228" s="230" t="s">
        <v>50</v>
      </c>
      <c r="AA2228" s="231"/>
      <c r="AB2228" s="4"/>
      <c r="AC2228" s="53" t="s">
        <v>87</v>
      </c>
      <c r="AE2228" s="98" t="s">
        <v>88</v>
      </c>
      <c r="AF2228" s="17"/>
      <c r="AG2228" s="62"/>
      <c r="AH2228" s="62"/>
      <c r="AI2228" s="62"/>
      <c r="AJ2228" s="62"/>
    </row>
    <row r="2229" spans="2:36" ht="18.649999999999999" customHeight="1" thickTop="1" thickBot="1">
      <c r="B2229" s="75">
        <v>6.3</v>
      </c>
      <c r="D2229" s="132">
        <f t="shared" ref="D2229" si="9162">COS($F$8*$B2229)</f>
        <v>-0.81273476863235439</v>
      </c>
      <c r="E2229" s="133">
        <v>0</v>
      </c>
      <c r="F2229" s="134">
        <v>0</v>
      </c>
      <c r="G2229" s="135">
        <f t="shared" ref="G2229" si="9163">$E$8*SIN($B2229*$F$8)</f>
        <v>1.7479015311810389</v>
      </c>
      <c r="I2229" s="55">
        <v>1</v>
      </c>
      <c r="J2229" s="58">
        <v>0</v>
      </c>
      <c r="K2229" s="56">
        <v>0</v>
      </c>
      <c r="L2229" s="57">
        <v>0</v>
      </c>
      <c r="N2229" s="55">
        <f t="shared" ref="N2229" si="9164">D2229*I2229+F2229*I2232-E2229*J2229-G2229*J2232</f>
        <v>-7.696779872804993</v>
      </c>
      <c r="O2229" s="58">
        <f t="shared" ref="O2229" si="9165">(D2229*J2229+E2229*I2229+F2229*J2232+G2229*I2232)</f>
        <v>0</v>
      </c>
      <c r="P2229" s="56">
        <f t="shared" ref="P2229" si="9166">D2229*K2229+F2229*K2232-E2229*L2229-G2229*L2232</f>
        <v>0</v>
      </c>
      <c r="Q2229" s="57">
        <f t="shared" ref="Q2229" si="9167">(D2229*L2229+E2229*K2229+F2229*L2232+G2229*K2232)</f>
        <v>1.7479015311810389</v>
      </c>
      <c r="S2229" s="59">
        <f t="shared" ref="S2229" si="9168">COS($U$8*$B2229)</f>
        <v>-0.81273476863235439</v>
      </c>
      <c r="T2229" s="60">
        <v>0</v>
      </c>
      <c r="U2229" s="22">
        <v>0</v>
      </c>
      <c r="V2229" s="116">
        <f t="shared" ref="V2229" si="9169">$T$8*SIN($B2229*$U$8)</f>
        <v>1.7479015311810389</v>
      </c>
      <c r="X2229" s="55">
        <f t="shared" ref="X2229" si="9170">N2229*S2229+P2229*S2232-O2229*T2229-Q2229*T2232</f>
        <v>5.9159784132822146</v>
      </c>
      <c r="Y2229" s="58">
        <f t="shared" ref="Y2229" si="9171">(N2229*T2229+O2229*S2229+P2229*T2232+Q2229*S2232)</f>
        <v>0</v>
      </c>
      <c r="Z2229" s="56">
        <f t="shared" ref="Z2229" si="9172">N2229*U2229+P2229*U2232-O2229*V2229-Q2229*V2232</f>
        <v>0</v>
      </c>
      <c r="AA2229" s="57">
        <f t="shared" ref="AA2229" si="9173">(N2229*V2229+O2229*U2229+P2229*V2232+Q2229*U2232)</f>
        <v>-14.873793671375807</v>
      </c>
      <c r="AB2229" s="9"/>
      <c r="AC2229" s="61">
        <f t="shared" ref="AC2229" si="9174">20*LOG((2*$X$8)/(($X$8*X2229+Z2229+$X$8*X2232+Z2232)^2+($X$8*Y2229+AA2229+$X$8*Y2232+AA2232)^2)^0.5)</f>
        <v>-18.728149503798697</v>
      </c>
      <c r="AE2229" s="99">
        <f t="shared" ref="AE2229" si="9175">((Y2229^2+X2229^2)/(Y2232^2+X2232^2))^0.5</f>
        <v>2.588121956237968</v>
      </c>
      <c r="AF2229" s="17"/>
      <c r="AG2229" s="62"/>
      <c r="AH2229" s="62"/>
      <c r="AI2229" s="62"/>
      <c r="AJ2229" s="62"/>
    </row>
    <row r="2230" spans="2:36" ht="18.649999999999999" customHeight="1" thickBot="1">
      <c r="D2230" s="59"/>
      <c r="E2230" s="22"/>
      <c r="F2230" s="22"/>
      <c r="G2230" s="65"/>
      <c r="I2230" s="63"/>
      <c r="L2230" s="64"/>
      <c r="N2230" s="63"/>
      <c r="Q2230" s="64"/>
      <c r="S2230" s="63"/>
      <c r="V2230" s="64"/>
      <c r="X2230" s="63"/>
      <c r="AA2230" s="64"/>
      <c r="AE2230" s="100"/>
      <c r="AF2230" s="17"/>
      <c r="AG2230" s="62"/>
      <c r="AH2230" s="62"/>
      <c r="AI2230" s="62"/>
      <c r="AJ2230" s="62"/>
    </row>
    <row r="2231" spans="2:36" ht="18.649999999999999" customHeight="1" thickBot="1">
      <c r="D2231" s="237" t="s">
        <v>39</v>
      </c>
      <c r="E2231" s="238"/>
      <c r="F2231" s="239" t="s">
        <v>40</v>
      </c>
      <c r="G2231" s="240"/>
      <c r="I2231" s="228" t="s">
        <v>18</v>
      </c>
      <c r="J2231" s="229"/>
      <c r="K2231" s="230" t="s">
        <v>19</v>
      </c>
      <c r="L2231" s="231"/>
      <c r="N2231" s="228" t="s">
        <v>20</v>
      </c>
      <c r="O2231" s="229"/>
      <c r="P2231" s="230" t="s">
        <v>21</v>
      </c>
      <c r="Q2231" s="231"/>
      <c r="S2231" s="228" t="s">
        <v>47</v>
      </c>
      <c r="T2231" s="229"/>
      <c r="U2231" s="230" t="s">
        <v>48</v>
      </c>
      <c r="V2231" s="231"/>
      <c r="X2231" s="228" t="s">
        <v>51</v>
      </c>
      <c r="Y2231" s="229"/>
      <c r="Z2231" s="230" t="s">
        <v>52</v>
      </c>
      <c r="AA2231" s="231"/>
      <c r="AB2231" s="4"/>
      <c r="AC2231" s="71" t="s">
        <v>89</v>
      </c>
      <c r="AE2231" s="101" t="s">
        <v>90</v>
      </c>
      <c r="AF2231" s="17"/>
      <c r="AG2231" s="62"/>
      <c r="AH2231" s="62"/>
      <c r="AI2231" s="62"/>
      <c r="AJ2231" s="62"/>
    </row>
    <row r="2232" spans="2:36" ht="18.649999999999999" customHeight="1" thickTop="1" thickBot="1">
      <c r="D2232" s="43">
        <v>0</v>
      </c>
      <c r="E2232" s="116">
        <f t="shared" ref="E2232" si="9176">(1/$E$8)*SIN($B2229*$F$8)</f>
        <v>0.19421128124233766</v>
      </c>
      <c r="F2232" s="59">
        <f t="shared" ref="F2232" si="9177">COS($F$8*$B2229)</f>
        <v>-0.81273476863235439</v>
      </c>
      <c r="G2232" s="73">
        <v>0</v>
      </c>
      <c r="I2232" s="55">
        <v>0</v>
      </c>
      <c r="J2232" s="58">
        <f t="shared" ref="J2232" si="9178">(TAN($K$8*B2229))/$J$8</f>
        <v>3.9384627688501204</v>
      </c>
      <c r="K2232" s="56">
        <v>1</v>
      </c>
      <c r="L2232" s="57">
        <v>0</v>
      </c>
      <c r="N2232" s="55">
        <f t="shared" ref="N2232" si="9179">D2232*I2229+F2232*I2232-E2232*J2229-G2232*J2232</f>
        <v>0</v>
      </c>
      <c r="O2232" s="58">
        <f t="shared" ref="O2232" si="9180">(D2232*J2229+E2232*I2229+F2232*J2232+G2232*I2232)</f>
        <v>-3.0067143459662069</v>
      </c>
      <c r="P2232" s="56">
        <f t="shared" ref="P2232" si="9181">D2232*K2229+F2232*K2232-E2232*L2229-G2232*L2232</f>
        <v>-0.81273476863235439</v>
      </c>
      <c r="Q2232" s="57">
        <f t="shared" ref="Q2232" si="9182">(D2232*L2229+E2232*K2229+F2232*L2232+G2232*K2232)</f>
        <v>0</v>
      </c>
      <c r="S2232" s="43">
        <v>0</v>
      </c>
      <c r="T2232" s="116">
        <f t="shared" ref="T2232" si="9183">(1/$T$8)*SIN($B2229*$U$8)</f>
        <v>0.19421128124233766</v>
      </c>
      <c r="U2232" s="59">
        <f t="shared" ref="U2232" si="9184">COS($U$8*$B2229)</f>
        <v>-0.81273476863235439</v>
      </c>
      <c r="V2232" s="73">
        <v>0</v>
      </c>
      <c r="X2232" s="55">
        <f t="shared" ref="X2232" si="9185">N2232*S2229+P2232*S2232-O2232*T2229-Q2232*T2232</f>
        <v>0</v>
      </c>
      <c r="Y2232" s="58">
        <f t="shared" ref="Y2232" si="9186">(N2232*T2229+O2232*S2229+P2232*T2232+Q2232*S2232)</f>
        <v>2.2858190275861414</v>
      </c>
      <c r="Z2232" s="56">
        <f t="shared" ref="Z2232" si="9187">N2232*U2229+P2232*U2232-O2232*V2229-Q2232*V2232</f>
        <v>5.9159784132822155</v>
      </c>
      <c r="AA2232" s="57">
        <f t="shared" ref="AA2232" si="9188">(N2232*V2229+O2232*U2229+P2232*V2232+Q2232*U2232)</f>
        <v>0</v>
      </c>
      <c r="AB2232" s="9"/>
      <c r="AC2232" s="74">
        <f t="shared" ref="AC2232" si="9189">(180/PI())*ATAN(-1*(($X$8*Y2229+AA2229+$X$8*Y2232+AA2232)/($X$8*X2229+Z2229+$X$8*X2232+Z2232)))</f>
        <v>46.773256368298661</v>
      </c>
      <c r="AE2232" s="102">
        <f t="shared" ref="AE2232" si="9190">20*LOG(((($X$8*X2229+Z2229-$X$8*X2232-Z2232)^2+($X$8*Y2229+AA2229-$X$8*Y2232-AA2232)^2)/(($X$8*X2229+Z2229+$X$8*X2232+Z2232)^2+($X$8*Y2229+AA2229+$X$8*Y2232+AA2232)^2))^0.5)</f>
        <v>-5.8599789484094091E-2</v>
      </c>
      <c r="AF2232" s="17"/>
      <c r="AG2232" s="62"/>
      <c r="AH2232" s="62"/>
      <c r="AI2232" s="62"/>
      <c r="AJ2232" s="62"/>
    </row>
    <row r="2233" spans="2:36" ht="18.649999999999999" customHeight="1">
      <c r="AE2233" s="66"/>
    </row>
    <row r="2234" spans="2:36" ht="18.649999999999999" customHeight="1" thickBot="1">
      <c r="E2234" s="50" t="s">
        <v>8</v>
      </c>
      <c r="J2234" s="50" t="s">
        <v>9</v>
      </c>
      <c r="O2234" s="50" t="s">
        <v>10</v>
      </c>
      <c r="T2234" s="50" t="s">
        <v>11</v>
      </c>
      <c r="Y2234" s="50" t="s">
        <v>12</v>
      </c>
    </row>
    <row r="2235" spans="2:36" ht="18.649999999999999" customHeight="1" thickBot="1">
      <c r="B2235" s="49"/>
      <c r="D2235" s="233" t="s">
        <v>37</v>
      </c>
      <c r="E2235" s="234"/>
      <c r="F2235" s="235" t="s">
        <v>38</v>
      </c>
      <c r="G2235" s="236"/>
      <c r="I2235" s="228" t="s">
        <v>14</v>
      </c>
      <c r="J2235" s="229"/>
      <c r="K2235" s="230" t="s">
        <v>15</v>
      </c>
      <c r="L2235" s="231"/>
      <c r="N2235" s="228" t="s">
        <v>16</v>
      </c>
      <c r="O2235" s="229"/>
      <c r="P2235" s="230" t="s">
        <v>17</v>
      </c>
      <c r="Q2235" s="231"/>
      <c r="S2235" s="228" t="s">
        <v>45</v>
      </c>
      <c r="T2235" s="229"/>
      <c r="U2235" s="230" t="s">
        <v>46</v>
      </c>
      <c r="V2235" s="231"/>
      <c r="X2235" s="228" t="s">
        <v>49</v>
      </c>
      <c r="Y2235" s="229"/>
      <c r="Z2235" s="230" t="s">
        <v>50</v>
      </c>
      <c r="AA2235" s="231"/>
      <c r="AB2235" s="4"/>
      <c r="AC2235" s="53" t="s">
        <v>87</v>
      </c>
      <c r="AE2235" s="98" t="s">
        <v>88</v>
      </c>
      <c r="AF2235" s="17"/>
      <c r="AG2235" s="62"/>
      <c r="AH2235" s="62"/>
      <c r="AI2235" s="62"/>
      <c r="AJ2235" s="62"/>
    </row>
    <row r="2236" spans="2:36" ht="18.649999999999999" customHeight="1" thickTop="1" thickBot="1">
      <c r="B2236" s="75">
        <v>6.32</v>
      </c>
      <c r="D2236" s="132">
        <f t="shared" ref="D2236" si="9191">COS($F$8*$B2236)</f>
        <v>-0.81736910009024377</v>
      </c>
      <c r="E2236" s="133">
        <v>0</v>
      </c>
      <c r="F2236" s="134">
        <v>0</v>
      </c>
      <c r="G2236" s="135">
        <f t="shared" ref="G2236" si="9192">$E$8*SIN($B2236*$F$8)</f>
        <v>1.7283430758848155</v>
      </c>
      <c r="I2236" s="55">
        <v>1</v>
      </c>
      <c r="J2236" s="58">
        <v>0</v>
      </c>
      <c r="K2236" s="56">
        <v>0</v>
      </c>
      <c r="L2236" s="57">
        <v>0</v>
      </c>
      <c r="N2236" s="55">
        <f t="shared" ref="N2236" si="9193">D2236*I2236+F2236*I2239-E2236*J2236-G2236*J2239</f>
        <v>-7.9665502219120583</v>
      </c>
      <c r="O2236" s="58">
        <f t="shared" ref="O2236" si="9194">(D2236*J2236+E2236*I2236+F2236*J2239+G2236*I2239)</f>
        <v>0</v>
      </c>
      <c r="P2236" s="56">
        <f t="shared" ref="P2236" si="9195">D2236*K2236+F2236*K2239-E2236*L2236-G2236*L2239</f>
        <v>0</v>
      </c>
      <c r="Q2236" s="57">
        <f t="shared" ref="Q2236" si="9196">(D2236*L2236+E2236*K2236+F2236*L2239+G2236*K2239)</f>
        <v>1.7283430758848155</v>
      </c>
      <c r="S2236" s="59">
        <f t="shared" ref="S2236" si="9197">COS($U$8*$B2236)</f>
        <v>-0.81736910009024377</v>
      </c>
      <c r="T2236" s="60">
        <v>0</v>
      </c>
      <c r="U2236" s="22">
        <v>0</v>
      </c>
      <c r="V2236" s="116">
        <f t="shared" ref="V2236" si="9198">$T$8*SIN($B2236*$U$8)</f>
        <v>1.7283430758848155</v>
      </c>
      <c r="X2236" s="55">
        <f t="shared" ref="X2236" si="9199">N2236*S2236+P2236*S2239-O2236*T2236-Q2236*T2239</f>
        <v>6.1797042314903257</v>
      </c>
      <c r="Y2236" s="58">
        <f t="shared" ref="Y2236" si="9200">(N2236*T2236+O2236*S2236+P2236*T2239+Q2236*S2239)</f>
        <v>0</v>
      </c>
      <c r="Z2236" s="56">
        <f t="shared" ref="Z2236" si="9201">N2236*U2236+P2236*U2239-O2236*V2236-Q2236*V2239</f>
        <v>0</v>
      </c>
      <c r="AA2236" s="57">
        <f t="shared" ref="AA2236" si="9202">(N2236*V2236+O2236*U2236+P2236*V2239+Q2236*U2239)</f>
        <v>-15.181626139313522</v>
      </c>
      <c r="AB2236" s="9"/>
      <c r="AC2236" s="61">
        <f t="shared" ref="AC2236" si="9203">20*LOG((2*$X$8)/(($X$8*X2236+Z2236+$X$8*X2239+Z2239)^2+($X$8*Y2236+AA2236+$X$8*Y2239+AA2239)^2)^0.5)</f>
        <v>-18.960571512009665</v>
      </c>
      <c r="AE2236" s="99">
        <f t="shared" ref="AE2236" si="9204">((Y2236^2+X2236^2)/(Y2239^2+X2239^2))^0.5</f>
        <v>2.5227514624701453</v>
      </c>
      <c r="AF2236" s="17"/>
      <c r="AG2236" s="62"/>
      <c r="AH2236" s="62"/>
      <c r="AI2236" s="62"/>
      <c r="AJ2236" s="62"/>
    </row>
    <row r="2237" spans="2:36" ht="18.649999999999999" customHeight="1" thickBot="1">
      <c r="D2237" s="59"/>
      <c r="E2237" s="22"/>
      <c r="F2237" s="22"/>
      <c r="G2237" s="65"/>
      <c r="I2237" s="63"/>
      <c r="L2237" s="64"/>
      <c r="N2237" s="63"/>
      <c r="Q2237" s="64"/>
      <c r="S2237" s="63"/>
      <c r="V2237" s="64"/>
      <c r="X2237" s="63"/>
      <c r="AA2237" s="64"/>
      <c r="AE2237" s="100"/>
      <c r="AF2237" s="17"/>
      <c r="AG2237" s="62"/>
      <c r="AH2237" s="62"/>
      <c r="AI2237" s="62"/>
      <c r="AJ2237" s="62"/>
    </row>
    <row r="2238" spans="2:36" ht="18.649999999999999" customHeight="1" thickBot="1">
      <c r="D2238" s="237" t="s">
        <v>39</v>
      </c>
      <c r="E2238" s="238"/>
      <c r="F2238" s="239" t="s">
        <v>40</v>
      </c>
      <c r="G2238" s="240"/>
      <c r="I2238" s="228" t="s">
        <v>18</v>
      </c>
      <c r="J2238" s="229"/>
      <c r="K2238" s="230" t="s">
        <v>19</v>
      </c>
      <c r="L2238" s="231"/>
      <c r="N2238" s="228" t="s">
        <v>20</v>
      </c>
      <c r="O2238" s="229"/>
      <c r="P2238" s="230" t="s">
        <v>21</v>
      </c>
      <c r="Q2238" s="231"/>
      <c r="S2238" s="228" t="s">
        <v>47</v>
      </c>
      <c r="T2238" s="229"/>
      <c r="U2238" s="230" t="s">
        <v>48</v>
      </c>
      <c r="V2238" s="231"/>
      <c r="X2238" s="228" t="s">
        <v>51</v>
      </c>
      <c r="Y2238" s="229"/>
      <c r="Z2238" s="230" t="s">
        <v>52</v>
      </c>
      <c r="AA2238" s="231"/>
      <c r="AB2238" s="4"/>
      <c r="AC2238" s="71" t="s">
        <v>89</v>
      </c>
      <c r="AE2238" s="101" t="s">
        <v>90</v>
      </c>
      <c r="AF2238" s="17"/>
      <c r="AG2238" s="62"/>
      <c r="AH2238" s="62"/>
      <c r="AI2238" s="62"/>
      <c r="AJ2238" s="62"/>
    </row>
    <row r="2239" spans="2:36" ht="18.649999999999999" customHeight="1" thickTop="1" thickBot="1">
      <c r="D2239" s="43">
        <v>0</v>
      </c>
      <c r="E2239" s="116">
        <f t="shared" ref="E2239" si="9205">(1/$E$8)*SIN($B2236*$F$8)</f>
        <v>0.19203811954275729</v>
      </c>
      <c r="F2239" s="59">
        <f t="shared" ref="F2239" si="9206">COS($F$8*$B2236)</f>
        <v>-0.81736910009024377</v>
      </c>
      <c r="G2239" s="73">
        <v>0</v>
      </c>
      <c r="I2239" s="55">
        <v>0</v>
      </c>
      <c r="J2239" s="58">
        <f t="shared" ref="J2239" si="9207">(TAN($K$8*B2236))/$J$8</f>
        <v>4.136436348530995</v>
      </c>
      <c r="K2239" s="56">
        <v>1</v>
      </c>
      <c r="L2239" s="57">
        <v>0</v>
      </c>
      <c r="N2239" s="55">
        <f t="shared" ref="N2239" si="9208">D2239*I2236+F2239*I2239-E2239*J2236-G2239*J2239</f>
        <v>0</v>
      </c>
      <c r="O2239" s="58">
        <f t="shared" ref="O2239" si="9209">(D2239*J2236+E2239*I2236+F2239*J2239+G2239*I2239)</f>
        <v>-3.188957136236596</v>
      </c>
      <c r="P2239" s="56">
        <f t="shared" ref="P2239" si="9210">D2239*K2236+F2239*K2239-E2239*L2236-G2239*L2239</f>
        <v>-0.81736910009024377</v>
      </c>
      <c r="Q2239" s="57">
        <f t="shared" ref="Q2239" si="9211">(D2239*L2236+E2239*K2236+F2239*L2239+G2239*K2239)</f>
        <v>0</v>
      </c>
      <c r="S2239" s="43">
        <v>0</v>
      </c>
      <c r="T2239" s="116">
        <f t="shared" ref="T2239" si="9212">(1/$T$8)*SIN($B2236*$U$8)</f>
        <v>0.19203811954275729</v>
      </c>
      <c r="U2239" s="59">
        <f t="shared" ref="U2239" si="9213">COS($U$8*$B2236)</f>
        <v>-0.81736910009024377</v>
      </c>
      <c r="V2239" s="73">
        <v>0</v>
      </c>
      <c r="X2239" s="55">
        <f t="shared" ref="X2239" si="9214">N2239*S2236+P2239*S2239-O2239*T2236-Q2239*T2239</f>
        <v>0</v>
      </c>
      <c r="Y2239" s="58">
        <f t="shared" ref="Y2239" si="9215">(N2239*T2236+O2239*S2236+P2239*T2239+Q2239*S2239)</f>
        <v>2.4495889997183808</v>
      </c>
      <c r="Z2239" s="56">
        <f t="shared" ref="Z2239" si="9216">N2239*U2236+P2239*U2239-O2239*V2236-Q2239*V2239</f>
        <v>6.1797042314903257</v>
      </c>
      <c r="AA2239" s="57">
        <f t="shared" ref="AA2239" si="9217">(N2239*V2236+O2239*U2236+P2239*V2239+Q2239*U2239)</f>
        <v>0</v>
      </c>
      <c r="AB2239" s="9"/>
      <c r="AC2239" s="74">
        <f t="shared" ref="AC2239" si="9218">(180/PI())*ATAN(-1*(($X$8*Y2236+AA2236+$X$8*Y2239+AA2239)/($X$8*X2236+Z2236+$X$8*X2239+Z2239)))</f>
        <v>45.850827069833507</v>
      </c>
      <c r="AE2239" s="102">
        <f t="shared" ref="AE2239" si="9219">20*LOG(((($X$8*X2236+Z2236-$X$8*X2239-Z2239)^2+($X$8*Y2236+AA2236-$X$8*Y2239-AA2239)^2)/(($X$8*X2236+Z2236+$X$8*X2239+Z2239)^2+($X$8*Y2236+AA2236+$X$8*Y2239+AA2239)^2))^0.5)</f>
        <v>-5.552652928533916E-2</v>
      </c>
      <c r="AF2239" s="17"/>
      <c r="AG2239" s="62"/>
      <c r="AH2239" s="62"/>
      <c r="AI2239" s="62"/>
      <c r="AJ2239" s="62"/>
    </row>
    <row r="2240" spans="2:36" ht="18.649999999999999" customHeight="1">
      <c r="AE2240" s="66"/>
    </row>
    <row r="2241" spans="2:36" ht="18.649999999999999" customHeight="1" thickBot="1">
      <c r="E2241" s="50" t="s">
        <v>8</v>
      </c>
      <c r="J2241" s="50" t="s">
        <v>9</v>
      </c>
      <c r="O2241" s="50" t="s">
        <v>10</v>
      </c>
      <c r="T2241" s="50" t="s">
        <v>11</v>
      </c>
      <c r="Y2241" s="50" t="s">
        <v>12</v>
      </c>
    </row>
    <row r="2242" spans="2:36" ht="18.649999999999999" customHeight="1" thickBot="1">
      <c r="B2242" s="49"/>
      <c r="D2242" s="233" t="s">
        <v>37</v>
      </c>
      <c r="E2242" s="234"/>
      <c r="F2242" s="235" t="s">
        <v>38</v>
      </c>
      <c r="G2242" s="236"/>
      <c r="I2242" s="228" t="s">
        <v>14</v>
      </c>
      <c r="J2242" s="229"/>
      <c r="K2242" s="230" t="s">
        <v>15</v>
      </c>
      <c r="L2242" s="231"/>
      <c r="N2242" s="228" t="s">
        <v>16</v>
      </c>
      <c r="O2242" s="229"/>
      <c r="P2242" s="230" t="s">
        <v>17</v>
      </c>
      <c r="Q2242" s="231"/>
      <c r="S2242" s="228" t="s">
        <v>45</v>
      </c>
      <c r="T2242" s="229"/>
      <c r="U2242" s="230" t="s">
        <v>46</v>
      </c>
      <c r="V2242" s="231"/>
      <c r="X2242" s="228" t="s">
        <v>49</v>
      </c>
      <c r="Y2242" s="229"/>
      <c r="Z2242" s="230" t="s">
        <v>50</v>
      </c>
      <c r="AA2242" s="231"/>
      <c r="AB2242" s="4"/>
      <c r="AC2242" s="53" t="s">
        <v>87</v>
      </c>
      <c r="AE2242" s="98" t="s">
        <v>88</v>
      </c>
      <c r="AF2242" s="17"/>
      <c r="AG2242" s="62"/>
      <c r="AH2242" s="62"/>
      <c r="AI2242" s="62"/>
      <c r="AJ2242" s="62"/>
    </row>
    <row r="2243" spans="2:36" ht="18.649999999999999" customHeight="1" thickTop="1" thickBot="1">
      <c r="B2243" s="75">
        <v>6.34</v>
      </c>
      <c r="D2243" s="132">
        <f t="shared" ref="D2243" si="9220">COS($F$8*$B2243)</f>
        <v>-0.82195113568949618</v>
      </c>
      <c r="E2243" s="133">
        <v>0</v>
      </c>
      <c r="F2243" s="134">
        <v>0</v>
      </c>
      <c r="G2243" s="135">
        <f t="shared" ref="G2243" si="9221">$E$8*SIN($B2243*$F$8)</f>
        <v>1.7086740399645355</v>
      </c>
      <c r="I2243" s="55">
        <v>1</v>
      </c>
      <c r="J2243" s="58">
        <v>0</v>
      </c>
      <c r="K2243" s="56">
        <v>0</v>
      </c>
      <c r="L2243" s="57">
        <v>0</v>
      </c>
      <c r="N2243" s="55">
        <f t="shared" ref="N2243" si="9222">D2243*I2243+F2243*I2246-E2243*J2243-G2243*J2246</f>
        <v>-8.260507589149789</v>
      </c>
      <c r="O2243" s="58">
        <f t="shared" ref="O2243" si="9223">(D2243*J2243+E2243*I2243+F2243*J2246+G2243*I2246)</f>
        <v>0</v>
      </c>
      <c r="P2243" s="56">
        <f t="shared" ref="P2243" si="9224">D2243*K2243+F2243*K2246-E2243*L2243-G2243*L2246</f>
        <v>0</v>
      </c>
      <c r="Q2243" s="57">
        <f t="shared" ref="Q2243" si="9225">(D2243*L2243+E2243*K2243+F2243*L2246+G2243*K2246)</f>
        <v>1.7086740399645355</v>
      </c>
      <c r="S2243" s="59">
        <f t="shared" ref="S2243" si="9226">COS($U$8*$B2243)</f>
        <v>-0.82195113568949618</v>
      </c>
      <c r="T2243" s="60">
        <v>0</v>
      </c>
      <c r="U2243" s="22">
        <v>0</v>
      </c>
      <c r="V2243" s="116">
        <f t="shared" ref="V2243" si="9227">$T$8*SIN($B2243*$U$8)</f>
        <v>1.7086740399645355</v>
      </c>
      <c r="X2243" s="55">
        <f t="shared" ref="X2243" si="9228">N2243*S2243+P2243*S2246-O2243*T2243-Q2243*T2246</f>
        <v>6.4653372637346234</v>
      </c>
      <c r="Y2243" s="58">
        <f t="shared" ref="Y2243" si="9229">(N2243*T2243+O2243*S2243+P2243*T2246+Q2243*S2246)</f>
        <v>0</v>
      </c>
      <c r="Z2243" s="56">
        <f t="shared" ref="Z2243" si="9230">N2243*U2243+P2243*U2246-O2243*V2243-Q2243*V2246</f>
        <v>0</v>
      </c>
      <c r="AA2243" s="57">
        <f t="shared" ref="AA2243" si="9231">(N2243*V2243+O2243*U2243+P2243*V2246+Q2243*U2246)</f>
        <v>-15.518961442182285</v>
      </c>
      <c r="AB2243" s="9"/>
      <c r="AC2243" s="61">
        <f t="shared" ref="AC2243" si="9232">20*LOG((2*$X$8)/(($X$8*X2243+Z2243+$X$8*X2246+Z2246)^2+($X$8*Y2243+AA2243+$X$8*Y2246+AA2246)^2)^0.5)</f>
        <v>-19.208422868527009</v>
      </c>
      <c r="AE2243" s="99">
        <f t="shared" ref="AE2243" si="9233">((Y2243^2+X2243^2)/(Y2246^2+X2246^2))^0.5</f>
        <v>2.4591636960633663</v>
      </c>
      <c r="AF2243" s="17"/>
      <c r="AG2243" s="62"/>
      <c r="AH2243" s="62"/>
      <c r="AI2243" s="62"/>
      <c r="AJ2243" s="62"/>
    </row>
    <row r="2244" spans="2:36" ht="18.649999999999999" customHeight="1" thickBot="1">
      <c r="D2244" s="59"/>
      <c r="E2244" s="22"/>
      <c r="F2244" s="22"/>
      <c r="G2244" s="65"/>
      <c r="I2244" s="63"/>
      <c r="L2244" s="64"/>
      <c r="N2244" s="63"/>
      <c r="Q2244" s="64"/>
      <c r="S2244" s="63"/>
      <c r="V2244" s="64"/>
      <c r="X2244" s="63"/>
      <c r="AA2244" s="64"/>
      <c r="AE2244" s="100"/>
      <c r="AF2244" s="17"/>
      <c r="AG2244" s="62"/>
      <c r="AH2244" s="62"/>
      <c r="AI2244" s="62"/>
      <c r="AJ2244" s="62"/>
    </row>
    <row r="2245" spans="2:36" ht="18.649999999999999" customHeight="1" thickBot="1">
      <c r="D2245" s="237" t="s">
        <v>39</v>
      </c>
      <c r="E2245" s="238"/>
      <c r="F2245" s="239" t="s">
        <v>40</v>
      </c>
      <c r="G2245" s="240"/>
      <c r="I2245" s="228" t="s">
        <v>18</v>
      </c>
      <c r="J2245" s="229"/>
      <c r="K2245" s="230" t="s">
        <v>19</v>
      </c>
      <c r="L2245" s="231"/>
      <c r="N2245" s="228" t="s">
        <v>20</v>
      </c>
      <c r="O2245" s="229"/>
      <c r="P2245" s="230" t="s">
        <v>21</v>
      </c>
      <c r="Q2245" s="231"/>
      <c r="S2245" s="228" t="s">
        <v>47</v>
      </c>
      <c r="T2245" s="229"/>
      <c r="U2245" s="230" t="s">
        <v>48</v>
      </c>
      <c r="V2245" s="231"/>
      <c r="X2245" s="228" t="s">
        <v>51</v>
      </c>
      <c r="Y2245" s="229"/>
      <c r="Z2245" s="230" t="s">
        <v>52</v>
      </c>
      <c r="AA2245" s="231"/>
      <c r="AB2245" s="4"/>
      <c r="AC2245" s="71" t="s">
        <v>89</v>
      </c>
      <c r="AE2245" s="101" t="s">
        <v>90</v>
      </c>
      <c r="AF2245" s="17"/>
      <c r="AG2245" s="62"/>
      <c r="AH2245" s="62"/>
      <c r="AI2245" s="62"/>
      <c r="AJ2245" s="62"/>
    </row>
    <row r="2246" spans="2:36" ht="18.649999999999999" customHeight="1" thickTop="1" thickBot="1">
      <c r="D2246" s="43">
        <v>0</v>
      </c>
      <c r="E2246" s="116">
        <f t="shared" ref="E2246" si="9234">(1/$E$8)*SIN($B2243*$F$8)</f>
        <v>0.18985267110717058</v>
      </c>
      <c r="F2246" s="59">
        <f t="shared" ref="F2246" si="9235">COS($F$8*$B2243)</f>
        <v>-0.82195113568949618</v>
      </c>
      <c r="G2246" s="73">
        <v>0</v>
      </c>
      <c r="I2246" s="55">
        <v>0</v>
      </c>
      <c r="J2246" s="58">
        <f t="shared" ref="J2246" si="9236">(TAN($K$8*B2243))/$J$8</f>
        <v>4.3534087131180881</v>
      </c>
      <c r="K2246" s="56">
        <v>1</v>
      </c>
      <c r="L2246" s="57">
        <v>0</v>
      </c>
      <c r="N2246" s="55">
        <f t="shared" ref="N2246" si="9237">D2246*I2243+F2246*I2246-E2246*J2243-G2246*J2246</f>
        <v>0</v>
      </c>
      <c r="O2246" s="58">
        <f t="shared" ref="O2246" si="9238">(D2246*J2243+E2246*I2243+F2246*J2246+G2246*I2246)</f>
        <v>-3.3884365647607901</v>
      </c>
      <c r="P2246" s="56">
        <f t="shared" ref="P2246" si="9239">D2246*K2243+F2246*K2246-E2246*L2243-G2246*L2246</f>
        <v>-0.82195113568949618</v>
      </c>
      <c r="Q2246" s="57">
        <f t="shared" ref="Q2246" si="9240">(D2246*L2243+E2246*K2243+F2246*L2246+G2246*K2246)</f>
        <v>0</v>
      </c>
      <c r="S2246" s="43">
        <v>0</v>
      </c>
      <c r="T2246" s="116">
        <f t="shared" ref="T2246" si="9241">(1/$T$8)*SIN($B2243*$U$8)</f>
        <v>0.18985267110717058</v>
      </c>
      <c r="U2246" s="59">
        <f t="shared" ref="U2246" si="9242">COS($U$8*$B2243)</f>
        <v>-0.82195113568949618</v>
      </c>
      <c r="V2246" s="73">
        <v>0</v>
      </c>
      <c r="X2246" s="55">
        <f t="shared" ref="X2246" si="9243">N2246*S2243+P2246*S2246-O2246*T2243-Q2246*T2246</f>
        <v>0</v>
      </c>
      <c r="Y2246" s="58">
        <f t="shared" ref="Y2246" si="9244">(N2246*T2243+O2246*S2243+P2246*T2246+Q2246*S2246)</f>
        <v>2.6290796639867233</v>
      </c>
      <c r="Z2246" s="56">
        <f t="shared" ref="Z2246" si="9245">N2246*U2243+P2246*U2246-O2246*V2243-Q2246*V2246</f>
        <v>6.4653372637346243</v>
      </c>
      <c r="AA2246" s="57">
        <f t="shared" ref="AA2246" si="9246">(N2246*V2243+O2246*U2243+P2246*V2246+Q2246*U2246)</f>
        <v>0</v>
      </c>
      <c r="AB2246" s="9"/>
      <c r="AC2246" s="74">
        <f t="shared" ref="AC2246" si="9247">(180/PI())*ATAN(-1*(($X$8*Y2243+AA2243+$X$8*Y2246+AA2246)/($X$8*X2243+Z2243+$X$8*X2246+Z2246)))</f>
        <v>44.909481019854802</v>
      </c>
      <c r="AE2246" s="102">
        <f t="shared" ref="AE2246" si="9248">20*LOG(((($X$8*X2243+Z2243-$X$8*X2246-Z2246)^2+($X$8*Y2243+AA2243-$X$8*Y2246-AA2246)^2)/(($X$8*X2243+Z2243+$X$8*X2246+Z2246)^2+($X$8*Y2243+AA2243+$X$8*Y2246+AA2246)^2))^0.5)</f>
        <v>-5.2427695955093896E-2</v>
      </c>
      <c r="AF2246" s="17"/>
      <c r="AG2246" s="62"/>
      <c r="AH2246" s="62"/>
      <c r="AI2246" s="62"/>
      <c r="AJ2246" s="62"/>
    </row>
    <row r="2247" spans="2:36" ht="18.649999999999999" customHeight="1">
      <c r="AE2247" s="66"/>
    </row>
    <row r="2248" spans="2:36" ht="18.649999999999999" customHeight="1" thickBot="1">
      <c r="E2248" s="50" t="s">
        <v>8</v>
      </c>
      <c r="J2248" s="50" t="s">
        <v>9</v>
      </c>
      <c r="O2248" s="50" t="s">
        <v>10</v>
      </c>
      <c r="T2248" s="50" t="s">
        <v>11</v>
      </c>
      <c r="Y2248" s="50" t="s">
        <v>12</v>
      </c>
    </row>
    <row r="2249" spans="2:36" ht="18.649999999999999" customHeight="1" thickBot="1">
      <c r="B2249" s="49"/>
      <c r="D2249" s="233" t="s">
        <v>37</v>
      </c>
      <c r="E2249" s="234"/>
      <c r="F2249" s="235" t="s">
        <v>38</v>
      </c>
      <c r="G2249" s="236"/>
      <c r="I2249" s="228" t="s">
        <v>14</v>
      </c>
      <c r="J2249" s="229"/>
      <c r="K2249" s="230" t="s">
        <v>15</v>
      </c>
      <c r="L2249" s="231"/>
      <c r="N2249" s="228" t="s">
        <v>16</v>
      </c>
      <c r="O2249" s="229"/>
      <c r="P2249" s="230" t="s">
        <v>17</v>
      </c>
      <c r="Q2249" s="231"/>
      <c r="S2249" s="228" t="s">
        <v>45</v>
      </c>
      <c r="T2249" s="229"/>
      <c r="U2249" s="230" t="s">
        <v>46</v>
      </c>
      <c r="V2249" s="231"/>
      <c r="X2249" s="228" t="s">
        <v>49</v>
      </c>
      <c r="Y2249" s="229"/>
      <c r="Z2249" s="230" t="s">
        <v>50</v>
      </c>
      <c r="AA2249" s="231"/>
      <c r="AB2249" s="4"/>
      <c r="AC2249" s="53" t="s">
        <v>87</v>
      </c>
      <c r="AE2249" s="98" t="s">
        <v>88</v>
      </c>
      <c r="AF2249" s="17"/>
      <c r="AG2249" s="62"/>
      <c r="AH2249" s="62"/>
      <c r="AI2249" s="62"/>
      <c r="AJ2249" s="62"/>
    </row>
    <row r="2250" spans="2:36" ht="18.649999999999999" customHeight="1" thickTop="1" thickBot="1">
      <c r="B2250" s="75">
        <v>6.36</v>
      </c>
      <c r="D2250" s="132">
        <f t="shared" ref="D2250" si="9249">COS($F$8*$B2250)</f>
        <v>-0.82648058226820265</v>
      </c>
      <c r="E2250" s="133">
        <v>0</v>
      </c>
      <c r="F2250" s="134">
        <v>0</v>
      </c>
      <c r="G2250" s="135">
        <f t="shared" ref="G2250" si="9250">$E$8*SIN($B2250*$F$8)</f>
        <v>1.6888956818591594</v>
      </c>
      <c r="I2250" s="55">
        <v>1</v>
      </c>
      <c r="J2250" s="58">
        <v>0</v>
      </c>
      <c r="K2250" s="56">
        <v>0</v>
      </c>
      <c r="L2250" s="57">
        <v>0</v>
      </c>
      <c r="N2250" s="55">
        <f t="shared" ref="N2250" si="9251">D2250*I2250+F2250*I2253-E2250*J2250-G2250*J2253</f>
        <v>-8.5824816759305058</v>
      </c>
      <c r="O2250" s="58">
        <f t="shared" ref="O2250" si="9252">(D2250*J2250+E2250*I2250+F2250*J2253+G2250*I2253)</f>
        <v>0</v>
      </c>
      <c r="P2250" s="56">
        <f t="shared" ref="P2250" si="9253">D2250*K2250+F2250*K2253-E2250*L2250-G2250*L2253</f>
        <v>0</v>
      </c>
      <c r="Q2250" s="57">
        <f t="shared" ref="Q2250" si="9254">(D2250*L2250+E2250*K2250+F2250*L2253+G2250*K2253)</f>
        <v>1.6888956818591594</v>
      </c>
      <c r="S2250" s="59">
        <f t="shared" ref="S2250" si="9255">COS($U$8*$B2250)</f>
        <v>-0.82648058226820265</v>
      </c>
      <c r="T2250" s="60">
        <v>0</v>
      </c>
      <c r="U2250" s="22">
        <v>0</v>
      </c>
      <c r="V2250" s="116">
        <f t="shared" ref="V2250" si="9256">$T$8*SIN($B2250*$U$8)</f>
        <v>1.6888956818591594</v>
      </c>
      <c r="X2250" s="55">
        <f t="shared" ref="X2250" si="9257">N2250*S2250+P2250*S2253-O2250*T2250-Q2250*T2253</f>
        <v>6.7763246056956108</v>
      </c>
      <c r="Y2250" s="58">
        <f t="shared" ref="Y2250" si="9258">(N2250*T2250+O2250*S2250+P2250*T2253+Q2250*S2253)</f>
        <v>0</v>
      </c>
      <c r="Z2250" s="56">
        <f t="shared" ref="Z2250" si="9259">N2250*U2250+P2250*U2253-O2250*V2250-Q2250*V2253</f>
        <v>0</v>
      </c>
      <c r="AA2250" s="57">
        <f t="shared" ref="AA2250" si="9260">(N2250*V2250+O2250*U2250+P2250*V2253+Q2250*U2253)</f>
        <v>-15.890755728647603</v>
      </c>
      <c r="AB2250" s="9"/>
      <c r="AC2250" s="61">
        <f t="shared" ref="AC2250" si="9261">20*LOG((2*$X$8)/(($X$8*X2250+Z2250+$X$8*X2253+Z2253)^2+($X$8*Y2250+AA2250+$X$8*Y2253+AA2253)^2)^0.5)</f>
        <v>-19.473645569884173</v>
      </c>
      <c r="AE2250" s="99">
        <f t="shared" ref="AE2250" si="9262">((Y2250^2+X2250^2)/(Y2253^2+X2253^2))^0.5</f>
        <v>2.3972469887872601</v>
      </c>
      <c r="AF2250" s="17"/>
      <c r="AG2250" s="62"/>
      <c r="AH2250" s="62"/>
      <c r="AI2250" s="62"/>
      <c r="AJ2250" s="62"/>
    </row>
    <row r="2251" spans="2:36" ht="18.649999999999999" customHeight="1" thickBot="1">
      <c r="D2251" s="59"/>
      <c r="E2251" s="22"/>
      <c r="F2251" s="22"/>
      <c r="G2251" s="65"/>
      <c r="I2251" s="63"/>
      <c r="L2251" s="64"/>
      <c r="N2251" s="63"/>
      <c r="Q2251" s="64"/>
      <c r="S2251" s="63"/>
      <c r="V2251" s="64"/>
      <c r="X2251" s="63"/>
      <c r="AA2251" s="64"/>
      <c r="AE2251" s="100"/>
      <c r="AF2251" s="17"/>
      <c r="AG2251" s="62"/>
      <c r="AH2251" s="62"/>
      <c r="AI2251" s="62"/>
      <c r="AJ2251" s="62"/>
    </row>
    <row r="2252" spans="2:36" ht="18.649999999999999" customHeight="1" thickBot="1">
      <c r="D2252" s="237" t="s">
        <v>39</v>
      </c>
      <c r="E2252" s="238"/>
      <c r="F2252" s="239" t="s">
        <v>40</v>
      </c>
      <c r="G2252" s="240"/>
      <c r="I2252" s="228" t="s">
        <v>18</v>
      </c>
      <c r="J2252" s="229"/>
      <c r="K2252" s="230" t="s">
        <v>19</v>
      </c>
      <c r="L2252" s="231"/>
      <c r="N2252" s="228" t="s">
        <v>20</v>
      </c>
      <c r="O2252" s="229"/>
      <c r="P2252" s="230" t="s">
        <v>21</v>
      </c>
      <c r="Q2252" s="231"/>
      <c r="S2252" s="228" t="s">
        <v>47</v>
      </c>
      <c r="T2252" s="229"/>
      <c r="U2252" s="230" t="s">
        <v>48</v>
      </c>
      <c r="V2252" s="231"/>
      <c r="X2252" s="228" t="s">
        <v>51</v>
      </c>
      <c r="Y2252" s="229"/>
      <c r="Z2252" s="230" t="s">
        <v>52</v>
      </c>
      <c r="AA2252" s="231"/>
      <c r="AB2252" s="4"/>
      <c r="AC2252" s="71" t="s">
        <v>89</v>
      </c>
      <c r="AE2252" s="101" t="s">
        <v>90</v>
      </c>
      <c r="AF2252" s="17"/>
      <c r="AG2252" s="62"/>
      <c r="AH2252" s="62"/>
      <c r="AI2252" s="62"/>
      <c r="AJ2252" s="62"/>
    </row>
    <row r="2253" spans="2:36" ht="18.649999999999999" customHeight="1" thickTop="1" thickBot="1">
      <c r="D2253" s="43">
        <v>0</v>
      </c>
      <c r="E2253" s="116">
        <f t="shared" ref="E2253" si="9263">(1/$E$8)*SIN($B2250*$F$8)</f>
        <v>0.18765507576212881</v>
      </c>
      <c r="F2253" s="59">
        <f t="shared" ref="F2253" si="9264">COS($F$8*$B2250)</f>
        <v>-0.82648058226820265</v>
      </c>
      <c r="G2253" s="73">
        <v>0</v>
      </c>
      <c r="I2253" s="55">
        <v>0</v>
      </c>
      <c r="J2253" s="58">
        <f t="shared" ref="J2253" si="9265">(TAN($K$8*B2250))/$J$8</f>
        <v>4.5923505974770391</v>
      </c>
      <c r="K2253" s="56">
        <v>1</v>
      </c>
      <c r="L2253" s="57">
        <v>0</v>
      </c>
      <c r="N2253" s="55">
        <f t="shared" ref="N2253" si="9266">D2253*I2250+F2253*I2253-E2253*J2250-G2253*J2253</f>
        <v>0</v>
      </c>
      <c r="O2253" s="58">
        <f t="shared" ref="O2253" si="9267">(D2253*J2250+E2253*I2250+F2253*J2253+G2253*I2253)</f>
        <v>-3.6078335200204226</v>
      </c>
      <c r="P2253" s="56">
        <f t="shared" ref="P2253" si="9268">D2253*K2250+F2253*K2253-E2253*L2250-G2253*L2253</f>
        <v>-0.82648058226820265</v>
      </c>
      <c r="Q2253" s="57">
        <f t="shared" ref="Q2253" si="9269">(D2253*L2250+E2253*K2250+F2253*L2253+G2253*K2253)</f>
        <v>0</v>
      </c>
      <c r="S2253" s="43">
        <v>0</v>
      </c>
      <c r="T2253" s="116">
        <f t="shared" ref="T2253" si="9270">(1/$T$8)*SIN($B2250*$U$8)</f>
        <v>0.18765507576212881</v>
      </c>
      <c r="U2253" s="59">
        <f t="shared" ref="U2253" si="9271">COS($U$8*$B2250)</f>
        <v>-0.82648058226820265</v>
      </c>
      <c r="V2253" s="73">
        <v>0</v>
      </c>
      <c r="X2253" s="55">
        <f t="shared" ref="X2253" si="9272">N2253*S2250+P2253*S2253-O2253*T2250-Q2253*T2253</f>
        <v>0</v>
      </c>
      <c r="Y2253" s="58">
        <f t="shared" ref="Y2253" si="9273">(N2253*T2250+O2253*S2250+P2253*T2253+Q2253*S2253)</f>
        <v>2.8267110720717503</v>
      </c>
      <c r="Z2253" s="56">
        <f t="shared" ref="Z2253" si="9274">N2253*U2250+P2253*U2253-O2253*V2250-Q2253*V2253</f>
        <v>6.7763246056956099</v>
      </c>
      <c r="AA2253" s="57">
        <f t="shared" ref="AA2253" si="9275">(N2253*V2250+O2253*U2250+P2253*V2253+Q2253*U2253)</f>
        <v>0</v>
      </c>
      <c r="AB2253" s="9"/>
      <c r="AC2253" s="74">
        <f t="shared" ref="AC2253" si="9276">(180/PI())*ATAN(-1*(($X$8*Y2250+AA2250+$X$8*Y2253+AA2253)/($X$8*X2250+Z2250+$X$8*X2253+Z2253)))</f>
        <v>43.948335393785065</v>
      </c>
      <c r="AE2253" s="102">
        <f t="shared" ref="AE2253" si="9277">20*LOG(((($X$8*X2250+Z2250-$X$8*X2253-Z2253)^2+($X$8*Y2250+AA2250-$X$8*Y2253-AA2253)^2)/(($X$8*X2250+Z2250+$X$8*X2253+Z2253)^2+($X$8*Y2250+AA2250+$X$8*Y2253+AA2253)^2))^0.5)</f>
        <v>-4.9304053361998348E-2</v>
      </c>
      <c r="AF2253" s="17"/>
      <c r="AG2253" s="62"/>
      <c r="AH2253" s="62"/>
      <c r="AI2253" s="62"/>
      <c r="AJ2253" s="62"/>
    </row>
    <row r="2254" spans="2:36" ht="18.649999999999999" customHeight="1">
      <c r="AE2254" s="66"/>
    </row>
    <row r="2255" spans="2:36" ht="18.649999999999999" customHeight="1" thickBot="1">
      <c r="E2255" s="50" t="s">
        <v>8</v>
      </c>
      <c r="J2255" s="50" t="s">
        <v>9</v>
      </c>
      <c r="O2255" s="50" t="s">
        <v>10</v>
      </c>
      <c r="T2255" s="50" t="s">
        <v>11</v>
      </c>
      <c r="Y2255" s="50" t="s">
        <v>12</v>
      </c>
    </row>
    <row r="2256" spans="2:36" ht="18.649999999999999" customHeight="1" thickBot="1">
      <c r="B2256" s="49"/>
      <c r="D2256" s="233" t="s">
        <v>37</v>
      </c>
      <c r="E2256" s="234"/>
      <c r="F2256" s="235" t="s">
        <v>38</v>
      </c>
      <c r="G2256" s="236"/>
      <c r="I2256" s="228" t="s">
        <v>14</v>
      </c>
      <c r="J2256" s="229"/>
      <c r="K2256" s="230" t="s">
        <v>15</v>
      </c>
      <c r="L2256" s="231"/>
      <c r="N2256" s="228" t="s">
        <v>16</v>
      </c>
      <c r="O2256" s="229"/>
      <c r="P2256" s="230" t="s">
        <v>17</v>
      </c>
      <c r="Q2256" s="231"/>
      <c r="S2256" s="228" t="s">
        <v>45</v>
      </c>
      <c r="T2256" s="229"/>
      <c r="U2256" s="230" t="s">
        <v>46</v>
      </c>
      <c r="V2256" s="231"/>
      <c r="X2256" s="228" t="s">
        <v>49</v>
      </c>
      <c r="Y2256" s="229"/>
      <c r="Z2256" s="230" t="s">
        <v>50</v>
      </c>
      <c r="AA2256" s="231"/>
      <c r="AB2256" s="4"/>
      <c r="AC2256" s="53" t="s">
        <v>87</v>
      </c>
      <c r="AE2256" s="98" t="s">
        <v>88</v>
      </c>
      <c r="AF2256" s="17"/>
      <c r="AG2256" s="62"/>
      <c r="AH2256" s="62"/>
      <c r="AI2256" s="62"/>
      <c r="AJ2256" s="62"/>
    </row>
    <row r="2257" spans="2:36" ht="18.649999999999999" customHeight="1" thickTop="1" thickBot="1">
      <c r="B2257" s="75">
        <v>6.38</v>
      </c>
      <c r="D2257" s="132">
        <f t="shared" ref="D2257" si="9278">COS($F$8*$B2257)</f>
        <v>-0.83095715002913628</v>
      </c>
      <c r="E2257" s="133">
        <v>0</v>
      </c>
      <c r="F2257" s="134">
        <v>0</v>
      </c>
      <c r="G2257" s="135">
        <f t="shared" ref="G2257" si="9279">$E$8*SIN($B2257*$F$8)</f>
        <v>1.6690092670021637</v>
      </c>
      <c r="I2257" s="55">
        <v>1</v>
      </c>
      <c r="J2257" s="58">
        <v>0</v>
      </c>
      <c r="K2257" s="56">
        <v>0</v>
      </c>
      <c r="L2257" s="57">
        <v>0</v>
      </c>
      <c r="N2257" s="55">
        <f t="shared" ref="N2257" si="9280">D2257*I2257+F2257*I2260-E2257*J2257-G2257*J2260</f>
        <v>-8.9371441556413149</v>
      </c>
      <c r="O2257" s="58">
        <f t="shared" ref="O2257" si="9281">(D2257*J2257+E2257*I2257+F2257*J2260+G2257*I2260)</f>
        <v>0</v>
      </c>
      <c r="P2257" s="56">
        <f t="shared" ref="P2257" si="9282">D2257*K2257+F2257*K2260-E2257*L2257-G2257*L2260</f>
        <v>0</v>
      </c>
      <c r="Q2257" s="57">
        <f t="shared" ref="Q2257" si="9283">(D2257*L2257+E2257*K2257+F2257*L2260+G2257*K2260)</f>
        <v>1.6690092670021637</v>
      </c>
      <c r="S2257" s="59">
        <f t="shared" ref="S2257" si="9284">COS($U$8*$B2257)</f>
        <v>-0.83095715002913628</v>
      </c>
      <c r="T2257" s="60">
        <v>0</v>
      </c>
      <c r="U2257" s="22">
        <v>0</v>
      </c>
      <c r="V2257" s="116">
        <f t="shared" ref="V2257" si="9285">$T$8*SIN($B2257*$U$8)</f>
        <v>1.6690092670021637</v>
      </c>
      <c r="X2257" s="55">
        <f t="shared" ref="X2257" si="9286">N2257*S2257+P2257*S2260-O2257*T2257-Q2257*T2260</f>
        <v>7.1168736221558033</v>
      </c>
      <c r="Y2257" s="58">
        <f t="shared" ref="Y2257" si="9287">(N2257*T2257+O2257*S2257+P2257*T2260+Q2257*S2260)</f>
        <v>0</v>
      </c>
      <c r="Z2257" s="56">
        <f t="shared" ref="Z2257" si="9288">N2257*U2257+P2257*U2260-O2257*V2257-Q2257*V2260</f>
        <v>0</v>
      </c>
      <c r="AA2257" s="57">
        <f t="shared" ref="AA2257" si="9289">(N2257*V2257+O2257*U2257+P2257*V2260+Q2257*U2260)</f>
        <v>-16.303051600179916</v>
      </c>
      <c r="AB2257" s="9"/>
      <c r="AC2257" s="61">
        <f t="shared" ref="AC2257" si="9290">20*LOG((2*$X$8)/(($X$8*X2257+Z2257+$X$8*X2260+Z2260)^2+($X$8*Y2257+AA2257+$X$8*Y2260+AA2260)^2)^0.5)</f>
        <v>-19.758497576006441</v>
      </c>
      <c r="AE2257" s="99">
        <f t="shared" ref="AE2257" si="9291">((Y2257^2+X2257^2)/(Y2260^2+X2260^2))^0.5</f>
        <v>2.3368985819444412</v>
      </c>
      <c r="AF2257" s="17"/>
      <c r="AG2257" s="62"/>
      <c r="AH2257" s="62"/>
      <c r="AI2257" s="62"/>
      <c r="AJ2257" s="62"/>
    </row>
    <row r="2258" spans="2:36" ht="18.649999999999999" customHeight="1" thickBot="1">
      <c r="D2258" s="59"/>
      <c r="E2258" s="22"/>
      <c r="F2258" s="22"/>
      <c r="G2258" s="65"/>
      <c r="I2258" s="63"/>
      <c r="L2258" s="64"/>
      <c r="N2258" s="63"/>
      <c r="Q2258" s="64"/>
      <c r="S2258" s="63"/>
      <c r="V2258" s="64"/>
      <c r="X2258" s="63"/>
      <c r="AA2258" s="64"/>
      <c r="AE2258" s="100"/>
      <c r="AF2258" s="17"/>
      <c r="AG2258" s="62"/>
      <c r="AH2258" s="62"/>
      <c r="AI2258" s="62"/>
      <c r="AJ2258" s="62"/>
    </row>
    <row r="2259" spans="2:36" ht="18.649999999999999" customHeight="1" thickBot="1">
      <c r="D2259" s="237" t="s">
        <v>39</v>
      </c>
      <c r="E2259" s="238"/>
      <c r="F2259" s="239" t="s">
        <v>40</v>
      </c>
      <c r="G2259" s="240"/>
      <c r="I2259" s="228" t="s">
        <v>18</v>
      </c>
      <c r="J2259" s="229"/>
      <c r="K2259" s="230" t="s">
        <v>19</v>
      </c>
      <c r="L2259" s="231"/>
      <c r="N2259" s="228" t="s">
        <v>20</v>
      </c>
      <c r="O2259" s="229"/>
      <c r="P2259" s="230" t="s">
        <v>21</v>
      </c>
      <c r="Q2259" s="231"/>
      <c r="S2259" s="228" t="s">
        <v>47</v>
      </c>
      <c r="T2259" s="229"/>
      <c r="U2259" s="230" t="s">
        <v>48</v>
      </c>
      <c r="V2259" s="231"/>
      <c r="X2259" s="228" t="s">
        <v>51</v>
      </c>
      <c r="Y2259" s="229"/>
      <c r="Z2259" s="230" t="s">
        <v>52</v>
      </c>
      <c r="AA2259" s="231"/>
      <c r="AB2259" s="4"/>
      <c r="AC2259" s="71" t="s">
        <v>89</v>
      </c>
      <c r="AE2259" s="101" t="s">
        <v>90</v>
      </c>
      <c r="AF2259" s="17"/>
      <c r="AG2259" s="62"/>
      <c r="AH2259" s="62"/>
      <c r="AI2259" s="62"/>
      <c r="AJ2259" s="62"/>
    </row>
    <row r="2260" spans="2:36" ht="18.649999999999999" customHeight="1" thickTop="1" thickBot="1">
      <c r="D2260" s="43">
        <v>0</v>
      </c>
      <c r="E2260" s="116">
        <f t="shared" ref="E2260" si="9292">(1/$E$8)*SIN($B2257*$F$8)</f>
        <v>0.18544547411135151</v>
      </c>
      <c r="F2260" s="59">
        <f t="shared" ref="F2260" si="9293">COS($F$8*$B2257)</f>
        <v>-0.83095715002913628</v>
      </c>
      <c r="G2260" s="73">
        <v>0</v>
      </c>
      <c r="I2260" s="55">
        <v>0</v>
      </c>
      <c r="J2260" s="58">
        <f t="shared" ref="J2260" si="9294">(TAN($K$8*B2257))/$J$8</f>
        <v>4.8568855583242669</v>
      </c>
      <c r="K2260" s="56">
        <v>1</v>
      </c>
      <c r="L2260" s="57">
        <v>0</v>
      </c>
      <c r="N2260" s="55">
        <f t="shared" ref="N2260" si="9295">D2260*I2257+F2260*I2260-E2260*J2257-G2260*J2260</f>
        <v>0</v>
      </c>
      <c r="O2260" s="58">
        <f t="shared" ref="O2260" si="9296">(D2260*J2257+E2260*I2257+F2260*J2260+G2260*I2260)</f>
        <v>-3.8504183074514513</v>
      </c>
      <c r="P2260" s="56">
        <f t="shared" ref="P2260" si="9297">D2260*K2257+F2260*K2260-E2260*L2257-G2260*L2260</f>
        <v>-0.83095715002913628</v>
      </c>
      <c r="Q2260" s="57">
        <f t="shared" ref="Q2260" si="9298">(D2260*L2257+E2260*K2257+F2260*L2260+G2260*K2260)</f>
        <v>0</v>
      </c>
      <c r="S2260" s="43">
        <v>0</v>
      </c>
      <c r="T2260" s="116">
        <f t="shared" ref="T2260" si="9299">(1/$T$8)*SIN($B2257*$U$8)</f>
        <v>0.18544547411135151</v>
      </c>
      <c r="U2260" s="59">
        <f t="shared" ref="U2260" si="9300">COS($U$8*$B2257)</f>
        <v>-0.83095715002913628</v>
      </c>
      <c r="V2260" s="73">
        <v>0</v>
      </c>
      <c r="X2260" s="55">
        <f t="shared" ref="X2260" si="9301">N2260*S2257+P2260*S2260-O2260*T2257-Q2260*T2260</f>
        <v>0</v>
      </c>
      <c r="Y2260" s="58">
        <f t="shared" ref="Y2260" si="9302">(N2260*T2257+O2260*S2257+P2260*T2260+Q2260*S2260)</f>
        <v>3.0454353805264982</v>
      </c>
      <c r="Z2260" s="56">
        <f t="shared" ref="Z2260" si="9303">N2260*U2257+P2260*U2260-O2260*V2257-Q2260*V2260</f>
        <v>7.1168736221558024</v>
      </c>
      <c r="AA2260" s="57">
        <f t="shared" ref="AA2260" si="9304">(N2260*V2257+O2260*U2257+P2260*V2260+Q2260*U2260)</f>
        <v>0</v>
      </c>
      <c r="AB2260" s="9"/>
      <c r="AC2260" s="74">
        <f t="shared" ref="AC2260" si="9305">(180/PI())*ATAN(-1*(($X$8*Y2257+AA2257+$X$8*Y2260+AA2260)/($X$8*X2257+Z2257+$X$8*X2260+Z2260)))</f>
        <v>42.966463094235266</v>
      </c>
      <c r="AE2260" s="102">
        <f t="shared" ref="AE2260" si="9306">20*LOG(((($X$8*X2257+Z2257-$X$8*X2260-Z2260)^2+($X$8*Y2257+AA2257-$X$8*Y2260-AA2260)^2)/(($X$8*X2257+Z2257+$X$8*X2260+Z2260)^2+($X$8*Y2257+AA2257+$X$8*Y2260+AA2260)^2))^0.5)</f>
        <v>-4.6157297661824838E-2</v>
      </c>
      <c r="AF2260" s="17"/>
      <c r="AG2260" s="62"/>
      <c r="AH2260" s="62"/>
      <c r="AI2260" s="62"/>
      <c r="AJ2260" s="62"/>
    </row>
    <row r="2261" spans="2:36" ht="18.649999999999999" customHeight="1">
      <c r="AE2261" s="66"/>
    </row>
    <row r="2262" spans="2:36" ht="18.649999999999999" customHeight="1" thickBot="1">
      <c r="E2262" s="50" t="s">
        <v>8</v>
      </c>
      <c r="J2262" s="50" t="s">
        <v>9</v>
      </c>
      <c r="O2262" s="50" t="s">
        <v>10</v>
      </c>
      <c r="T2262" s="50" t="s">
        <v>11</v>
      </c>
      <c r="Y2262" s="50" t="s">
        <v>12</v>
      </c>
    </row>
    <row r="2263" spans="2:36" ht="18.649999999999999" customHeight="1" thickBot="1">
      <c r="B2263" s="49"/>
      <c r="D2263" s="233" t="s">
        <v>37</v>
      </c>
      <c r="E2263" s="234"/>
      <c r="F2263" s="235" t="s">
        <v>38</v>
      </c>
      <c r="G2263" s="236"/>
      <c r="I2263" s="228" t="s">
        <v>14</v>
      </c>
      <c r="J2263" s="229"/>
      <c r="K2263" s="230" t="s">
        <v>15</v>
      </c>
      <c r="L2263" s="231"/>
      <c r="N2263" s="228" t="s">
        <v>16</v>
      </c>
      <c r="O2263" s="229"/>
      <c r="P2263" s="230" t="s">
        <v>17</v>
      </c>
      <c r="Q2263" s="231"/>
      <c r="S2263" s="228" t="s">
        <v>45</v>
      </c>
      <c r="T2263" s="229"/>
      <c r="U2263" s="230" t="s">
        <v>46</v>
      </c>
      <c r="V2263" s="231"/>
      <c r="X2263" s="228" t="s">
        <v>49</v>
      </c>
      <c r="Y2263" s="229"/>
      <c r="Z2263" s="230" t="s">
        <v>50</v>
      </c>
      <c r="AA2263" s="231"/>
      <c r="AB2263" s="4"/>
      <c r="AC2263" s="53" t="s">
        <v>87</v>
      </c>
      <c r="AE2263" s="98" t="s">
        <v>88</v>
      </c>
      <c r="AF2263" s="17"/>
      <c r="AG2263" s="62"/>
      <c r="AH2263" s="62"/>
      <c r="AI2263" s="62"/>
      <c r="AJ2263" s="62"/>
    </row>
    <row r="2264" spans="2:36" ht="18.649999999999999" customHeight="1" thickTop="1" thickBot="1">
      <c r="B2264" s="75">
        <v>6.4</v>
      </c>
      <c r="D2264" s="132">
        <f t="shared" ref="D2264" si="9307">COS($F$8*$B2264)</f>
        <v>-0.8353805525582958</v>
      </c>
      <c r="E2264" s="133">
        <v>0</v>
      </c>
      <c r="F2264" s="134">
        <v>0</v>
      </c>
      <c r="G2264" s="135">
        <f t="shared" ref="G2264" si="9308">$E$8*SIN($B2264*$F$8)</f>
        <v>1.6490160677405683</v>
      </c>
      <c r="I2264" s="55">
        <v>1</v>
      </c>
      <c r="J2264" s="58">
        <v>0</v>
      </c>
      <c r="K2264" s="56">
        <v>0</v>
      </c>
      <c r="L2264" s="57">
        <v>0</v>
      </c>
      <c r="N2264" s="55">
        <f t="shared" ref="N2264" si="9309">D2264*I2264+F2264*I2267-E2264*J2264-G2264*J2267</f>
        <v>-9.3302534449640824</v>
      </c>
      <c r="O2264" s="58">
        <f t="shared" ref="O2264" si="9310">(D2264*J2264+E2264*I2264+F2264*J2267+G2264*I2267)</f>
        <v>0</v>
      </c>
      <c r="P2264" s="56">
        <f t="shared" ref="P2264" si="9311">D2264*K2264+F2264*K2267-E2264*L2264-G2264*L2267</f>
        <v>0</v>
      </c>
      <c r="Q2264" s="57">
        <f t="shared" ref="Q2264" si="9312">(D2264*L2264+E2264*K2264+F2264*L2267+G2264*K2267)</f>
        <v>1.6490160677405683</v>
      </c>
      <c r="S2264" s="59">
        <f t="shared" ref="S2264" si="9313">COS($U$8*$B2264)</f>
        <v>-0.8353805525582958</v>
      </c>
      <c r="T2264" s="60">
        <v>0</v>
      </c>
      <c r="U2264" s="22">
        <v>0</v>
      </c>
      <c r="V2264" s="116">
        <f t="shared" ref="V2264" si="9314">$T$8*SIN($B2264*$U$8)</f>
        <v>1.6490160677405683</v>
      </c>
      <c r="X2264" s="55">
        <f t="shared" ref="X2264" si="9315">N2264*S2264+P2264*S2267-O2264*T2264-Q2264*T2267</f>
        <v>7.4921729459556419</v>
      </c>
      <c r="Y2264" s="58">
        <f t="shared" ref="Y2264" si="9316">(N2264*T2264+O2264*S2264+P2264*T2267+Q2264*S2267)</f>
        <v>0</v>
      </c>
      <c r="Z2264" s="56">
        <f t="shared" ref="Z2264" si="9317">N2264*U2264+P2264*U2267-O2264*V2264-Q2264*V2267</f>
        <v>0</v>
      </c>
      <c r="AA2264" s="57">
        <f t="shared" ref="AA2264" si="9318">(N2264*V2264+O2264*U2264+P2264*V2267+Q2264*U2267)</f>
        <v>-16.763293800684188</v>
      </c>
      <c r="AB2264" s="9"/>
      <c r="AC2264" s="61">
        <f t="shared" ref="AC2264" si="9319">20*LOG((2*$X$8)/(($X$8*X2264+Z2264+$X$8*X2267+Z2267)^2+($X$8*Y2264+AA2264+$X$8*Y2267+AA2267)^2)^0.5)</f>
        <v>-20.065624509421198</v>
      </c>
      <c r="AE2264" s="99">
        <f t="shared" ref="AE2264" si="9320">((Y2264^2+X2264^2)/(Y2267^2+X2267^2))^0.5</f>
        <v>2.2780237096993696</v>
      </c>
      <c r="AF2264" s="17"/>
      <c r="AG2264" s="62"/>
      <c r="AH2264" s="62"/>
      <c r="AI2264" s="62"/>
      <c r="AJ2264" s="62"/>
    </row>
    <row r="2265" spans="2:36" ht="18.649999999999999" customHeight="1" thickBot="1">
      <c r="D2265" s="59"/>
      <c r="E2265" s="22"/>
      <c r="F2265" s="22"/>
      <c r="G2265" s="65"/>
      <c r="I2265" s="63"/>
      <c r="L2265" s="64"/>
      <c r="N2265" s="63"/>
      <c r="Q2265" s="64"/>
      <c r="S2265" s="63"/>
      <c r="V2265" s="64"/>
      <c r="X2265" s="63"/>
      <c r="AA2265" s="64"/>
      <c r="AE2265" s="100"/>
      <c r="AF2265" s="17"/>
      <c r="AG2265" s="62"/>
      <c r="AH2265" s="62"/>
      <c r="AI2265" s="62"/>
      <c r="AJ2265" s="62"/>
    </row>
    <row r="2266" spans="2:36" ht="18.649999999999999" customHeight="1" thickBot="1">
      <c r="D2266" s="237" t="s">
        <v>39</v>
      </c>
      <c r="E2266" s="238"/>
      <c r="F2266" s="239" t="s">
        <v>40</v>
      </c>
      <c r="G2266" s="240"/>
      <c r="I2266" s="228" t="s">
        <v>18</v>
      </c>
      <c r="J2266" s="229"/>
      <c r="K2266" s="230" t="s">
        <v>19</v>
      </c>
      <c r="L2266" s="231"/>
      <c r="N2266" s="228" t="s">
        <v>20</v>
      </c>
      <c r="O2266" s="229"/>
      <c r="P2266" s="230" t="s">
        <v>21</v>
      </c>
      <c r="Q2266" s="231"/>
      <c r="S2266" s="228" t="s">
        <v>47</v>
      </c>
      <c r="T2266" s="229"/>
      <c r="U2266" s="230" t="s">
        <v>48</v>
      </c>
      <c r="V2266" s="231"/>
      <c r="X2266" s="228" t="s">
        <v>51</v>
      </c>
      <c r="Y2266" s="229"/>
      <c r="Z2266" s="230" t="s">
        <v>52</v>
      </c>
      <c r="AA2266" s="231"/>
      <c r="AB2266" s="4"/>
      <c r="AC2266" s="71" t="s">
        <v>89</v>
      </c>
      <c r="AE2266" s="101" t="s">
        <v>90</v>
      </c>
      <c r="AF2266" s="17"/>
      <c r="AG2266" s="62"/>
      <c r="AH2266" s="62"/>
      <c r="AI2266" s="62"/>
      <c r="AJ2266" s="62"/>
    </row>
    <row r="2267" spans="2:36" ht="18.649999999999999" customHeight="1" thickTop="1" thickBot="1">
      <c r="D2267" s="43">
        <v>0</v>
      </c>
      <c r="E2267" s="116">
        <f t="shared" ref="E2267" si="9321">(1/$E$8)*SIN($B2264*$F$8)</f>
        <v>0.18322400752672979</v>
      </c>
      <c r="F2267" s="59">
        <f t="shared" ref="F2267" si="9322">COS($F$8*$B2264)</f>
        <v>-0.8353805525582958</v>
      </c>
      <c r="G2267" s="73">
        <v>0</v>
      </c>
      <c r="I2267" s="55">
        <v>0</v>
      </c>
      <c r="J2267" s="58">
        <f t="shared" ref="J2267" si="9323">(TAN($K$8*B2264))/$J$8</f>
        <v>5.1514797572865403</v>
      </c>
      <c r="K2267" s="56">
        <v>1</v>
      </c>
      <c r="L2267" s="57">
        <v>0</v>
      </c>
      <c r="N2267" s="55">
        <f t="shared" ref="N2267" si="9324">D2267*I2264+F2267*I2267-E2267*J2264-G2267*J2267</f>
        <v>0</v>
      </c>
      <c r="O2267" s="58">
        <f t="shared" ref="O2267" si="9325">(D2267*J2264+E2267*I2264+F2267*J2267+G2267*I2267)</f>
        <v>-4.1202219986081756</v>
      </c>
      <c r="P2267" s="56">
        <f t="shared" ref="P2267" si="9326">D2267*K2264+F2267*K2267-E2267*L2264-G2267*L2267</f>
        <v>-0.8353805525582958</v>
      </c>
      <c r="Q2267" s="57">
        <f t="shared" ref="Q2267" si="9327">(D2267*L2264+E2267*K2264+F2267*L2267+G2267*K2267)</f>
        <v>0</v>
      </c>
      <c r="S2267" s="43">
        <v>0</v>
      </c>
      <c r="T2267" s="116">
        <f t="shared" ref="T2267" si="9328">(1/$T$8)*SIN($B2264*$U$8)</f>
        <v>0.18322400752672979</v>
      </c>
      <c r="U2267" s="59">
        <f t="shared" ref="U2267" si="9329">COS($U$8*$B2264)</f>
        <v>-0.8353805525582958</v>
      </c>
      <c r="V2267" s="73">
        <v>0</v>
      </c>
      <c r="X2267" s="55">
        <f t="shared" ref="X2267" si="9330">N2267*S2264+P2267*S2267-O2267*T2264-Q2267*T2267</f>
        <v>0</v>
      </c>
      <c r="Y2267" s="58">
        <f t="shared" ref="Y2267" si="9331">(N2267*T2264+O2267*S2264+P2267*T2267+Q2267*S2267)</f>
        <v>3.2888915572105186</v>
      </c>
      <c r="Z2267" s="56">
        <f t="shared" ref="Z2267" si="9332">N2267*U2264+P2267*U2267-O2267*V2264-Q2267*V2267</f>
        <v>7.4921729459556428</v>
      </c>
      <c r="AA2267" s="57">
        <f t="shared" ref="AA2267" si="9333">(N2267*V2264+O2267*U2264+P2267*V2267+Q2267*U2267)</f>
        <v>0</v>
      </c>
      <c r="AB2267" s="9"/>
      <c r="AC2267" s="74">
        <f t="shared" ref="AC2267" si="9334">(180/PI())*ATAN(-1*(($X$8*Y2264+AA2264+$X$8*Y2267+AA2267)/($X$8*X2264+Z2264+$X$8*X2267+Z2267)))</f>
        <v>41.962889785767331</v>
      </c>
      <c r="AE2267" s="102">
        <f t="shared" ref="AE2267" si="9335">20*LOG(((($X$8*X2264+Z2264-$X$8*X2267-Z2267)^2+($X$8*Y2264+AA2264-$X$8*Y2267-AA2267)^2)/(($X$8*X2264+Z2264+$X$8*X2267+Z2267)^2+($X$8*Y2264+AA2264+$X$8*Y2267+AA2267)^2))^0.5)</f>
        <v>-4.2990213097749412E-2</v>
      </c>
      <c r="AF2267" s="17"/>
      <c r="AG2267" s="62"/>
      <c r="AH2267" s="62"/>
      <c r="AI2267" s="62"/>
      <c r="AJ2267" s="62"/>
    </row>
    <row r="2268" spans="2:36" ht="18.649999999999999" customHeight="1">
      <c r="AE2268" s="66"/>
    </row>
    <row r="2269" spans="2:36" ht="18.649999999999999" customHeight="1" thickBot="1">
      <c r="E2269" s="50" t="s">
        <v>8</v>
      </c>
      <c r="J2269" s="50" t="s">
        <v>9</v>
      </c>
      <c r="O2269" s="50" t="s">
        <v>10</v>
      </c>
      <c r="T2269" s="50" t="s">
        <v>11</v>
      </c>
      <c r="Y2269" s="50" t="s">
        <v>12</v>
      </c>
    </row>
    <row r="2270" spans="2:36" ht="18.649999999999999" customHeight="1" thickBot="1">
      <c r="B2270" s="49"/>
      <c r="D2270" s="233" t="s">
        <v>37</v>
      </c>
      <c r="E2270" s="234"/>
      <c r="F2270" s="235" t="s">
        <v>38</v>
      </c>
      <c r="G2270" s="236"/>
      <c r="I2270" s="228" t="s">
        <v>14</v>
      </c>
      <c r="J2270" s="229"/>
      <c r="K2270" s="230" t="s">
        <v>15</v>
      </c>
      <c r="L2270" s="231"/>
      <c r="N2270" s="228" t="s">
        <v>16</v>
      </c>
      <c r="O2270" s="229"/>
      <c r="P2270" s="230" t="s">
        <v>17</v>
      </c>
      <c r="Q2270" s="231"/>
      <c r="S2270" s="228" t="s">
        <v>45</v>
      </c>
      <c r="T2270" s="229"/>
      <c r="U2270" s="230" t="s">
        <v>46</v>
      </c>
      <c r="V2270" s="231"/>
      <c r="X2270" s="228" t="s">
        <v>49</v>
      </c>
      <c r="Y2270" s="229"/>
      <c r="Z2270" s="230" t="s">
        <v>50</v>
      </c>
      <c r="AA2270" s="231"/>
      <c r="AB2270" s="4"/>
      <c r="AC2270" s="53" t="s">
        <v>87</v>
      </c>
      <c r="AE2270" s="98" t="s">
        <v>88</v>
      </c>
      <c r="AF2270" s="17"/>
      <c r="AG2270" s="62"/>
      <c r="AH2270" s="62"/>
      <c r="AI2270" s="62"/>
      <c r="AJ2270" s="62"/>
    </row>
    <row r="2271" spans="2:36" ht="18.649999999999999" customHeight="1" thickTop="1" thickBot="1">
      <c r="B2271" s="75">
        <v>6.42</v>
      </c>
      <c r="D2271" s="132">
        <f t="shared" ref="D2271" si="9336">COS($F$8*$B2271)</f>
        <v>-0.83975050684322905</v>
      </c>
      <c r="E2271" s="133">
        <v>0</v>
      </c>
      <c r="F2271" s="134">
        <v>0</v>
      </c>
      <c r="G2271" s="135">
        <f t="shared" ref="G2271" si="9337">$E$8*SIN($B2271*$F$8)</f>
        <v>1.6289173632535383</v>
      </c>
      <c r="I2271" s="55">
        <v>1</v>
      </c>
      <c r="J2271" s="58">
        <v>0</v>
      </c>
      <c r="K2271" s="56">
        <v>0</v>
      </c>
      <c r="L2271" s="57">
        <v>0</v>
      </c>
      <c r="N2271" s="55">
        <f t="shared" ref="N2271" si="9338">D2271*I2271+F2271*I2274-E2271*J2271-G2271*J2274</f>
        <v>-9.7689901351818911</v>
      </c>
      <c r="O2271" s="58">
        <f t="shared" ref="O2271" si="9339">(D2271*J2271+E2271*I2271+F2271*J2274+G2271*I2274)</f>
        <v>0</v>
      </c>
      <c r="P2271" s="56">
        <f t="shared" ref="P2271" si="9340">D2271*K2271+F2271*K2274-E2271*L2271-G2271*L2274</f>
        <v>0</v>
      </c>
      <c r="Q2271" s="57">
        <f t="shared" ref="Q2271" si="9341">(D2271*L2271+E2271*K2271+F2271*L2274+G2271*K2274)</f>
        <v>1.6289173632535383</v>
      </c>
      <c r="S2271" s="59">
        <f t="shared" ref="S2271" si="9342">COS($U$8*$B2271)</f>
        <v>-0.83975050684322905</v>
      </c>
      <c r="T2271" s="60">
        <v>0</v>
      </c>
      <c r="U2271" s="22">
        <v>0</v>
      </c>
      <c r="V2271" s="116">
        <f t="shared" ref="V2271" si="9343">$T$8*SIN($B2271*$U$8)</f>
        <v>1.6289173632535383</v>
      </c>
      <c r="X2271" s="55">
        <f t="shared" ref="X2271" si="9344">N2271*S2271+P2271*S2274-O2271*T2271-Q2271*T2274</f>
        <v>7.9086953311089569</v>
      </c>
      <c r="Y2271" s="58">
        <f t="shared" ref="Y2271" si="9345">(N2271*T2271+O2271*S2271+P2271*T2274+Q2271*S2274)</f>
        <v>0</v>
      </c>
      <c r="Z2271" s="56">
        <f t="shared" ref="Z2271" si="9346">N2271*U2271+P2271*U2274-O2271*V2271-Q2271*V2274</f>
        <v>0</v>
      </c>
      <c r="AA2271" s="57">
        <f t="shared" ref="AA2271" si="9347">(N2271*V2271+O2271*U2271+P2271*V2274+Q2271*U2274)</f>
        <v>-17.280761834048207</v>
      </c>
      <c r="AB2271" s="9"/>
      <c r="AC2271" s="61">
        <f t="shared" ref="AC2271" si="9348">20*LOG((2*$X$8)/(($X$8*X2271+Z2271+$X$8*X2274+Z2274)^2+($X$8*Y2271+AA2271+$X$8*Y2274+AA2274)^2)^0.5)</f>
        <v>-20.39815281107094</v>
      </c>
      <c r="AE2271" s="99">
        <f t="shared" ref="AE2271" si="9349">((Y2271^2+X2271^2)/(Y2274^2+X2274^2))^0.5</f>
        <v>2.2205347929627393</v>
      </c>
      <c r="AF2271" s="17"/>
      <c r="AG2271" s="62"/>
      <c r="AH2271" s="62"/>
      <c r="AI2271" s="62"/>
      <c r="AJ2271" s="62"/>
    </row>
    <row r="2272" spans="2:36" ht="18.649999999999999" customHeight="1" thickBot="1">
      <c r="D2272" s="59"/>
      <c r="E2272" s="22"/>
      <c r="F2272" s="22"/>
      <c r="G2272" s="65"/>
      <c r="I2272" s="63"/>
      <c r="L2272" s="64"/>
      <c r="N2272" s="63"/>
      <c r="Q2272" s="64"/>
      <c r="S2272" s="63"/>
      <c r="V2272" s="64"/>
      <c r="X2272" s="63"/>
      <c r="AA2272" s="64"/>
      <c r="AE2272" s="100"/>
      <c r="AF2272" s="17"/>
      <c r="AG2272" s="62"/>
      <c r="AH2272" s="62"/>
      <c r="AI2272" s="62"/>
      <c r="AJ2272" s="62"/>
    </row>
    <row r="2273" spans="2:36" ht="18.649999999999999" customHeight="1" thickBot="1">
      <c r="D2273" s="237" t="s">
        <v>39</v>
      </c>
      <c r="E2273" s="238"/>
      <c r="F2273" s="239" t="s">
        <v>40</v>
      </c>
      <c r="G2273" s="240"/>
      <c r="I2273" s="228" t="s">
        <v>18</v>
      </c>
      <c r="J2273" s="229"/>
      <c r="K2273" s="230" t="s">
        <v>19</v>
      </c>
      <c r="L2273" s="231"/>
      <c r="N2273" s="228" t="s">
        <v>20</v>
      </c>
      <c r="O2273" s="229"/>
      <c r="P2273" s="230" t="s">
        <v>21</v>
      </c>
      <c r="Q2273" s="231"/>
      <c r="S2273" s="228" t="s">
        <v>47</v>
      </c>
      <c r="T2273" s="229"/>
      <c r="U2273" s="230" t="s">
        <v>48</v>
      </c>
      <c r="V2273" s="231"/>
      <c r="X2273" s="228" t="s">
        <v>51</v>
      </c>
      <c r="Y2273" s="229"/>
      <c r="Z2273" s="230" t="s">
        <v>52</v>
      </c>
      <c r="AA2273" s="231"/>
      <c r="AB2273" s="4"/>
      <c r="AC2273" s="71" t="s">
        <v>89</v>
      </c>
      <c r="AE2273" s="101" t="s">
        <v>90</v>
      </c>
      <c r="AF2273" s="17"/>
      <c r="AG2273" s="62"/>
      <c r="AH2273" s="62"/>
      <c r="AI2273" s="62"/>
      <c r="AJ2273" s="62"/>
    </row>
    <row r="2274" spans="2:36" ht="18.649999999999999" customHeight="1" thickTop="1" thickBot="1">
      <c r="D2274" s="43">
        <v>0</v>
      </c>
      <c r="E2274" s="116">
        <f t="shared" ref="E2274" si="9350">(1/$E$8)*SIN($B2271*$F$8)</f>
        <v>0.18099081813928203</v>
      </c>
      <c r="F2274" s="59">
        <f t="shared" ref="F2274" si="9351">COS($F$8*$B2271)</f>
        <v>-0.83975050684322905</v>
      </c>
      <c r="G2274" s="73">
        <v>0</v>
      </c>
      <c r="I2274" s="55">
        <v>0</v>
      </c>
      <c r="J2274" s="58">
        <f t="shared" ref="J2274" si="9352">(TAN($K$8*B2271))/$J$8</f>
        <v>5.4817020370534539</v>
      </c>
      <c r="K2274" s="56">
        <v>1</v>
      </c>
      <c r="L2274" s="57">
        <v>0</v>
      </c>
      <c r="N2274" s="55">
        <f t="shared" ref="N2274" si="9353">D2274*I2271+F2274*I2274-E2274*J2271-G2274*J2274</f>
        <v>0</v>
      </c>
      <c r="O2274" s="58">
        <f t="shared" ref="O2274" si="9354">(D2274*J2271+E2274*I2271+F2274*J2274+G2274*I2274)</f>
        <v>-4.4222712458399167</v>
      </c>
      <c r="P2274" s="56">
        <f t="shared" ref="P2274" si="9355">D2274*K2271+F2274*K2274-E2274*L2271-G2274*L2274</f>
        <v>-0.83975050684322905</v>
      </c>
      <c r="Q2274" s="57">
        <f t="shared" ref="Q2274" si="9356">(D2274*L2271+E2274*K2271+F2274*L2274+G2274*K2274)</f>
        <v>0</v>
      </c>
      <c r="S2274" s="43">
        <v>0</v>
      </c>
      <c r="T2274" s="116">
        <f t="shared" ref="T2274" si="9357">(1/$T$8)*SIN($B2271*$U$8)</f>
        <v>0.18099081813928203</v>
      </c>
      <c r="U2274" s="59">
        <f t="shared" ref="U2274" si="9358">COS($U$8*$B2271)</f>
        <v>-0.83975050684322905</v>
      </c>
      <c r="V2274" s="73">
        <v>0</v>
      </c>
      <c r="X2274" s="55">
        <f t="shared" ref="X2274" si="9359">N2274*S2271+P2274*S2274-O2274*T2271-Q2274*T2274</f>
        <v>0</v>
      </c>
      <c r="Y2274" s="58">
        <f t="shared" ref="Y2274" si="9360">(N2274*T2271+O2274*S2271+P2274*T2274+Q2274*S2274)</f>
        <v>3.5616173888258751</v>
      </c>
      <c r="Z2274" s="56">
        <f t="shared" ref="Z2274" si="9361">N2274*U2271+P2274*U2274-O2274*V2271-Q2274*V2274</f>
        <v>7.9086953311089569</v>
      </c>
      <c r="AA2274" s="57">
        <f t="shared" ref="AA2274" si="9362">(N2274*V2271+O2274*U2271+P2274*V2274+Q2274*U2274)</f>
        <v>0</v>
      </c>
      <c r="AB2274" s="9"/>
      <c r="AC2274" s="74">
        <f t="shared" ref="AC2274" si="9363">(180/PI())*ATAN(-1*(($X$8*Y2271+AA2271+$X$8*Y2274+AA2274)/($X$8*X2271+Z2271+$X$8*X2274+Z2274)))</f>
        <v>40.936590750822639</v>
      </c>
      <c r="AE2274" s="102">
        <f t="shared" ref="AE2274" si="9364">20*LOG(((($X$8*X2271+Z2271-$X$8*X2274-Z2274)^2+($X$8*Y2271+AA2271-$X$8*Y2274-AA2274)^2)/(($X$8*X2271+Z2271+$X$8*X2274+Z2274)^2+($X$8*Y2271+AA2271+$X$8*Y2274+AA2274)^2))^0.5)</f>
        <v>-3.980685369437606E-2</v>
      </c>
      <c r="AF2274" s="17"/>
      <c r="AG2274" s="62"/>
      <c r="AH2274" s="62"/>
      <c r="AI2274" s="62"/>
      <c r="AJ2274" s="62"/>
    </row>
    <row r="2275" spans="2:36" ht="18.649999999999999" customHeight="1">
      <c r="AE2275" s="66"/>
    </row>
    <row r="2276" spans="2:36" ht="18.649999999999999" customHeight="1" thickBot="1">
      <c r="E2276" s="50" t="s">
        <v>8</v>
      </c>
      <c r="J2276" s="50" t="s">
        <v>9</v>
      </c>
      <c r="O2276" s="50" t="s">
        <v>10</v>
      </c>
      <c r="T2276" s="50" t="s">
        <v>11</v>
      </c>
      <c r="Y2276" s="50" t="s">
        <v>12</v>
      </c>
    </row>
    <row r="2277" spans="2:36" ht="18.649999999999999" customHeight="1" thickBot="1">
      <c r="B2277" s="49"/>
      <c r="D2277" s="233" t="s">
        <v>37</v>
      </c>
      <c r="E2277" s="234"/>
      <c r="F2277" s="235" t="s">
        <v>38</v>
      </c>
      <c r="G2277" s="236"/>
      <c r="I2277" s="228" t="s">
        <v>14</v>
      </c>
      <c r="J2277" s="229"/>
      <c r="K2277" s="230" t="s">
        <v>15</v>
      </c>
      <c r="L2277" s="231"/>
      <c r="N2277" s="228" t="s">
        <v>16</v>
      </c>
      <c r="O2277" s="229"/>
      <c r="P2277" s="230" t="s">
        <v>17</v>
      </c>
      <c r="Q2277" s="231"/>
      <c r="S2277" s="228" t="s">
        <v>45</v>
      </c>
      <c r="T2277" s="229"/>
      <c r="U2277" s="230" t="s">
        <v>46</v>
      </c>
      <c r="V2277" s="231"/>
      <c r="X2277" s="228" t="s">
        <v>49</v>
      </c>
      <c r="Y2277" s="229"/>
      <c r="Z2277" s="230" t="s">
        <v>50</v>
      </c>
      <c r="AA2277" s="231"/>
      <c r="AB2277" s="4"/>
      <c r="AC2277" s="53" t="s">
        <v>87</v>
      </c>
      <c r="AE2277" s="98" t="s">
        <v>88</v>
      </c>
      <c r="AF2277" s="17"/>
      <c r="AG2277" s="62"/>
      <c r="AH2277" s="62"/>
      <c r="AI2277" s="62"/>
      <c r="AJ2277" s="62"/>
    </row>
    <row r="2278" spans="2:36" ht="18.649999999999999" customHeight="1" thickTop="1" thickBot="1">
      <c r="B2278" s="75">
        <v>6.44</v>
      </c>
      <c r="D2278" s="132">
        <f t="shared" ref="D2278" si="9365">COS($F$8*$B2278)</f>
        <v>-0.84406673329114079</v>
      </c>
      <c r="E2278" s="133">
        <v>0</v>
      </c>
      <c r="F2278" s="134">
        <v>0</v>
      </c>
      <c r="G2278" s="135">
        <f t="shared" ref="G2278" si="9366">$E$8*SIN($B2278*$F$8)</f>
        <v>1.6087144394705355</v>
      </c>
      <c r="I2278" s="55">
        <v>1</v>
      </c>
      <c r="J2278" s="58">
        <v>0</v>
      </c>
      <c r="K2278" s="56">
        <v>0</v>
      </c>
      <c r="L2278" s="57">
        <v>0</v>
      </c>
      <c r="N2278" s="55">
        <f t="shared" ref="N2278" si="9367">D2278*I2278+F2278*I2281-E2278*J2278-G2278*J2281</f>
        <v>-10.262424836781644</v>
      </c>
      <c r="O2278" s="58">
        <f t="shared" ref="O2278" si="9368">(D2278*J2278+E2278*I2278+F2278*J2281+G2278*I2281)</f>
        <v>0</v>
      </c>
      <c r="P2278" s="56">
        <f t="shared" ref="P2278" si="9369">D2278*K2278+F2278*K2281-E2278*L2278-G2278*L2281</f>
        <v>0</v>
      </c>
      <c r="Q2278" s="57">
        <f t="shared" ref="Q2278" si="9370">(D2278*L2278+E2278*K2278+F2278*L2281+G2278*K2281)</f>
        <v>1.6087144394705355</v>
      </c>
      <c r="S2278" s="59">
        <f t="shared" ref="S2278" si="9371">COS($U$8*$B2278)</f>
        <v>-0.84406673329114079</v>
      </c>
      <c r="T2278" s="60">
        <v>0</v>
      </c>
      <c r="U2278" s="22">
        <v>0</v>
      </c>
      <c r="V2278" s="116">
        <f t="shared" ref="V2278" si="9372">$T$8*SIN($B2278*$U$8)</f>
        <v>1.6087144394705355</v>
      </c>
      <c r="X2278" s="55">
        <f t="shared" ref="X2278" si="9373">N2278*S2278+P2278*S2281-O2278*T2278-Q2278*T2281</f>
        <v>8.3746200578769283</v>
      </c>
      <c r="Y2278" s="58">
        <f t="shared" ref="Y2278" si="9374">(N2278*T2278+O2278*S2278+P2278*T2281+Q2278*S2281)</f>
        <v>0</v>
      </c>
      <c r="Z2278" s="56">
        <f t="shared" ref="Z2278" si="9375">N2278*U2278+P2278*U2281-O2278*V2278-Q2278*V2281</f>
        <v>0</v>
      </c>
      <c r="AA2278" s="57">
        <f t="shared" ref="AA2278" si="9376">(N2278*V2278+O2278*U2278+P2278*V2281+Q2278*U2281)</f>
        <v>-17.867173360633867</v>
      </c>
      <c r="AB2278" s="9"/>
      <c r="AC2278" s="61">
        <f t="shared" ref="AC2278" si="9377">20*LOG((2*$X$8)/(($X$8*X2278+Z2278+$X$8*X2281+Z2281)^2+($X$8*Y2278+AA2278+$X$8*Y2281+AA2281)^2)^0.5)</f>
        <v>-20.75981256024917</v>
      </c>
      <c r="AE2278" s="99">
        <f t="shared" ref="AE2278" si="9378">((Y2278^2+X2278^2)/(Y2281^2+X2281^2))^0.5</f>
        <v>2.1643507284649695</v>
      </c>
      <c r="AF2278" s="17"/>
      <c r="AG2278" s="62"/>
      <c r="AH2278" s="62"/>
      <c r="AI2278" s="62"/>
      <c r="AJ2278" s="62"/>
    </row>
    <row r="2279" spans="2:36" ht="18.649999999999999" customHeight="1" thickBot="1">
      <c r="D2279" s="59"/>
      <c r="E2279" s="22"/>
      <c r="F2279" s="22"/>
      <c r="G2279" s="65"/>
      <c r="I2279" s="63"/>
      <c r="L2279" s="64"/>
      <c r="N2279" s="63"/>
      <c r="Q2279" s="64"/>
      <c r="S2279" s="63"/>
      <c r="V2279" s="64"/>
      <c r="X2279" s="63"/>
      <c r="AA2279" s="64"/>
      <c r="AE2279" s="100"/>
      <c r="AF2279" s="17"/>
      <c r="AG2279" s="62"/>
      <c r="AH2279" s="62"/>
      <c r="AI2279" s="62"/>
      <c r="AJ2279" s="62"/>
    </row>
    <row r="2280" spans="2:36" ht="18.649999999999999" customHeight="1" thickBot="1">
      <c r="D2280" s="237" t="s">
        <v>39</v>
      </c>
      <c r="E2280" s="238"/>
      <c r="F2280" s="239" t="s">
        <v>40</v>
      </c>
      <c r="G2280" s="240"/>
      <c r="I2280" s="228" t="s">
        <v>18</v>
      </c>
      <c r="J2280" s="229"/>
      <c r="K2280" s="230" t="s">
        <v>19</v>
      </c>
      <c r="L2280" s="231"/>
      <c r="N2280" s="228" t="s">
        <v>20</v>
      </c>
      <c r="O2280" s="229"/>
      <c r="P2280" s="230" t="s">
        <v>21</v>
      </c>
      <c r="Q2280" s="231"/>
      <c r="S2280" s="228" t="s">
        <v>47</v>
      </c>
      <c r="T2280" s="229"/>
      <c r="U2280" s="230" t="s">
        <v>48</v>
      </c>
      <c r="V2280" s="231"/>
      <c r="X2280" s="228" t="s">
        <v>51</v>
      </c>
      <c r="Y2280" s="229"/>
      <c r="Z2280" s="230" t="s">
        <v>52</v>
      </c>
      <c r="AA2280" s="231"/>
      <c r="AB2280" s="4"/>
      <c r="AC2280" s="71" t="s">
        <v>89</v>
      </c>
      <c r="AE2280" s="101" t="s">
        <v>90</v>
      </c>
      <c r="AF2280" s="17"/>
      <c r="AG2280" s="62"/>
      <c r="AH2280" s="62"/>
      <c r="AI2280" s="62"/>
      <c r="AJ2280" s="62"/>
    </row>
    <row r="2281" spans="2:36" ht="18.649999999999999" customHeight="1" thickTop="1" thickBot="1">
      <c r="D2281" s="43">
        <v>0</v>
      </c>
      <c r="E2281" s="116">
        <f t="shared" ref="E2281" si="9379">(1/$E$8)*SIN($B2278*$F$8)</f>
        <v>0.17874604883005951</v>
      </c>
      <c r="F2281" s="59">
        <f t="shared" ref="F2281" si="9380">COS($F$8*$B2278)</f>
        <v>-0.84406673329114079</v>
      </c>
      <c r="G2281" s="73">
        <v>0</v>
      </c>
      <c r="I2281" s="55">
        <v>0</v>
      </c>
      <c r="J2281" s="58">
        <f t="shared" ref="J2281" si="9381">(TAN($K$8*B2278))/$J$8</f>
        <v>5.8545866639888553</v>
      </c>
      <c r="K2281" s="56">
        <v>1</v>
      </c>
      <c r="L2281" s="57">
        <v>0</v>
      </c>
      <c r="N2281" s="55">
        <f t="shared" ref="N2281" si="9382">D2281*I2278+F2281*I2281-E2281*J2278-G2281*J2281</f>
        <v>0</v>
      </c>
      <c r="O2281" s="58">
        <f t="shared" ref="O2281" si="9383">(D2281*J2278+E2281*I2278+F2281*J2281+G2281*I2281)</f>
        <v>-4.7629157914128912</v>
      </c>
      <c r="P2281" s="56">
        <f t="shared" ref="P2281" si="9384">D2281*K2278+F2281*K2281-E2281*L2278-G2281*L2281</f>
        <v>-0.84406673329114079</v>
      </c>
      <c r="Q2281" s="57">
        <f t="shared" ref="Q2281" si="9385">(D2281*L2278+E2281*K2278+F2281*L2281+G2281*K2281)</f>
        <v>0</v>
      </c>
      <c r="S2281" s="43">
        <v>0</v>
      </c>
      <c r="T2281" s="116">
        <f t="shared" ref="T2281" si="9386">(1/$T$8)*SIN($B2278*$U$8)</f>
        <v>0.17874604883005951</v>
      </c>
      <c r="U2281" s="59">
        <f t="shared" ref="U2281" si="9387">COS($U$8*$B2278)</f>
        <v>-0.84406673329114079</v>
      </c>
      <c r="V2281" s="73">
        <v>0</v>
      </c>
      <c r="X2281" s="55">
        <f t="shared" ref="X2281" si="9388">N2281*S2278+P2281*S2281-O2281*T2278-Q2281*T2281</f>
        <v>0</v>
      </c>
      <c r="Y2281" s="58">
        <f t="shared" ref="Y2281" si="9389">(N2281*T2278+O2281*S2278+P2281*T2281+Q2281*S2281)</f>
        <v>3.8693451794739806</v>
      </c>
      <c r="Z2281" s="56">
        <f t="shared" ref="Z2281" si="9390">N2281*U2278+P2281*U2281-O2281*V2278-Q2281*V2281</f>
        <v>8.3746200578769301</v>
      </c>
      <c r="AA2281" s="57">
        <f t="shared" ref="AA2281" si="9391">(N2281*V2278+O2281*U2278+P2281*V2281+Q2281*U2281)</f>
        <v>0</v>
      </c>
      <c r="AB2281" s="9"/>
      <c r="AC2281" s="74">
        <f t="shared" ref="AC2281" si="9392">(180/PI())*ATAN(-1*(($X$8*Y2278+AA2278+$X$8*Y2281+AA2281)/($X$8*X2278+Z2278+$X$8*X2281+Z2281)))</f>
        <v>39.886487560242429</v>
      </c>
      <c r="AE2281" s="102">
        <f t="shared" ref="AE2281" si="9393">20*LOG(((($X$8*X2278+Z2278-$X$8*X2281-Z2281)^2+($X$8*Y2278+AA2278-$X$8*Y2281-AA2281)^2)/(($X$8*X2278+Z2278+$X$8*X2281+Z2281)^2+($X$8*Y2278+AA2278+$X$8*Y2281+AA2281)^2))^0.5)</f>
        <v>-3.661275478617336E-2</v>
      </c>
      <c r="AF2281" s="17"/>
      <c r="AG2281" s="62"/>
      <c r="AH2281" s="62"/>
      <c r="AI2281" s="62"/>
      <c r="AJ2281" s="62"/>
    </row>
    <row r="2282" spans="2:36" ht="18.649999999999999" customHeight="1">
      <c r="AE2282" s="66"/>
    </row>
    <row r="2283" spans="2:36" ht="18.649999999999999" customHeight="1" thickBot="1">
      <c r="E2283" s="50" t="s">
        <v>8</v>
      </c>
      <c r="J2283" s="50" t="s">
        <v>9</v>
      </c>
      <c r="O2283" s="50" t="s">
        <v>10</v>
      </c>
      <c r="T2283" s="50" t="s">
        <v>11</v>
      </c>
      <c r="Y2283" s="50" t="s">
        <v>12</v>
      </c>
    </row>
    <row r="2284" spans="2:36" ht="18.649999999999999" customHeight="1" thickBot="1">
      <c r="B2284" s="49"/>
      <c r="D2284" s="233" t="s">
        <v>37</v>
      </c>
      <c r="E2284" s="234"/>
      <c r="F2284" s="235" t="s">
        <v>38</v>
      </c>
      <c r="G2284" s="236"/>
      <c r="I2284" s="228" t="s">
        <v>14</v>
      </c>
      <c r="J2284" s="229"/>
      <c r="K2284" s="230" t="s">
        <v>15</v>
      </c>
      <c r="L2284" s="231"/>
      <c r="N2284" s="228" t="s">
        <v>16</v>
      </c>
      <c r="O2284" s="229"/>
      <c r="P2284" s="230" t="s">
        <v>17</v>
      </c>
      <c r="Q2284" s="231"/>
      <c r="S2284" s="228" t="s">
        <v>45</v>
      </c>
      <c r="T2284" s="229"/>
      <c r="U2284" s="230" t="s">
        <v>46</v>
      </c>
      <c r="V2284" s="231"/>
      <c r="X2284" s="228" t="s">
        <v>49</v>
      </c>
      <c r="Y2284" s="229"/>
      <c r="Z2284" s="230" t="s">
        <v>50</v>
      </c>
      <c r="AA2284" s="231"/>
      <c r="AB2284" s="4"/>
      <c r="AC2284" s="53" t="s">
        <v>87</v>
      </c>
      <c r="AE2284" s="98" t="s">
        <v>88</v>
      </c>
      <c r="AF2284" s="17"/>
      <c r="AG2284" s="62"/>
      <c r="AH2284" s="62"/>
      <c r="AI2284" s="62"/>
      <c r="AJ2284" s="62"/>
    </row>
    <row r="2285" spans="2:36" ht="18.649999999999999" customHeight="1" thickTop="1" thickBot="1">
      <c r="B2285" s="75">
        <v>6.46</v>
      </c>
      <c r="D2285" s="132">
        <f t="shared" ref="D2285" si="9394">COS($F$8*$B2285)</f>
        <v>-0.84832895574678058</v>
      </c>
      <c r="E2285" s="133">
        <v>0</v>
      </c>
      <c r="F2285" s="134">
        <v>0</v>
      </c>
      <c r="G2285" s="135">
        <f t="shared" ref="G2285" si="9395">$E$8*SIN($B2285*$F$8)</f>
        <v>1.588408588989052</v>
      </c>
      <c r="I2285" s="55">
        <v>1</v>
      </c>
      <c r="J2285" s="58">
        <v>0</v>
      </c>
      <c r="K2285" s="56">
        <v>0</v>
      </c>
      <c r="L2285" s="57">
        <v>0</v>
      </c>
      <c r="N2285" s="55">
        <f t="shared" ref="N2285" si="9396">D2285*I2285+F2285*I2288-E2285*J2285-G2285*J2288</f>
        <v>-10.82218371485501</v>
      </c>
      <c r="O2285" s="58">
        <f t="shared" ref="O2285" si="9397">(D2285*J2285+E2285*I2285+F2285*J2288+G2285*I2288)</f>
        <v>0</v>
      </c>
      <c r="P2285" s="56">
        <f t="shared" ref="P2285" si="9398">D2285*K2285+F2285*K2288-E2285*L2285-G2285*L2288</f>
        <v>0</v>
      </c>
      <c r="Q2285" s="57">
        <f t="shared" ref="Q2285" si="9399">(D2285*L2285+E2285*K2285+F2285*L2288+G2285*K2288)</f>
        <v>1.588408588989052</v>
      </c>
      <c r="S2285" s="59">
        <f t="shared" ref="S2285" si="9400">COS($U$8*$B2285)</f>
        <v>-0.84832895574678058</v>
      </c>
      <c r="T2285" s="60">
        <v>0</v>
      </c>
      <c r="U2285" s="22">
        <v>0</v>
      </c>
      <c r="V2285" s="116">
        <f t="shared" ref="V2285" si="9401">$T$8*SIN($B2285*$U$8)</f>
        <v>1.588408588989052</v>
      </c>
      <c r="X2285" s="55">
        <f t="shared" ref="X2285" si="9402">N2285*S2285+P2285*S2288-O2285*T2285-Q2285*T2288</f>
        <v>8.9004338268811889</v>
      </c>
      <c r="Y2285" s="58">
        <f t="shared" ref="Y2285" si="9403">(N2285*T2285+O2285*S2285+P2285*T2288+Q2285*S2288)</f>
        <v>0</v>
      </c>
      <c r="Z2285" s="56">
        <f t="shared" ref="Z2285" si="9404">N2285*U2285+P2285*U2288-O2285*V2285-Q2285*V2288</f>
        <v>0</v>
      </c>
      <c r="AA2285" s="57">
        <f t="shared" ref="AA2285" si="9405">(N2285*V2285+O2285*U2285+P2285*V2288+Q2285*U2288)</f>
        <v>-18.537542563889442</v>
      </c>
      <c r="AB2285" s="9"/>
      <c r="AC2285" s="61">
        <f t="shared" ref="AC2285" si="9406">20*LOG((2*$X$8)/(($X$8*X2285+Z2285+$X$8*X2288+Z2288)^2+($X$8*Y2285+AA2285+$X$8*Y2288+AA2288)^2)^0.5)</f>
        <v>-21.15510208266349</v>
      </c>
      <c r="AE2285" s="99">
        <f t="shared" ref="AE2285" si="9407">((Y2285^2+X2285^2)/(Y2288^2+X2288^2))^0.5</f>
        <v>2.1093962600439671</v>
      </c>
      <c r="AF2285" s="17"/>
      <c r="AG2285" s="62"/>
      <c r="AH2285" s="62"/>
      <c r="AI2285" s="62"/>
      <c r="AJ2285" s="62"/>
    </row>
    <row r="2286" spans="2:36" ht="18.649999999999999" customHeight="1" thickBot="1">
      <c r="D2286" s="59"/>
      <c r="E2286" s="22"/>
      <c r="F2286" s="22"/>
      <c r="G2286" s="65"/>
      <c r="I2286" s="63"/>
      <c r="L2286" s="64"/>
      <c r="N2286" s="63"/>
      <c r="Q2286" s="64"/>
      <c r="S2286" s="63"/>
      <c r="V2286" s="64"/>
      <c r="X2286" s="63"/>
      <c r="AA2286" s="64"/>
      <c r="AE2286" s="100"/>
      <c r="AF2286" s="17"/>
      <c r="AG2286" s="62"/>
      <c r="AH2286" s="62"/>
      <c r="AI2286" s="62"/>
      <c r="AJ2286" s="62"/>
    </row>
    <row r="2287" spans="2:36" ht="18.649999999999999" customHeight="1" thickBot="1">
      <c r="D2287" s="237" t="s">
        <v>39</v>
      </c>
      <c r="E2287" s="238"/>
      <c r="F2287" s="239" t="s">
        <v>40</v>
      </c>
      <c r="G2287" s="240"/>
      <c r="I2287" s="228" t="s">
        <v>18</v>
      </c>
      <c r="J2287" s="229"/>
      <c r="K2287" s="230" t="s">
        <v>19</v>
      </c>
      <c r="L2287" s="231"/>
      <c r="N2287" s="228" t="s">
        <v>20</v>
      </c>
      <c r="O2287" s="229"/>
      <c r="P2287" s="230" t="s">
        <v>21</v>
      </c>
      <c r="Q2287" s="231"/>
      <c r="S2287" s="228" t="s">
        <v>47</v>
      </c>
      <c r="T2287" s="229"/>
      <c r="U2287" s="230" t="s">
        <v>48</v>
      </c>
      <c r="V2287" s="231"/>
      <c r="X2287" s="228" t="s">
        <v>51</v>
      </c>
      <c r="Y2287" s="229"/>
      <c r="Z2287" s="230" t="s">
        <v>52</v>
      </c>
      <c r="AA2287" s="231"/>
      <c r="AB2287" s="4"/>
      <c r="AC2287" s="71" t="s">
        <v>89</v>
      </c>
      <c r="AE2287" s="101" t="s">
        <v>90</v>
      </c>
      <c r="AF2287" s="17"/>
      <c r="AG2287" s="62"/>
      <c r="AH2287" s="62"/>
      <c r="AI2287" s="62"/>
      <c r="AJ2287" s="62"/>
    </row>
    <row r="2288" spans="2:36" ht="18.649999999999999" customHeight="1" thickTop="1" thickBot="1">
      <c r="D2288" s="43">
        <v>0</v>
      </c>
      <c r="E2288" s="116">
        <f t="shared" ref="E2288" si="9408">(1/$E$8)*SIN($B2285*$F$8)</f>
        <v>0.17648984322100575</v>
      </c>
      <c r="F2288" s="59">
        <f t="shared" ref="F2288" si="9409">COS($F$8*$B2285)</f>
        <v>-0.84832895574678058</v>
      </c>
      <c r="G2288" s="73">
        <v>0</v>
      </c>
      <c r="I2288" s="55">
        <v>0</v>
      </c>
      <c r="J2288" s="58">
        <f t="shared" ref="J2288" si="9410">(TAN($K$8*B2285))/$J$8</f>
        <v>6.2791493500146105</v>
      </c>
      <c r="K2288" s="56">
        <v>1</v>
      </c>
      <c r="L2288" s="57">
        <v>0</v>
      </c>
      <c r="N2288" s="55">
        <f t="shared" ref="N2288" si="9411">D2288*I2285+F2288*I2288-E2288*J2285-G2288*J2288</f>
        <v>0</v>
      </c>
      <c r="O2288" s="58">
        <f t="shared" ref="O2288" si="9412">(D2288*J2285+E2288*I2285+F2288*J2288+G2288*I2288)</f>
        <v>-5.1502943678549649</v>
      </c>
      <c r="P2288" s="56">
        <f t="shared" ref="P2288" si="9413">D2288*K2285+F2288*K2288-E2288*L2285-G2288*L2288</f>
        <v>-0.84832895574678058</v>
      </c>
      <c r="Q2288" s="57">
        <f t="shared" ref="Q2288" si="9414">(D2288*L2285+E2288*K2285+F2288*L2288+G2288*K2288)</f>
        <v>0</v>
      </c>
      <c r="S2288" s="43">
        <v>0</v>
      </c>
      <c r="T2288" s="116">
        <f t="shared" ref="T2288" si="9415">(1/$T$8)*SIN($B2285*$U$8)</f>
        <v>0.17648984322100575</v>
      </c>
      <c r="U2288" s="59">
        <f t="shared" ref="U2288" si="9416">COS($U$8*$B2285)</f>
        <v>-0.84832895574678058</v>
      </c>
      <c r="V2288" s="73">
        <v>0</v>
      </c>
      <c r="X2288" s="55">
        <f t="shared" ref="X2288" si="9417">N2288*S2285+P2288*S2288-O2288*T2285-Q2288*T2288</f>
        <v>0</v>
      </c>
      <c r="Y2288" s="58">
        <f t="shared" ref="Y2288" si="9418">(N2288*T2285+O2288*S2285+P2288*T2288+Q2288*S2288)</f>
        <v>4.2194223984713393</v>
      </c>
      <c r="Z2288" s="56">
        <f t="shared" ref="Z2288" si="9419">N2288*U2285+P2288*U2288-O2288*V2285-Q2288*V2288</f>
        <v>8.9004338268811907</v>
      </c>
      <c r="AA2288" s="57">
        <f t="shared" ref="AA2288" si="9420">(N2288*V2285+O2288*U2285+P2288*V2288+Q2288*U2288)</f>
        <v>0</v>
      </c>
      <c r="AB2288" s="9"/>
      <c r="AC2288" s="74">
        <f t="shared" ref="AC2288" si="9421">(180/PI())*ATAN(-1*(($X$8*Y2285+AA2285+$X$8*Y2288+AA2288)/($X$8*X2285+Z2285+$X$8*X2288+Z2288)))</f>
        <v>38.81144455331544</v>
      </c>
      <c r="AE2288" s="102">
        <f t="shared" ref="AE2288" si="9422">20*LOG(((($X$8*X2285+Z2285-$X$8*X2288-Z2288)^2+($X$8*Y2285+AA2285-$X$8*Y2288-AA2288)^2)/(($X$8*X2285+Z2285+$X$8*X2288+Z2288)^2+($X$8*Y2285+AA2285+$X$8*Y2288+AA2288)^2))^0.5)</f>
        <v>-3.3415178908607679E-2</v>
      </c>
      <c r="AF2288" s="17"/>
      <c r="AG2288" s="62"/>
      <c r="AH2288" s="62"/>
      <c r="AI2288" s="62"/>
      <c r="AJ2288" s="62"/>
    </row>
    <row r="2289" spans="2:36" ht="18.649999999999999" customHeight="1">
      <c r="AE2289" s="66"/>
    </row>
    <row r="2290" spans="2:36" ht="18.649999999999999" customHeight="1" thickBot="1">
      <c r="E2290" s="50" t="s">
        <v>8</v>
      </c>
      <c r="J2290" s="50" t="s">
        <v>9</v>
      </c>
      <c r="O2290" s="50" t="s">
        <v>10</v>
      </c>
      <c r="T2290" s="50" t="s">
        <v>11</v>
      </c>
      <c r="Y2290" s="50" t="s">
        <v>12</v>
      </c>
    </row>
    <row r="2291" spans="2:36" ht="18.649999999999999" customHeight="1" thickBot="1">
      <c r="B2291" s="49"/>
      <c r="D2291" s="233" t="s">
        <v>37</v>
      </c>
      <c r="E2291" s="234"/>
      <c r="F2291" s="235" t="s">
        <v>38</v>
      </c>
      <c r="G2291" s="236"/>
      <c r="I2291" s="228" t="s">
        <v>14</v>
      </c>
      <c r="J2291" s="229"/>
      <c r="K2291" s="230" t="s">
        <v>15</v>
      </c>
      <c r="L2291" s="231"/>
      <c r="N2291" s="228" t="s">
        <v>16</v>
      </c>
      <c r="O2291" s="229"/>
      <c r="P2291" s="230" t="s">
        <v>17</v>
      </c>
      <c r="Q2291" s="231"/>
      <c r="S2291" s="228" t="s">
        <v>45</v>
      </c>
      <c r="T2291" s="229"/>
      <c r="U2291" s="230" t="s">
        <v>46</v>
      </c>
      <c r="V2291" s="231"/>
      <c r="X2291" s="228" t="s">
        <v>49</v>
      </c>
      <c r="Y2291" s="229"/>
      <c r="Z2291" s="230" t="s">
        <v>50</v>
      </c>
      <c r="AA2291" s="231"/>
      <c r="AB2291" s="4"/>
      <c r="AC2291" s="53" t="s">
        <v>87</v>
      </c>
      <c r="AE2291" s="98" t="s">
        <v>88</v>
      </c>
      <c r="AF2291" s="17"/>
      <c r="AG2291" s="62"/>
      <c r="AH2291" s="62"/>
      <c r="AI2291" s="62"/>
      <c r="AJ2291" s="62"/>
    </row>
    <row r="2292" spans="2:36" ht="18.649999999999999" customHeight="1" thickTop="1" thickBot="1">
      <c r="B2292" s="75">
        <v>6.48</v>
      </c>
      <c r="D2292" s="132">
        <f t="shared" ref="D2292" si="9423">COS($F$8*$B2292)</f>
        <v>-0.85253690151011274</v>
      </c>
      <c r="E2292" s="133">
        <v>0</v>
      </c>
      <c r="F2292" s="134">
        <v>0</v>
      </c>
      <c r="G2292" s="135">
        <f t="shared" ref="G2292" si="9424">$E$8*SIN($B2292*$F$8)</f>
        <v>1.5680011109918981</v>
      </c>
      <c r="I2292" s="55">
        <v>1</v>
      </c>
      <c r="J2292" s="58">
        <v>0</v>
      </c>
      <c r="K2292" s="56">
        <v>0</v>
      </c>
      <c r="L2292" s="57">
        <v>0</v>
      </c>
      <c r="N2292" s="55">
        <f t="shared" ref="N2292" si="9425">D2292*I2292+F2292*I2295-E2292*J2292-G2292*J2295</f>
        <v>-11.463416557096712</v>
      </c>
      <c r="O2292" s="58">
        <f t="shared" ref="O2292" si="9426">(D2292*J2292+E2292*I2292+F2292*J2295+G2292*I2295)</f>
        <v>0</v>
      </c>
      <c r="P2292" s="56">
        <f t="shared" ref="P2292" si="9427">D2292*K2292+F2292*K2295-E2292*L2292-G2292*L2295</f>
        <v>0</v>
      </c>
      <c r="Q2292" s="57">
        <f t="shared" ref="Q2292" si="9428">(D2292*L2292+E2292*K2292+F2292*L2295+G2292*K2295)</f>
        <v>1.5680011109918981</v>
      </c>
      <c r="S2292" s="59">
        <f t="shared" ref="S2292" si="9429">COS($U$8*$B2292)</f>
        <v>-0.85253690151011274</v>
      </c>
      <c r="T2292" s="60">
        <v>0</v>
      </c>
      <c r="U2292" s="22">
        <v>0</v>
      </c>
      <c r="V2292" s="116">
        <f t="shared" ref="V2292" si="9430">$T$8*SIN($B2292*$U$8)</f>
        <v>1.5680011109918981</v>
      </c>
      <c r="X2292" s="55">
        <f t="shared" ref="X2292" si="9431">N2292*S2292+P2292*S2295-O2292*T2292-Q2292*T2295</f>
        <v>9.4998048007434193</v>
      </c>
      <c r="Y2292" s="58">
        <f t="shared" ref="Y2292" si="9432">(N2292*T2292+O2292*S2292+P2292*T2295+Q2292*S2295)</f>
        <v>0</v>
      </c>
      <c r="Z2292" s="56">
        <f t="shared" ref="Z2292" si="9433">N2292*U2292+P2292*U2295-O2292*V2292-Q2292*V2295</f>
        <v>0</v>
      </c>
      <c r="AA2292" s="57">
        <f t="shared" ref="AA2292" si="9434">(N2292*V2292+O2292*U2292+P2292*V2295+Q2292*U2295)</f>
        <v>-19.311428706020013</v>
      </c>
      <c r="AB2292" s="9"/>
      <c r="AC2292" s="61">
        <f t="shared" ref="AC2292" si="9435">20*LOG((2*$X$8)/(($X$8*X2292+Z2292+$X$8*X2295+Z2295)^2+($X$8*Y2292+AA2292+$X$8*Y2295+AA2295)^2)^0.5)</f>
        <v>-21.589512681106253</v>
      </c>
      <c r="AE2292" s="99">
        <f t="shared" ref="AE2292" si="9436">((Y2292^2+X2292^2)/(Y2295^2+X2295^2))^0.5</f>
        <v>2.0556014211524323</v>
      </c>
      <c r="AF2292" s="17"/>
      <c r="AG2292" s="62"/>
      <c r="AH2292" s="62"/>
      <c r="AI2292" s="62"/>
      <c r="AJ2292" s="62"/>
    </row>
    <row r="2293" spans="2:36" ht="18.649999999999999" customHeight="1" thickBot="1">
      <c r="D2293" s="59"/>
      <c r="E2293" s="22"/>
      <c r="F2293" s="22"/>
      <c r="G2293" s="65"/>
      <c r="I2293" s="63"/>
      <c r="L2293" s="64"/>
      <c r="N2293" s="63"/>
      <c r="Q2293" s="64"/>
      <c r="S2293" s="63"/>
      <c r="V2293" s="64"/>
      <c r="X2293" s="63"/>
      <c r="AA2293" s="64"/>
      <c r="AE2293" s="100"/>
      <c r="AF2293" s="17"/>
      <c r="AG2293" s="62"/>
      <c r="AH2293" s="62"/>
      <c r="AI2293" s="62"/>
      <c r="AJ2293" s="62"/>
    </row>
    <row r="2294" spans="2:36" ht="18.649999999999999" customHeight="1" thickBot="1">
      <c r="D2294" s="237" t="s">
        <v>39</v>
      </c>
      <c r="E2294" s="238"/>
      <c r="F2294" s="239" t="s">
        <v>40</v>
      </c>
      <c r="G2294" s="240"/>
      <c r="I2294" s="228" t="s">
        <v>18</v>
      </c>
      <c r="J2294" s="229"/>
      <c r="K2294" s="230" t="s">
        <v>19</v>
      </c>
      <c r="L2294" s="231"/>
      <c r="N2294" s="228" t="s">
        <v>20</v>
      </c>
      <c r="O2294" s="229"/>
      <c r="P2294" s="230" t="s">
        <v>21</v>
      </c>
      <c r="Q2294" s="231"/>
      <c r="S2294" s="228" t="s">
        <v>47</v>
      </c>
      <c r="T2294" s="229"/>
      <c r="U2294" s="230" t="s">
        <v>48</v>
      </c>
      <c r="V2294" s="231"/>
      <c r="X2294" s="228" t="s">
        <v>51</v>
      </c>
      <c r="Y2294" s="229"/>
      <c r="Z2294" s="230" t="s">
        <v>52</v>
      </c>
      <c r="AA2294" s="231"/>
      <c r="AB2294" s="4"/>
      <c r="AC2294" s="71" t="s">
        <v>89</v>
      </c>
      <c r="AE2294" s="101" t="s">
        <v>90</v>
      </c>
      <c r="AF2294" s="17"/>
      <c r="AG2294" s="62"/>
      <c r="AH2294" s="62"/>
      <c r="AI2294" s="62"/>
      <c r="AJ2294" s="62"/>
    </row>
    <row r="2295" spans="2:36" ht="18.649999999999999" customHeight="1" thickTop="1" thickBot="1">
      <c r="D2295" s="43">
        <v>0</v>
      </c>
      <c r="E2295" s="116">
        <f t="shared" ref="E2295" si="9437">(1/$E$8)*SIN($B2292*$F$8)</f>
        <v>0.17422234566576644</v>
      </c>
      <c r="F2295" s="59">
        <f t="shared" ref="F2295" si="9438">COS($F$8*$B2292)</f>
        <v>-0.85253690151011274</v>
      </c>
      <c r="G2295" s="73">
        <v>0</v>
      </c>
      <c r="I2295" s="55">
        <v>0</v>
      </c>
      <c r="J2295" s="58">
        <f t="shared" ref="J2295" si="9439">(TAN($K$8*B2292))/$J$8</f>
        <v>6.7671378426985225</v>
      </c>
      <c r="K2295" s="56">
        <v>1</v>
      </c>
      <c r="L2295" s="57">
        <v>0</v>
      </c>
      <c r="N2295" s="55">
        <f t="shared" ref="N2295" si="9440">D2295*I2292+F2295*I2295-E2295*J2292-G2295*J2295</f>
        <v>0</v>
      </c>
      <c r="O2295" s="58">
        <f t="shared" ref="O2295" si="9441">(D2295*J2292+E2295*I2292+F2295*J2295+G2295*I2295)</f>
        <v>-5.5950123828402605</v>
      </c>
      <c r="P2295" s="56">
        <f t="shared" ref="P2295" si="9442">D2295*K2292+F2295*K2295-E2295*L2292-G2295*L2295</f>
        <v>-0.85253690151011274</v>
      </c>
      <c r="Q2295" s="57">
        <f t="shared" ref="Q2295" si="9443">(D2295*L2292+E2295*K2292+F2295*L2295+G2295*K2295)</f>
        <v>0</v>
      </c>
      <c r="S2295" s="43">
        <v>0</v>
      </c>
      <c r="T2295" s="116">
        <f t="shared" ref="T2295" si="9444">(1/$T$8)*SIN($B2292*$U$8)</f>
        <v>0.17422234566576644</v>
      </c>
      <c r="U2295" s="59">
        <f t="shared" ref="U2295" si="9445">COS($U$8*$B2292)</f>
        <v>-0.85253690151011274</v>
      </c>
      <c r="V2295" s="73">
        <v>0</v>
      </c>
      <c r="X2295" s="55">
        <f t="shared" ref="X2295" si="9446">N2295*S2292+P2295*S2295-O2295*T2292-Q2295*T2295</f>
        <v>0</v>
      </c>
      <c r="Y2295" s="58">
        <f t="shared" ref="Y2295" si="9447">(N2295*T2292+O2295*S2292+P2295*T2295+Q2295*S2295)</f>
        <v>4.6214235420296319</v>
      </c>
      <c r="Z2295" s="56">
        <f t="shared" ref="Z2295" si="9448">N2295*U2292+P2295*U2295-O2295*V2292-Q2295*V2295</f>
        <v>9.4998048007434193</v>
      </c>
      <c r="AA2295" s="57">
        <f t="shared" ref="AA2295" si="9449">(N2295*V2292+O2295*U2292+P2295*V2295+Q2295*U2295)</f>
        <v>0</v>
      </c>
      <c r="AB2295" s="9"/>
      <c r="AC2295" s="74">
        <f t="shared" ref="AC2295" si="9450">(180/PI())*ATAN(-1*(($X$8*Y2292+AA2292+$X$8*Y2295+AA2295)/($X$8*X2292+Z2292+$X$8*X2295+Z2295)))</f>
        <v>37.710265124390176</v>
      </c>
      <c r="AE2295" s="102">
        <f t="shared" ref="AE2295" si="9451">20*LOG(((($X$8*X2292+Z2292-$X$8*X2295-Z2295)^2+($X$8*Y2292+AA2292-$X$8*Y2295-AA2295)^2)/(($X$8*X2292+Z2292+$X$8*X2295+Z2295)^2+($X$8*Y2292+AA2292+$X$8*Y2295+AA2295)^2))^0.5)</f>
        <v>-3.0223401245606522E-2</v>
      </c>
      <c r="AF2295" s="17"/>
      <c r="AG2295" s="62"/>
      <c r="AH2295" s="62"/>
      <c r="AI2295" s="62"/>
      <c r="AJ2295" s="62"/>
    </row>
    <row r="2296" spans="2:36" ht="18.649999999999999" customHeight="1">
      <c r="AE2296" s="66"/>
    </row>
    <row r="2297" spans="2:36" ht="18.649999999999999" customHeight="1" thickBot="1">
      <c r="E2297" s="50" t="s">
        <v>8</v>
      </c>
      <c r="J2297" s="50" t="s">
        <v>9</v>
      </c>
      <c r="O2297" s="50" t="s">
        <v>10</v>
      </c>
      <c r="T2297" s="50" t="s">
        <v>11</v>
      </c>
      <c r="Y2297" s="50" t="s">
        <v>12</v>
      </c>
    </row>
    <row r="2298" spans="2:36" ht="18.649999999999999" customHeight="1" thickBot="1">
      <c r="B2298" s="49"/>
      <c r="D2298" s="233" t="s">
        <v>37</v>
      </c>
      <c r="E2298" s="234"/>
      <c r="F2298" s="235" t="s">
        <v>38</v>
      </c>
      <c r="G2298" s="236"/>
      <c r="I2298" s="228" t="s">
        <v>14</v>
      </c>
      <c r="J2298" s="229"/>
      <c r="K2298" s="230" t="s">
        <v>15</v>
      </c>
      <c r="L2298" s="231"/>
      <c r="N2298" s="228" t="s">
        <v>16</v>
      </c>
      <c r="O2298" s="229"/>
      <c r="P2298" s="230" t="s">
        <v>17</v>
      </c>
      <c r="Q2298" s="231"/>
      <c r="S2298" s="228" t="s">
        <v>45</v>
      </c>
      <c r="T2298" s="229"/>
      <c r="U2298" s="230" t="s">
        <v>46</v>
      </c>
      <c r="V2298" s="231"/>
      <c r="X2298" s="228" t="s">
        <v>49</v>
      </c>
      <c r="Y2298" s="229"/>
      <c r="Z2298" s="230" t="s">
        <v>50</v>
      </c>
      <c r="AA2298" s="231"/>
      <c r="AB2298" s="4"/>
      <c r="AC2298" s="53" t="s">
        <v>87</v>
      </c>
      <c r="AE2298" s="98" t="s">
        <v>88</v>
      </c>
      <c r="AF2298" s="17"/>
      <c r="AG2298" s="62"/>
      <c r="AH2298" s="62"/>
      <c r="AI2298" s="62"/>
      <c r="AJ2298" s="62"/>
    </row>
    <row r="2299" spans="2:36" ht="18.649999999999999" customHeight="1" thickTop="1" thickBot="1">
      <c r="B2299" s="75">
        <v>6.5</v>
      </c>
      <c r="D2299" s="132">
        <f t="shared" ref="D2299" si="9452">COS($F$8*$B2299)</f>
        <v>-0.85669030135376278</v>
      </c>
      <c r="E2299" s="133">
        <v>0</v>
      </c>
      <c r="F2299" s="134">
        <v>0</v>
      </c>
      <c r="G2299" s="135">
        <f t="shared" ref="G2299" si="9453">$E$8*SIN($B2299*$F$8)</f>
        <v>1.5474933111640881</v>
      </c>
      <c r="I2299" s="55">
        <v>1</v>
      </c>
      <c r="J2299" s="58">
        <v>0</v>
      </c>
      <c r="K2299" s="56">
        <v>0</v>
      </c>
      <c r="L2299" s="57">
        <v>0</v>
      </c>
      <c r="N2299" s="55">
        <f t="shared" ref="N2299" si="9454">D2299*I2299+F2299*I2302-E2299*J2299-G2299*J2302</f>
        <v>-12.206240969008064</v>
      </c>
      <c r="O2299" s="58">
        <f t="shared" ref="O2299" si="9455">(D2299*J2299+E2299*I2299+F2299*J2302+G2299*I2302)</f>
        <v>0</v>
      </c>
      <c r="P2299" s="56">
        <f t="shared" ref="P2299" si="9456">D2299*K2299+F2299*K2302-E2299*L2299-G2299*L2302</f>
        <v>0</v>
      </c>
      <c r="Q2299" s="57">
        <f t="shared" ref="Q2299" si="9457">(D2299*L2299+E2299*K2299+F2299*L2302+G2299*K2302)</f>
        <v>1.5474933111640881</v>
      </c>
      <c r="S2299" s="59">
        <f t="shared" ref="S2299" si="9458">COS($U$8*$B2299)</f>
        <v>-0.85669030135376278</v>
      </c>
      <c r="T2299" s="60">
        <v>0</v>
      </c>
      <c r="U2299" s="22">
        <v>0</v>
      </c>
      <c r="V2299" s="116">
        <f t="shared" ref="V2299" si="9459">$T$8*SIN($B2299*$U$8)</f>
        <v>1.5474933111640881</v>
      </c>
      <c r="X2299" s="55">
        <f t="shared" ref="X2299" si="9460">N2299*S2299+P2299*S2302-O2299*T2299-Q2299*T2302</f>
        <v>10.190886526569765</v>
      </c>
      <c r="Y2299" s="58">
        <f t="shared" ref="Y2299" si="9461">(N2299*T2299+O2299*S2299+P2299*T2302+Q2299*S2302)</f>
        <v>0</v>
      </c>
      <c r="Z2299" s="56">
        <f t="shared" ref="Z2299" si="9462">N2299*U2299+P2299*U2302-O2299*V2299-Q2299*V2302</f>
        <v>0</v>
      </c>
      <c r="AA2299" s="57">
        <f t="shared" ref="AA2299" si="9463">(N2299*V2299+O2299*U2299+P2299*V2302+Q2299*U2302)</f>
        <v>-20.214798765081131</v>
      </c>
      <c r="AB2299" s="9"/>
      <c r="AC2299" s="61">
        <f t="shared" ref="AC2299" si="9464">20*LOG((2*$X$8)/(($X$8*X2299+Z2299+$X$8*X2302+Z2302)^2+($X$8*Y2299+AA2299+$X$8*Y2302+AA2302)^2)^0.5)</f>
        <v>-22.069841959757881</v>
      </c>
      <c r="AE2299" s="99">
        <f t="shared" ref="AE2299" si="9465">((Y2299^2+X2299^2)/(Y2302^2+X2302^2))^0.5</f>
        <v>2.0029010392361486</v>
      </c>
      <c r="AF2299" s="17"/>
      <c r="AG2299" s="62"/>
      <c r="AH2299" s="62"/>
      <c r="AI2299" s="62"/>
      <c r="AJ2299" s="62"/>
    </row>
    <row r="2300" spans="2:36" ht="18.649999999999999" customHeight="1" thickBot="1">
      <c r="D2300" s="59"/>
      <c r="E2300" s="22"/>
      <c r="F2300" s="22"/>
      <c r="G2300" s="65"/>
      <c r="I2300" s="63"/>
      <c r="L2300" s="64"/>
      <c r="N2300" s="63"/>
      <c r="Q2300" s="64"/>
      <c r="S2300" s="63"/>
      <c r="V2300" s="64"/>
      <c r="X2300" s="63"/>
      <c r="AA2300" s="64"/>
      <c r="AE2300" s="100"/>
      <c r="AF2300" s="17"/>
      <c r="AG2300" s="62"/>
      <c r="AH2300" s="62"/>
      <c r="AI2300" s="62"/>
      <c r="AJ2300" s="62"/>
    </row>
    <row r="2301" spans="2:36" ht="18.649999999999999" customHeight="1" thickBot="1">
      <c r="D2301" s="237" t="s">
        <v>39</v>
      </c>
      <c r="E2301" s="238"/>
      <c r="F2301" s="239" t="s">
        <v>40</v>
      </c>
      <c r="G2301" s="240"/>
      <c r="I2301" s="228" t="s">
        <v>18</v>
      </c>
      <c r="J2301" s="229"/>
      <c r="K2301" s="230" t="s">
        <v>19</v>
      </c>
      <c r="L2301" s="231"/>
      <c r="N2301" s="228" t="s">
        <v>20</v>
      </c>
      <c r="O2301" s="229"/>
      <c r="P2301" s="230" t="s">
        <v>21</v>
      </c>
      <c r="Q2301" s="231"/>
      <c r="S2301" s="228" t="s">
        <v>47</v>
      </c>
      <c r="T2301" s="229"/>
      <c r="U2301" s="230" t="s">
        <v>48</v>
      </c>
      <c r="V2301" s="231"/>
      <c r="X2301" s="228" t="s">
        <v>51</v>
      </c>
      <c r="Y2301" s="229"/>
      <c r="Z2301" s="230" t="s">
        <v>52</v>
      </c>
      <c r="AA2301" s="231"/>
      <c r="AB2301" s="4"/>
      <c r="AC2301" s="71" t="s">
        <v>89</v>
      </c>
      <c r="AE2301" s="101" t="s">
        <v>90</v>
      </c>
      <c r="AF2301" s="17"/>
      <c r="AG2301" s="62"/>
      <c r="AH2301" s="62"/>
      <c r="AI2301" s="62"/>
      <c r="AJ2301" s="62"/>
    </row>
    <row r="2302" spans="2:36" ht="18.649999999999999" customHeight="1" thickTop="1" thickBot="1">
      <c r="D2302" s="43">
        <v>0</v>
      </c>
      <c r="E2302" s="116">
        <f t="shared" ref="E2302" si="9466">(1/$E$8)*SIN($B2299*$F$8)</f>
        <v>0.17194370124045422</v>
      </c>
      <c r="F2302" s="59">
        <f t="shared" ref="F2302" si="9467">COS($F$8*$B2299)</f>
        <v>-0.85669030135376278</v>
      </c>
      <c r="G2302" s="73">
        <v>0</v>
      </c>
      <c r="I2302" s="55">
        <v>0</v>
      </c>
      <c r="J2302" s="58">
        <f t="shared" ref="J2302" si="9468">(TAN($K$8*B2299))/$J$8</f>
        <v>7.3341516798652275</v>
      </c>
      <c r="K2302" s="56">
        <v>1</v>
      </c>
      <c r="L2302" s="57">
        <v>0</v>
      </c>
      <c r="N2302" s="55">
        <f t="shared" ref="N2302" si="9469">D2302*I2299+F2302*I2302-E2302*J2299-G2302*J2302</f>
        <v>0</v>
      </c>
      <c r="O2302" s="58">
        <f t="shared" ref="O2302" si="9470">(D2302*J2299+E2302*I2299+F2302*J2302+G2302*I2302)</f>
        <v>-6.1111529115574932</v>
      </c>
      <c r="P2302" s="56">
        <f t="shared" ref="P2302" si="9471">D2302*K2299+F2302*K2302-E2302*L2299-G2302*L2302</f>
        <v>-0.85669030135376278</v>
      </c>
      <c r="Q2302" s="57">
        <f t="shared" ref="Q2302" si="9472">(D2302*L2299+E2302*K2299+F2302*L2302+G2302*K2302)</f>
        <v>0</v>
      </c>
      <c r="S2302" s="43">
        <v>0</v>
      </c>
      <c r="T2302" s="116">
        <f t="shared" ref="T2302" si="9473">(1/$T$8)*SIN($B2299*$U$8)</f>
        <v>0.17194370124045422</v>
      </c>
      <c r="U2302" s="59">
        <f t="shared" ref="U2302" si="9474">COS($U$8*$B2299)</f>
        <v>-0.85669030135376278</v>
      </c>
      <c r="V2302" s="73">
        <v>0</v>
      </c>
      <c r="X2302" s="55">
        <f t="shared" ref="X2302" si="9475">N2302*S2299+P2302*S2302-O2302*T2299-Q2302*T2302</f>
        <v>0</v>
      </c>
      <c r="Y2302" s="58">
        <f t="shared" ref="Y2302" si="9476">(N2302*T2299+O2302*S2299+P2302*T2302+Q2302*S2302)</f>
        <v>5.0880629281895473</v>
      </c>
      <c r="Z2302" s="56">
        <f t="shared" ref="Z2302" si="9477">N2302*U2299+P2302*U2302-O2302*V2299-Q2302*V2302</f>
        <v>10.190886526569763</v>
      </c>
      <c r="AA2302" s="57">
        <f t="shared" ref="AA2302" si="9478">(N2302*V2299+O2302*U2299+P2302*V2302+Q2302*U2302)</f>
        <v>0</v>
      </c>
      <c r="AB2302" s="9"/>
      <c r="AC2302" s="74">
        <f t="shared" ref="AC2302" si="9479">(180/PI())*ATAN(-1*(($X$8*Y2299+AA2299+$X$8*Y2302+AA2302)/($X$8*X2299+Z2299+$X$8*X2302+Z2302)))</f>
        <v>36.581687815950801</v>
      </c>
      <c r="AE2302" s="102">
        <f t="shared" ref="AE2302" si="9480">20*LOG(((($X$8*X2299+Z2299-$X$8*X2302-Z2302)^2+($X$8*Y2299+AA2299-$X$8*Y2302-AA2302)^2)/(($X$8*X2299+Z2299+$X$8*X2302+Z2302)^2+($X$8*Y2299+AA2299+$X$8*Y2302+AA2302)^2))^0.5)</f>
        <v>-2.7049040577387683E-2</v>
      </c>
      <c r="AF2302" s="17"/>
      <c r="AG2302" s="62"/>
      <c r="AH2302" s="62"/>
      <c r="AI2302" s="62"/>
      <c r="AJ2302" s="62"/>
    </row>
    <row r="2303" spans="2:36" ht="18.649999999999999" customHeight="1">
      <c r="AE2303" s="66"/>
    </row>
    <row r="2304" spans="2:36" ht="18.649999999999999" customHeight="1" thickBot="1">
      <c r="E2304" s="50" t="s">
        <v>8</v>
      </c>
      <c r="J2304" s="50" t="s">
        <v>9</v>
      </c>
      <c r="O2304" s="50" t="s">
        <v>10</v>
      </c>
      <c r="T2304" s="50" t="s">
        <v>11</v>
      </c>
      <c r="Y2304" s="50" t="s">
        <v>12</v>
      </c>
    </row>
    <row r="2305" spans="2:36" ht="18.649999999999999" customHeight="1" thickBot="1">
      <c r="B2305" s="49"/>
      <c r="D2305" s="233" t="s">
        <v>37</v>
      </c>
      <c r="E2305" s="234"/>
      <c r="F2305" s="235" t="s">
        <v>38</v>
      </c>
      <c r="G2305" s="236"/>
      <c r="I2305" s="228" t="s">
        <v>14</v>
      </c>
      <c r="J2305" s="229"/>
      <c r="K2305" s="230" t="s">
        <v>15</v>
      </c>
      <c r="L2305" s="231"/>
      <c r="N2305" s="228" t="s">
        <v>16</v>
      </c>
      <c r="O2305" s="229"/>
      <c r="P2305" s="230" t="s">
        <v>17</v>
      </c>
      <c r="Q2305" s="231"/>
      <c r="S2305" s="228" t="s">
        <v>45</v>
      </c>
      <c r="T2305" s="229"/>
      <c r="U2305" s="230" t="s">
        <v>46</v>
      </c>
      <c r="V2305" s="231"/>
      <c r="X2305" s="228" t="s">
        <v>49</v>
      </c>
      <c r="Y2305" s="229"/>
      <c r="Z2305" s="230" t="s">
        <v>50</v>
      </c>
      <c r="AA2305" s="231"/>
      <c r="AB2305" s="4"/>
      <c r="AC2305" s="53" t="s">
        <v>87</v>
      </c>
      <c r="AE2305" s="98" t="s">
        <v>88</v>
      </c>
      <c r="AF2305" s="17"/>
      <c r="AG2305" s="62"/>
      <c r="AH2305" s="62"/>
      <c r="AI2305" s="62"/>
      <c r="AJ2305" s="62"/>
    </row>
    <row r="2306" spans="2:36" ht="18.649999999999999" customHeight="1" thickTop="1" thickBot="1">
      <c r="B2306" s="75">
        <v>6.52</v>
      </c>
      <c r="D2306" s="132">
        <f t="shared" ref="D2306" si="9481">COS($F$8*$B2306)</f>
        <v>-0.86078888954024302</v>
      </c>
      <c r="E2306" s="133">
        <v>0</v>
      </c>
      <c r="F2306" s="134">
        <v>0</v>
      </c>
      <c r="G2306" s="135">
        <f t="shared" ref="G2306" si="9482">$E$8*SIN($B2306*$F$8)</f>
        <v>1.526886501609297</v>
      </c>
      <c r="I2306" s="55">
        <v>1</v>
      </c>
      <c r="J2306" s="58">
        <v>0</v>
      </c>
      <c r="K2306" s="56">
        <v>0</v>
      </c>
      <c r="L2306" s="57">
        <v>0</v>
      </c>
      <c r="N2306" s="55">
        <f t="shared" ref="N2306" si="9483">D2306*I2306+F2306*I2309-E2306*J2306-G2306*J2309</f>
        <v>-13.077960295094982</v>
      </c>
      <c r="O2306" s="58">
        <f t="shared" ref="O2306" si="9484">(D2306*J2306+E2306*I2306+F2306*J2309+G2306*I2309)</f>
        <v>0</v>
      </c>
      <c r="P2306" s="56">
        <f t="shared" ref="P2306" si="9485">D2306*K2306+F2306*K2309-E2306*L2306-G2306*L2309</f>
        <v>0</v>
      </c>
      <c r="Q2306" s="57">
        <f t="shared" ref="Q2306" si="9486">(D2306*L2306+E2306*K2306+F2306*L2309+G2306*K2309)</f>
        <v>1.526886501609297</v>
      </c>
      <c r="S2306" s="59">
        <f t="shared" ref="S2306" si="9487">COS($U$8*$B2306)</f>
        <v>-0.86078888954024302</v>
      </c>
      <c r="T2306" s="60">
        <v>0</v>
      </c>
      <c r="U2306" s="22">
        <v>0</v>
      </c>
      <c r="V2306" s="116">
        <f t="shared" ref="V2306" si="9488">$T$8*SIN($B2306*$U$8)</f>
        <v>1.526886501609297</v>
      </c>
      <c r="X2306" s="55">
        <f t="shared" ref="X2306" si="9489">N2306*S2306+P2306*S2309-O2306*T2306-Q2306*T2309</f>
        <v>10.998320432222123</v>
      </c>
      <c r="Y2306" s="58">
        <f t="shared" ref="Y2306" si="9490">(N2306*T2306+O2306*S2306+P2306*T2309+Q2306*S2309)</f>
        <v>0</v>
      </c>
      <c r="Z2306" s="56">
        <f t="shared" ref="Z2306" si="9491">N2306*U2306+P2306*U2309-O2306*V2306-Q2306*V2309</f>
        <v>0</v>
      </c>
      <c r="AA2306" s="57">
        <f t="shared" ref="AA2306" si="9492">(N2306*V2306+O2306*U2306+P2306*V2309+Q2306*U2309)</f>
        <v>-21.282887979337119</v>
      </c>
      <c r="AB2306" s="9"/>
      <c r="AC2306" s="61">
        <f t="shared" ref="AC2306" si="9493">20*LOG((2*$X$8)/(($X$8*X2306+Z2306+$X$8*X2309+Z2309)^2+($X$8*Y2306+AA2306+$X$8*Y2309+AA2309)^2)^0.5)</f>
        <v>-22.604641309639067</v>
      </c>
      <c r="AE2306" s="99">
        <f t="shared" ref="AE2306" si="9494">((Y2306^2+X2306^2)/(Y2309^2+X2309^2))^0.5</f>
        <v>1.9512342940079035</v>
      </c>
      <c r="AF2306" s="17"/>
      <c r="AG2306" s="62"/>
      <c r="AH2306" s="62"/>
      <c r="AI2306" s="62"/>
      <c r="AJ2306" s="62"/>
    </row>
    <row r="2307" spans="2:36" ht="18.649999999999999" customHeight="1" thickBot="1">
      <c r="D2307" s="59"/>
      <c r="E2307" s="22"/>
      <c r="F2307" s="22"/>
      <c r="G2307" s="65"/>
      <c r="I2307" s="63"/>
      <c r="L2307" s="64"/>
      <c r="N2307" s="63"/>
      <c r="Q2307" s="64"/>
      <c r="S2307" s="63"/>
      <c r="V2307" s="64"/>
      <c r="X2307" s="63"/>
      <c r="AA2307" s="64"/>
      <c r="AE2307" s="100"/>
      <c r="AF2307" s="17"/>
      <c r="AG2307" s="62"/>
      <c r="AH2307" s="62"/>
      <c r="AI2307" s="62"/>
      <c r="AJ2307" s="62"/>
    </row>
    <row r="2308" spans="2:36" ht="18.649999999999999" customHeight="1" thickBot="1">
      <c r="D2308" s="237" t="s">
        <v>39</v>
      </c>
      <c r="E2308" s="238"/>
      <c r="F2308" s="239" t="s">
        <v>40</v>
      </c>
      <c r="G2308" s="240"/>
      <c r="I2308" s="228" t="s">
        <v>18</v>
      </c>
      <c r="J2308" s="229"/>
      <c r="K2308" s="230" t="s">
        <v>19</v>
      </c>
      <c r="L2308" s="231"/>
      <c r="N2308" s="228" t="s">
        <v>20</v>
      </c>
      <c r="O2308" s="229"/>
      <c r="P2308" s="230" t="s">
        <v>21</v>
      </c>
      <c r="Q2308" s="231"/>
      <c r="S2308" s="228" t="s">
        <v>47</v>
      </c>
      <c r="T2308" s="229"/>
      <c r="U2308" s="230" t="s">
        <v>48</v>
      </c>
      <c r="V2308" s="231"/>
      <c r="X2308" s="228" t="s">
        <v>51</v>
      </c>
      <c r="Y2308" s="229"/>
      <c r="Z2308" s="230" t="s">
        <v>52</v>
      </c>
      <c r="AA2308" s="231"/>
      <c r="AB2308" s="4"/>
      <c r="AC2308" s="71" t="s">
        <v>89</v>
      </c>
      <c r="AE2308" s="101" t="s">
        <v>90</v>
      </c>
      <c r="AF2308" s="17"/>
      <c r="AG2308" s="62"/>
      <c r="AH2308" s="62"/>
      <c r="AI2308" s="62"/>
      <c r="AJ2308" s="62"/>
    </row>
    <row r="2309" spans="2:36" ht="18.649999999999999" customHeight="1" thickTop="1" thickBot="1">
      <c r="D2309" s="43">
        <v>0</v>
      </c>
      <c r="E2309" s="116">
        <f t="shared" ref="E2309" si="9495">(1/$E$8)*SIN($B2306*$F$8)</f>
        <v>0.16965405573436632</v>
      </c>
      <c r="F2309" s="59">
        <f t="shared" ref="F2309" si="9496">COS($F$8*$B2306)</f>
        <v>-0.86078888954024302</v>
      </c>
      <c r="G2309" s="73">
        <v>0</v>
      </c>
      <c r="I2309" s="55">
        <v>0</v>
      </c>
      <c r="J2309" s="58">
        <f t="shared" ref="J2309" si="9497">(TAN($K$8*B2306))/$J$8</f>
        <v>8.0013618515051199</v>
      </c>
      <c r="K2309" s="56">
        <v>1</v>
      </c>
      <c r="L2309" s="57">
        <v>0</v>
      </c>
      <c r="N2309" s="55">
        <f t="shared" ref="N2309" si="9498">D2309*I2306+F2309*I2309-E2309*J2306-G2309*J2309</f>
        <v>0</v>
      </c>
      <c r="O2309" s="58">
        <f t="shared" ref="O2309" si="9499">(D2309*J2306+E2309*I2306+F2309*J2309+G2309*I2309)</f>
        <v>-6.7178293272323888</v>
      </c>
      <c r="P2309" s="56">
        <f t="shared" ref="P2309" si="9500">D2309*K2306+F2309*K2309-E2309*L2306-G2309*L2309</f>
        <v>-0.86078888954024302</v>
      </c>
      <c r="Q2309" s="57">
        <f t="shared" ref="Q2309" si="9501">(D2309*L2306+E2309*K2306+F2309*L2309+G2309*K2309)</f>
        <v>0</v>
      </c>
      <c r="S2309" s="43">
        <v>0</v>
      </c>
      <c r="T2309" s="116">
        <f t="shared" ref="T2309" si="9502">(1/$T$8)*SIN($B2306*$U$8)</f>
        <v>0.16965405573436632</v>
      </c>
      <c r="U2309" s="59">
        <f t="shared" ref="U2309" si="9503">COS($U$8*$B2306)</f>
        <v>-0.86078888954024302</v>
      </c>
      <c r="V2309" s="73">
        <v>0</v>
      </c>
      <c r="X2309" s="55">
        <f t="shared" ref="X2309" si="9504">N2309*S2306+P2309*S2309-O2309*T2306-Q2309*T2309</f>
        <v>0</v>
      </c>
      <c r="Y2309" s="58">
        <f t="shared" ref="Y2309" si="9505">(N2309*T2306+O2309*S2306+P2309*T2309+Q2309*S2309)</f>
        <v>5.6365965204676618</v>
      </c>
      <c r="Z2309" s="56">
        <f t="shared" ref="Z2309" si="9506">N2309*U2306+P2309*U2309-O2309*V2306-Q2309*V2309</f>
        <v>10.998320432222124</v>
      </c>
      <c r="AA2309" s="57">
        <f t="shared" ref="AA2309" si="9507">(N2309*V2306+O2309*U2306+P2309*V2309+Q2309*U2309)</f>
        <v>0</v>
      </c>
      <c r="AB2309" s="9"/>
      <c r="AC2309" s="74">
        <f t="shared" ref="AC2309" si="9508">(180/PI())*ATAN(-1*(($X$8*Y2306+AA2306+$X$8*Y2309+AA2309)/($X$8*X2306+Z2306+$X$8*X2309+Z2309)))</f>
        <v>35.424382221861791</v>
      </c>
      <c r="AE2309" s="102">
        <f t="shared" ref="AE2309" si="9509">20*LOG(((($X$8*X2306+Z2306-$X$8*X2309-Z2309)^2+($X$8*Y2306+AA2306-$X$8*Y2309-AA2309)^2)/(($X$8*X2306+Z2306+$X$8*X2309+Z2309)^2+($X$8*Y2306+AA2306+$X$8*Y2309+AA2309)^2))^0.5)</f>
        <v>-2.390644251422562E-2</v>
      </c>
      <c r="AF2309" s="17"/>
      <c r="AG2309" s="62"/>
      <c r="AH2309" s="62"/>
      <c r="AI2309" s="62"/>
      <c r="AJ2309" s="62"/>
    </row>
    <row r="2310" spans="2:36" ht="18.649999999999999" customHeight="1">
      <c r="AE2310" s="66"/>
    </row>
    <row r="2311" spans="2:36" ht="18.649999999999999" customHeight="1" thickBot="1">
      <c r="E2311" s="50" t="s">
        <v>8</v>
      </c>
      <c r="J2311" s="50" t="s">
        <v>9</v>
      </c>
      <c r="O2311" s="50" t="s">
        <v>10</v>
      </c>
      <c r="T2311" s="50" t="s">
        <v>11</v>
      </c>
      <c r="Y2311" s="50" t="s">
        <v>12</v>
      </c>
    </row>
    <row r="2312" spans="2:36" ht="18.649999999999999" customHeight="1" thickBot="1">
      <c r="B2312" s="49"/>
      <c r="D2312" s="233" t="s">
        <v>37</v>
      </c>
      <c r="E2312" s="234"/>
      <c r="F2312" s="235" t="s">
        <v>38</v>
      </c>
      <c r="G2312" s="236"/>
      <c r="I2312" s="228" t="s">
        <v>14</v>
      </c>
      <c r="J2312" s="229"/>
      <c r="K2312" s="230" t="s">
        <v>15</v>
      </c>
      <c r="L2312" s="231"/>
      <c r="N2312" s="228" t="s">
        <v>16</v>
      </c>
      <c r="O2312" s="229"/>
      <c r="P2312" s="230" t="s">
        <v>17</v>
      </c>
      <c r="Q2312" s="231"/>
      <c r="S2312" s="228" t="s">
        <v>45</v>
      </c>
      <c r="T2312" s="229"/>
      <c r="U2312" s="230" t="s">
        <v>46</v>
      </c>
      <c r="V2312" s="231"/>
      <c r="X2312" s="228" t="s">
        <v>49</v>
      </c>
      <c r="Y2312" s="229"/>
      <c r="Z2312" s="230" t="s">
        <v>50</v>
      </c>
      <c r="AA2312" s="231"/>
      <c r="AB2312" s="4"/>
      <c r="AC2312" s="53" t="s">
        <v>87</v>
      </c>
      <c r="AE2312" s="98" t="s">
        <v>88</v>
      </c>
      <c r="AF2312" s="17"/>
      <c r="AG2312" s="62"/>
      <c r="AH2312" s="62"/>
      <c r="AI2312" s="62"/>
      <c r="AJ2312" s="62"/>
    </row>
    <row r="2313" spans="2:36" ht="18.649999999999999" customHeight="1" thickTop="1" thickBot="1">
      <c r="B2313" s="75">
        <v>6.54</v>
      </c>
      <c r="D2313" s="132">
        <f t="shared" ref="D2313" si="9510">COS($F$8*$B2313)</f>
        <v>-0.86483240383895521</v>
      </c>
      <c r="E2313" s="133">
        <v>0</v>
      </c>
      <c r="F2313" s="134">
        <v>0</v>
      </c>
      <c r="G2313" s="135">
        <f t="shared" ref="G2313" si="9511">$E$8*SIN($B2313*$F$8)</f>
        <v>1.506182000765913</v>
      </c>
      <c r="I2313" s="55">
        <v>1</v>
      </c>
      <c r="J2313" s="58">
        <v>0</v>
      </c>
      <c r="K2313" s="56">
        <v>0</v>
      </c>
      <c r="L2313" s="57">
        <v>0</v>
      </c>
      <c r="N2313" s="55">
        <f t="shared" ref="N2313" si="9512">D2313*I2313+F2313*I2316-E2313*J2313-G2313*J2316</f>
        <v>-14.116586292264969</v>
      </c>
      <c r="O2313" s="58">
        <f t="shared" ref="O2313" si="9513">(D2313*J2313+E2313*I2313+F2313*J2316+G2313*I2316)</f>
        <v>0</v>
      </c>
      <c r="P2313" s="56">
        <f t="shared" ref="P2313" si="9514">D2313*K2313+F2313*K2316-E2313*L2313-G2313*L2316</f>
        <v>0</v>
      </c>
      <c r="Q2313" s="57">
        <f t="shared" ref="Q2313" si="9515">(D2313*L2313+E2313*K2313+F2313*L2316+G2313*K2316)</f>
        <v>1.506182000765913</v>
      </c>
      <c r="S2313" s="59">
        <f t="shared" ref="S2313" si="9516">COS($U$8*$B2313)</f>
        <v>-0.86483240383895521</v>
      </c>
      <c r="T2313" s="60">
        <v>0</v>
      </c>
      <c r="U2313" s="22">
        <v>0</v>
      </c>
      <c r="V2313" s="116">
        <f t="shared" ref="V2313" si="9517">$T$8*SIN($B2313*$U$8)</f>
        <v>1.506182000765913</v>
      </c>
      <c r="X2313" s="55">
        <f t="shared" ref="X2313" si="9518">N2313*S2313+P2313*S2316-O2313*T2313-Q2313*T2316</f>
        <v>11.956416343869423</v>
      </c>
      <c r="Y2313" s="58">
        <f t="shared" ref="Y2313" si="9519">(N2313*T2313+O2313*S2313+P2313*T2316+Q2313*S2316)</f>
        <v>0</v>
      </c>
      <c r="Z2313" s="56">
        <f t="shared" ref="Z2313" si="9520">N2313*U2313+P2313*U2316-O2313*V2313-Q2313*V2316</f>
        <v>0</v>
      </c>
      <c r="AA2313" s="57">
        <f t="shared" ref="AA2313" si="9521">(N2313*V2313+O2313*U2313+P2313*V2316+Q2313*U2316)</f>
        <v>-22.564743186009665</v>
      </c>
      <c r="AB2313" s="9"/>
      <c r="AC2313" s="61">
        <f t="shared" ref="AC2313" si="9522">20*LOG((2*$X$8)/(($X$8*X2313+Z2313+$X$8*X2316+Z2316)^2+($X$8*Y2313+AA2313+$X$8*Y2316+AA2316)^2)^0.5)</f>
        <v>-23.20487306475836</v>
      </c>
      <c r="AE2313" s="99">
        <f t="shared" ref="AE2313" si="9523">((Y2313^2+X2313^2)/(Y2316^2+X2316^2))^0.5</f>
        <v>1.9005443227917347</v>
      </c>
      <c r="AF2313" s="17"/>
      <c r="AG2313" s="62"/>
      <c r="AH2313" s="62"/>
      <c r="AI2313" s="62"/>
      <c r="AJ2313" s="62"/>
    </row>
    <row r="2314" spans="2:36" ht="18.649999999999999" customHeight="1" thickBot="1">
      <c r="D2314" s="59"/>
      <c r="E2314" s="22"/>
      <c r="F2314" s="22"/>
      <c r="G2314" s="65"/>
      <c r="I2314" s="63"/>
      <c r="L2314" s="64"/>
      <c r="N2314" s="63"/>
      <c r="Q2314" s="64"/>
      <c r="S2314" s="63"/>
      <c r="V2314" s="64"/>
      <c r="X2314" s="63"/>
      <c r="AA2314" s="64"/>
      <c r="AE2314" s="100"/>
      <c r="AF2314" s="17"/>
      <c r="AG2314" s="62"/>
      <c r="AH2314" s="62"/>
      <c r="AI2314" s="62"/>
      <c r="AJ2314" s="62"/>
    </row>
    <row r="2315" spans="2:36" ht="18.649999999999999" customHeight="1" thickBot="1">
      <c r="D2315" s="237" t="s">
        <v>39</v>
      </c>
      <c r="E2315" s="238"/>
      <c r="F2315" s="239" t="s">
        <v>40</v>
      </c>
      <c r="G2315" s="240"/>
      <c r="I2315" s="228" t="s">
        <v>18</v>
      </c>
      <c r="J2315" s="229"/>
      <c r="K2315" s="230" t="s">
        <v>19</v>
      </c>
      <c r="L2315" s="231"/>
      <c r="N2315" s="228" t="s">
        <v>20</v>
      </c>
      <c r="O2315" s="229"/>
      <c r="P2315" s="230" t="s">
        <v>21</v>
      </c>
      <c r="Q2315" s="231"/>
      <c r="S2315" s="228" t="s">
        <v>47</v>
      </c>
      <c r="T2315" s="229"/>
      <c r="U2315" s="230" t="s">
        <v>48</v>
      </c>
      <c r="V2315" s="231"/>
      <c r="X2315" s="228" t="s">
        <v>51</v>
      </c>
      <c r="Y2315" s="229"/>
      <c r="Z2315" s="230" t="s">
        <v>52</v>
      </c>
      <c r="AA2315" s="231"/>
      <c r="AB2315" s="4"/>
      <c r="AC2315" s="71" t="s">
        <v>89</v>
      </c>
      <c r="AE2315" s="101" t="s">
        <v>90</v>
      </c>
      <c r="AF2315" s="17"/>
      <c r="AG2315" s="62"/>
      <c r="AH2315" s="62"/>
      <c r="AI2315" s="62"/>
      <c r="AJ2315" s="62"/>
    </row>
    <row r="2316" spans="2:36" ht="18.649999999999999" customHeight="1" thickTop="1" thickBot="1">
      <c r="D2316" s="43">
        <v>0</v>
      </c>
      <c r="E2316" s="116">
        <f t="shared" ref="E2316" si="9524">(1/$E$8)*SIN($B2313*$F$8)</f>
        <v>0.16735355564065701</v>
      </c>
      <c r="F2316" s="59">
        <f t="shared" ref="F2316" si="9525">COS($F$8*$B2313)</f>
        <v>-0.86483240383895521</v>
      </c>
      <c r="G2316" s="73">
        <v>0</v>
      </c>
      <c r="I2316" s="55">
        <v>0</v>
      </c>
      <c r="J2316" s="58">
        <f t="shared" ref="J2316" si="9526">(TAN($K$8*B2313))/$J$8</f>
        <v>8.7982420993527519</v>
      </c>
      <c r="K2316" s="56">
        <v>1</v>
      </c>
      <c r="L2316" s="57">
        <v>0</v>
      </c>
      <c r="N2316" s="55">
        <f t="shared" ref="N2316" si="9527">D2316*I2313+F2316*I2316-E2316*J2313-G2316*J2316</f>
        <v>0</v>
      </c>
      <c r="O2316" s="58">
        <f t="shared" ref="O2316" si="9528">(D2316*J2313+E2316*I2313+F2316*J2316+G2316*I2316)</f>
        <v>-7.4416513086996785</v>
      </c>
      <c r="P2316" s="56">
        <f t="shared" ref="P2316" si="9529">D2316*K2313+F2316*K2316-E2316*L2313-G2316*L2316</f>
        <v>-0.86483240383895521</v>
      </c>
      <c r="Q2316" s="57">
        <f t="shared" ref="Q2316" si="9530">(D2316*L2313+E2316*K2313+F2316*L2316+G2316*K2316)</f>
        <v>0</v>
      </c>
      <c r="S2316" s="43">
        <v>0</v>
      </c>
      <c r="T2316" s="116">
        <f t="shared" ref="T2316" si="9531">(1/$T$8)*SIN($B2313*$U$8)</f>
        <v>0.16735355564065701</v>
      </c>
      <c r="U2316" s="59">
        <f t="shared" ref="U2316" si="9532">COS($U$8*$B2313)</f>
        <v>-0.86483240383895521</v>
      </c>
      <c r="V2316" s="73">
        <v>0</v>
      </c>
      <c r="X2316" s="55">
        <f t="shared" ref="X2316" si="9533">N2316*S2313+P2316*S2316-O2316*T2313-Q2316*T2316</f>
        <v>0</v>
      </c>
      <c r="Y2316" s="58">
        <f t="shared" ref="Y2316" si="9534">(N2316*T2313+O2316*S2313+P2316*T2316+Q2316*S2316)</f>
        <v>6.2910484120183447</v>
      </c>
      <c r="Z2316" s="56">
        <f t="shared" ref="Z2316" si="9535">N2316*U2313+P2316*U2316-O2316*V2313-Q2316*V2316</f>
        <v>11.956416343869423</v>
      </c>
      <c r="AA2316" s="57">
        <f t="shared" ref="AA2316" si="9536">(N2316*V2313+O2316*U2313+P2316*V2316+Q2316*U2316)</f>
        <v>0</v>
      </c>
      <c r="AB2316" s="9"/>
      <c r="AC2316" s="74">
        <f t="shared" ref="AC2316" si="9537">(180/PI())*ATAN(-1*(($X$8*Y2313+AA2313+$X$8*Y2316+AA2316)/($X$8*X2313+Z2313+$X$8*X2316+Z2316)))</f>
        <v>34.23694470948405</v>
      </c>
      <c r="AE2316" s="102">
        <f t="shared" ref="AE2316" si="9538">20*LOG(((($X$8*X2313+Z2313-$X$8*X2316-Z2316)^2+($X$8*Y2313+AA2313-$X$8*Y2316-AA2316)^2)/(($X$8*X2313+Z2313+$X$8*X2316+Z2316)^2+($X$8*Y2313+AA2313+$X$8*Y2316+AA2316)^2))^0.5)</f>
        <v>-2.0813122739309957E-2</v>
      </c>
      <c r="AF2316" s="17"/>
      <c r="AG2316" s="62"/>
      <c r="AH2316" s="62"/>
      <c r="AI2316" s="62"/>
      <c r="AJ2316" s="62"/>
    </row>
    <row r="2317" spans="2:36" ht="18.649999999999999" customHeight="1">
      <c r="AE2317" s="66"/>
    </row>
    <row r="2318" spans="2:36" ht="18.649999999999999" customHeight="1" thickBot="1">
      <c r="E2318" s="50" t="s">
        <v>8</v>
      </c>
      <c r="J2318" s="50" t="s">
        <v>9</v>
      </c>
      <c r="O2318" s="50" t="s">
        <v>10</v>
      </c>
      <c r="T2318" s="50" t="s">
        <v>11</v>
      </c>
      <c r="Y2318" s="50" t="s">
        <v>12</v>
      </c>
    </row>
    <row r="2319" spans="2:36" ht="18.649999999999999" customHeight="1" thickBot="1">
      <c r="B2319" s="49"/>
      <c r="D2319" s="233" t="s">
        <v>37</v>
      </c>
      <c r="E2319" s="234"/>
      <c r="F2319" s="235" t="s">
        <v>38</v>
      </c>
      <c r="G2319" s="236"/>
      <c r="I2319" s="228" t="s">
        <v>14</v>
      </c>
      <c r="J2319" s="229"/>
      <c r="K2319" s="230" t="s">
        <v>15</v>
      </c>
      <c r="L2319" s="231"/>
      <c r="N2319" s="228" t="s">
        <v>16</v>
      </c>
      <c r="O2319" s="229"/>
      <c r="P2319" s="230" t="s">
        <v>17</v>
      </c>
      <c r="Q2319" s="231"/>
      <c r="S2319" s="228" t="s">
        <v>45</v>
      </c>
      <c r="T2319" s="229"/>
      <c r="U2319" s="230" t="s">
        <v>46</v>
      </c>
      <c r="V2319" s="231"/>
      <c r="X2319" s="228" t="s">
        <v>49</v>
      </c>
      <c r="Y2319" s="229"/>
      <c r="Z2319" s="230" t="s">
        <v>50</v>
      </c>
      <c r="AA2319" s="231"/>
      <c r="AB2319" s="4"/>
      <c r="AC2319" s="53" t="s">
        <v>87</v>
      </c>
      <c r="AE2319" s="98" t="s">
        <v>88</v>
      </c>
      <c r="AF2319" s="17"/>
      <c r="AG2319" s="62"/>
      <c r="AH2319" s="62"/>
      <c r="AI2319" s="62"/>
      <c r="AJ2319" s="62"/>
    </row>
    <row r="2320" spans="2:36" ht="18.649999999999999" customHeight="1" thickTop="1" thickBot="1">
      <c r="B2320" s="75">
        <v>6.56</v>
      </c>
      <c r="D2320" s="132">
        <f t="shared" ref="D2320" si="9539">COS($F$8*$B2320)</f>
        <v>-0.86882058554296659</v>
      </c>
      <c r="E2320" s="133">
        <v>0</v>
      </c>
      <c r="F2320" s="134">
        <v>0</v>
      </c>
      <c r="G2320" s="135">
        <f t="shared" ref="G2320" si="9540">$E$8*SIN($B2320*$F$8)</f>
        <v>1.4853811333226872</v>
      </c>
      <c r="I2320" s="55">
        <v>1</v>
      </c>
      <c r="J2320" s="58">
        <v>0</v>
      </c>
      <c r="K2320" s="56">
        <v>0</v>
      </c>
      <c r="L2320" s="57">
        <v>0</v>
      </c>
      <c r="N2320" s="55">
        <f t="shared" ref="N2320" si="9541">D2320*I2320+F2320*I2323-E2320*J2320-G2320*J2323</f>
        <v>-15.376659379961662</v>
      </c>
      <c r="O2320" s="58">
        <f t="shared" ref="O2320" si="9542">(D2320*J2320+E2320*I2320+F2320*J2323+G2320*I2323)</f>
        <v>0</v>
      </c>
      <c r="P2320" s="56">
        <f t="shared" ref="P2320" si="9543">D2320*K2320+F2320*K2323-E2320*L2320-G2320*L2323</f>
        <v>0</v>
      </c>
      <c r="Q2320" s="57">
        <f t="shared" ref="Q2320" si="9544">(D2320*L2320+E2320*K2320+F2320*L2323+G2320*K2323)</f>
        <v>1.4853811333226872</v>
      </c>
      <c r="S2320" s="59">
        <f t="shared" ref="S2320" si="9545">COS($U$8*$B2320)</f>
        <v>-0.86882058554296659</v>
      </c>
      <c r="T2320" s="60">
        <v>0</v>
      </c>
      <c r="U2320" s="22">
        <v>0</v>
      </c>
      <c r="V2320" s="116">
        <f t="shared" ref="V2320" si="9546">$T$8*SIN($B2320*$U$8)</f>
        <v>1.4853811333226872</v>
      </c>
      <c r="X2320" s="55">
        <f t="shared" ref="X2320" si="9547">N2320*S2320+P2320*S2323-O2320*T2320-Q2320*T2323</f>
        <v>13.114407416056265</v>
      </c>
      <c r="Y2320" s="58">
        <f t="shared" ref="Y2320" si="9548">(N2320*T2320+O2320*S2320+P2320*T2323+Q2320*S2323)</f>
        <v>0</v>
      </c>
      <c r="Z2320" s="56">
        <f t="shared" ref="Z2320" si="9549">N2320*U2320+P2320*U2323-O2320*V2320-Q2320*V2323</f>
        <v>0</v>
      </c>
      <c r="AA2320" s="57">
        <f t="shared" ref="AA2320" si="9550">(N2320*V2320+O2320*U2320+P2320*V2323+Q2320*U2323)</f>
        <v>-24.130729442532274</v>
      </c>
      <c r="AB2320" s="9"/>
      <c r="AC2320" s="61">
        <f t="shared" ref="AC2320" si="9551">20*LOG((2*$X$8)/(($X$8*X2320+Z2320+$X$8*X2323+Z2323)^2+($X$8*Y2320+AA2320+$X$8*Y2323+AA2323)^2)^0.5)</f>
        <v>-23.884907620668251</v>
      </c>
      <c r="AE2320" s="99">
        <f t="shared" ref="AE2320" si="9552">((Y2320^2+X2320^2)/(Y2323^2+X2323^2))^0.5</f>
        <v>1.8507778670782493</v>
      </c>
      <c r="AF2320" s="17"/>
      <c r="AG2320" s="62"/>
      <c r="AH2320" s="62"/>
      <c r="AI2320" s="62"/>
      <c r="AJ2320" s="62"/>
    </row>
    <row r="2321" spans="2:36" ht="18.649999999999999" customHeight="1" thickBot="1">
      <c r="D2321" s="59"/>
      <c r="E2321" s="22"/>
      <c r="F2321" s="22"/>
      <c r="G2321" s="65"/>
      <c r="I2321" s="63"/>
      <c r="L2321" s="64"/>
      <c r="N2321" s="63"/>
      <c r="Q2321" s="64"/>
      <c r="S2321" s="63"/>
      <c r="V2321" s="64"/>
      <c r="X2321" s="63"/>
      <c r="AA2321" s="64"/>
      <c r="AE2321" s="100"/>
      <c r="AF2321" s="17"/>
      <c r="AG2321" s="62"/>
      <c r="AH2321" s="62"/>
      <c r="AI2321" s="62"/>
      <c r="AJ2321" s="62"/>
    </row>
    <row r="2322" spans="2:36" ht="18.649999999999999" customHeight="1" thickBot="1">
      <c r="D2322" s="237" t="s">
        <v>39</v>
      </c>
      <c r="E2322" s="238"/>
      <c r="F2322" s="239" t="s">
        <v>40</v>
      </c>
      <c r="G2322" s="240"/>
      <c r="I2322" s="228" t="s">
        <v>18</v>
      </c>
      <c r="J2322" s="229"/>
      <c r="K2322" s="230" t="s">
        <v>19</v>
      </c>
      <c r="L2322" s="231"/>
      <c r="N2322" s="228" t="s">
        <v>20</v>
      </c>
      <c r="O2322" s="229"/>
      <c r="P2322" s="230" t="s">
        <v>21</v>
      </c>
      <c r="Q2322" s="231"/>
      <c r="S2322" s="228" t="s">
        <v>47</v>
      </c>
      <c r="T2322" s="229"/>
      <c r="U2322" s="230" t="s">
        <v>48</v>
      </c>
      <c r="V2322" s="231"/>
      <c r="X2322" s="228" t="s">
        <v>51</v>
      </c>
      <c r="Y2322" s="229"/>
      <c r="Z2322" s="230" t="s">
        <v>52</v>
      </c>
      <c r="AA2322" s="231"/>
      <c r="AB2322" s="4"/>
      <c r="AC2322" s="71" t="s">
        <v>89</v>
      </c>
      <c r="AE2322" s="101" t="s">
        <v>90</v>
      </c>
      <c r="AF2322" s="17"/>
      <c r="AG2322" s="62"/>
      <c r="AH2322" s="62"/>
      <c r="AI2322" s="62"/>
      <c r="AJ2322" s="62"/>
    </row>
    <row r="2323" spans="2:36" ht="18.649999999999999" customHeight="1" thickTop="1" thickBot="1">
      <c r="D2323" s="43">
        <v>0</v>
      </c>
      <c r="E2323" s="116">
        <f t="shared" ref="E2323" si="9553">(1/$E$8)*SIN($B2320*$F$8)</f>
        <v>0.16504234814696522</v>
      </c>
      <c r="F2323" s="59">
        <f t="shared" ref="F2323" si="9554">COS($F$8*$B2320)</f>
        <v>-0.86882058554296659</v>
      </c>
      <c r="G2323" s="73">
        <v>0</v>
      </c>
      <c r="I2323" s="55">
        <v>0</v>
      </c>
      <c r="J2323" s="58">
        <f t="shared" ref="J2323" si="9555">(TAN($K$8*B2320))/$J$8</f>
        <v>9.7670816391519253</v>
      </c>
      <c r="K2323" s="56">
        <v>1</v>
      </c>
      <c r="L2323" s="57">
        <v>0</v>
      </c>
      <c r="N2323" s="55">
        <f t="shared" ref="N2323" si="9556">D2323*I2320+F2323*I2323-E2323*J2320-G2323*J2323</f>
        <v>0</v>
      </c>
      <c r="O2323" s="58">
        <f t="shared" ref="O2323" si="9557">(D2323*J2320+E2323*I2320+F2323*J2323+G2323*I2323)</f>
        <v>-8.3207992406269682</v>
      </c>
      <c r="P2323" s="56">
        <f t="shared" ref="P2323" si="9558">D2323*K2320+F2323*K2323-E2323*L2320-G2323*L2323</f>
        <v>-0.86882058554296659</v>
      </c>
      <c r="Q2323" s="57">
        <f t="shared" ref="Q2323" si="9559">(D2323*L2320+E2323*K2320+F2323*L2323+G2323*K2323)</f>
        <v>0</v>
      </c>
      <c r="S2323" s="43">
        <v>0</v>
      </c>
      <c r="T2323" s="116">
        <f t="shared" ref="T2323" si="9560">(1/$T$8)*SIN($B2320*$U$8)</f>
        <v>0.16504234814696522</v>
      </c>
      <c r="U2323" s="59">
        <f t="shared" ref="U2323" si="9561">COS($U$8*$B2320)</f>
        <v>-0.86882058554296659</v>
      </c>
      <c r="V2323" s="73">
        <v>0</v>
      </c>
      <c r="X2323" s="55">
        <f t="shared" ref="X2323" si="9562">N2323*S2320+P2323*S2323-O2323*T2320-Q2323*T2323</f>
        <v>0</v>
      </c>
      <c r="Y2323" s="58">
        <f t="shared" ref="Y2323" si="9563">(N2323*T2320+O2323*S2320+P2323*T2323+Q2323*S2323)</f>
        <v>7.0858894788705618</v>
      </c>
      <c r="Z2323" s="56">
        <f t="shared" ref="Z2323" si="9564">N2323*U2320+P2323*U2323-O2323*V2320-Q2323*V2323</f>
        <v>13.114407416056265</v>
      </c>
      <c r="AA2323" s="57">
        <f t="shared" ref="AA2323" si="9565">(N2323*V2320+O2323*U2320+P2323*V2323+Q2323*U2323)</f>
        <v>0</v>
      </c>
      <c r="AB2323" s="9"/>
      <c r="AC2323" s="74">
        <f t="shared" ref="AC2323" si="9566">(180/PI())*ATAN(-1*(($X$8*Y2320+AA2320+$X$8*Y2323+AA2323)/($X$8*X2320+Z2320+$X$8*X2323+Z2323)))</f>
        <v>33.017893975835527</v>
      </c>
      <c r="AE2323" s="102">
        <f t="shared" ref="AE2323" si="9567">20*LOG(((($X$8*X2320+Z2320-$X$8*X2323-Z2323)^2+($X$8*Y2320+AA2320-$X$8*Y2323-AA2323)^2)/(($X$8*X2320+Z2320+$X$8*X2323+Z2323)^2+($X$8*Y2320+AA2320+$X$8*Y2323+AA2323)^2))^0.5)</f>
        <v>-1.7790279019667229E-2</v>
      </c>
      <c r="AF2323" s="17"/>
      <c r="AG2323" s="62"/>
      <c r="AH2323" s="62"/>
      <c r="AI2323" s="62"/>
      <c r="AJ2323" s="62"/>
    </row>
    <row r="2324" spans="2:36" ht="18.649999999999999" customHeight="1">
      <c r="AE2324" s="66"/>
    </row>
    <row r="2325" spans="2:36" ht="18.649999999999999" customHeight="1" thickBot="1">
      <c r="E2325" s="50" t="s">
        <v>8</v>
      </c>
      <c r="J2325" s="50" t="s">
        <v>9</v>
      </c>
      <c r="O2325" s="50" t="s">
        <v>10</v>
      </c>
      <c r="T2325" s="50" t="s">
        <v>11</v>
      </c>
      <c r="Y2325" s="50" t="s">
        <v>12</v>
      </c>
    </row>
    <row r="2326" spans="2:36" ht="18.649999999999999" customHeight="1" thickBot="1">
      <c r="B2326" s="49"/>
      <c r="D2326" s="233" t="s">
        <v>37</v>
      </c>
      <c r="E2326" s="234"/>
      <c r="F2326" s="235" t="s">
        <v>38</v>
      </c>
      <c r="G2326" s="236"/>
      <c r="I2326" s="228" t="s">
        <v>14</v>
      </c>
      <c r="J2326" s="229"/>
      <c r="K2326" s="230" t="s">
        <v>15</v>
      </c>
      <c r="L2326" s="231"/>
      <c r="N2326" s="228" t="s">
        <v>16</v>
      </c>
      <c r="O2326" s="229"/>
      <c r="P2326" s="230" t="s">
        <v>17</v>
      </c>
      <c r="Q2326" s="231"/>
      <c r="S2326" s="228" t="s">
        <v>45</v>
      </c>
      <c r="T2326" s="229"/>
      <c r="U2326" s="230" t="s">
        <v>46</v>
      </c>
      <c r="V2326" s="231"/>
      <c r="X2326" s="228" t="s">
        <v>49</v>
      </c>
      <c r="Y2326" s="229"/>
      <c r="Z2326" s="230" t="s">
        <v>50</v>
      </c>
      <c r="AA2326" s="231"/>
      <c r="AB2326" s="4"/>
      <c r="AC2326" s="53" t="s">
        <v>87</v>
      </c>
      <c r="AE2326" s="98" t="s">
        <v>88</v>
      </c>
      <c r="AF2326" s="17"/>
      <c r="AG2326" s="62"/>
      <c r="AH2326" s="62"/>
      <c r="AI2326" s="62"/>
      <c r="AJ2326" s="62"/>
    </row>
    <row r="2327" spans="2:36" ht="18.649999999999999" customHeight="1" thickTop="1" thickBot="1">
      <c r="B2327" s="75">
        <v>6.58</v>
      </c>
      <c r="D2327" s="132">
        <f t="shared" ref="D2327" si="9568">COS($F$8*$B2327)</f>
        <v>-0.87275317948556508</v>
      </c>
      <c r="E2327" s="133">
        <v>0</v>
      </c>
      <c r="F2327" s="134">
        <v>0</v>
      </c>
      <c r="G2327" s="135">
        <f t="shared" ref="G2327" si="9569">$E$8*SIN($B2327*$F$8)</f>
        <v>1.4644852301339655</v>
      </c>
      <c r="I2327" s="55">
        <v>1</v>
      </c>
      <c r="J2327" s="58">
        <v>0</v>
      </c>
      <c r="K2327" s="56">
        <v>0</v>
      </c>
      <c r="L2327" s="57">
        <v>0</v>
      </c>
      <c r="N2327" s="55">
        <f t="shared" ref="N2327" si="9570">D2327*I2327+F2327*I2330-E2327*J2327-G2327*J2330</f>
        <v>-16.939327986581201</v>
      </c>
      <c r="O2327" s="58">
        <f t="shared" ref="O2327" si="9571">(D2327*J2327+E2327*I2327+F2327*J2330+G2327*I2330)</f>
        <v>0</v>
      </c>
      <c r="P2327" s="56">
        <f t="shared" ref="P2327" si="9572">D2327*K2327+F2327*K2330-E2327*L2327-G2327*L2330</f>
        <v>0</v>
      </c>
      <c r="Q2327" s="57">
        <f t="shared" ref="Q2327" si="9573">(D2327*L2327+E2327*K2327+F2327*L2330+G2327*K2330)</f>
        <v>1.4644852301339655</v>
      </c>
      <c r="S2327" s="59">
        <f t="shared" ref="S2327" si="9574">COS($U$8*$B2327)</f>
        <v>-0.87275317948556508</v>
      </c>
      <c r="T2327" s="60">
        <v>0</v>
      </c>
      <c r="U2327" s="22">
        <v>0</v>
      </c>
      <c r="V2327" s="116">
        <f t="shared" ref="V2327" si="9575">$T$8*SIN($B2327*$U$8)</f>
        <v>1.4644852301339655</v>
      </c>
      <c r="X2327" s="55">
        <f t="shared" ref="X2327" si="9576">N2327*S2327+P2327*S2330-O2327*T2327-Q2327*T2330</f>
        <v>14.545550470939721</v>
      </c>
      <c r="Y2327" s="58">
        <f t="shared" ref="Y2327" si="9577">(N2327*T2327+O2327*S2327+P2327*T2330+Q2327*S2330)</f>
        <v>0</v>
      </c>
      <c r="Z2327" s="56">
        <f t="shared" ref="Z2327" si="9578">N2327*U2327+P2327*U2330-O2327*V2327-Q2327*V2330</f>
        <v>0</v>
      </c>
      <c r="AA2327" s="57">
        <f t="shared" ref="AA2327" si="9579">(N2327*V2327+O2327*U2327+P2327*V2330+Q2327*U2330)</f>
        <v>-26.08552978565216</v>
      </c>
      <c r="AB2327" s="9"/>
      <c r="AC2327" s="61">
        <f t="shared" ref="AC2327" si="9580">20*LOG((2*$X$8)/(($X$8*X2327+Z2327+$X$8*X2330+Z2330)^2+($X$8*Y2327+AA2327+$X$8*Y2330+AA2330)^2)^0.5)</f>
        <v>-24.664096324244099</v>
      </c>
      <c r="AE2327" s="99">
        <f t="shared" ref="AE2327" si="9581">((Y2327^2+X2327^2)/(Y2330^2+X2330^2))^0.5</f>
        <v>1.801884955246164</v>
      </c>
      <c r="AF2327" s="17"/>
      <c r="AG2327" s="62"/>
      <c r="AH2327" s="62"/>
      <c r="AI2327" s="62"/>
      <c r="AJ2327" s="62"/>
    </row>
    <row r="2328" spans="2:36" ht="18.649999999999999" customHeight="1" thickBot="1">
      <c r="D2328" s="59"/>
      <c r="E2328" s="22"/>
      <c r="F2328" s="22"/>
      <c r="G2328" s="65"/>
      <c r="I2328" s="63"/>
      <c r="L2328" s="64"/>
      <c r="N2328" s="63"/>
      <c r="Q2328" s="64"/>
      <c r="S2328" s="63"/>
      <c r="V2328" s="64"/>
      <c r="X2328" s="63"/>
      <c r="AA2328" s="64"/>
      <c r="AE2328" s="100"/>
      <c r="AF2328" s="17"/>
      <c r="AG2328" s="62"/>
      <c r="AH2328" s="62"/>
      <c r="AI2328" s="62"/>
      <c r="AJ2328" s="62"/>
    </row>
    <row r="2329" spans="2:36" ht="18.649999999999999" customHeight="1" thickBot="1">
      <c r="D2329" s="237" t="s">
        <v>39</v>
      </c>
      <c r="E2329" s="238"/>
      <c r="F2329" s="239" t="s">
        <v>40</v>
      </c>
      <c r="G2329" s="240"/>
      <c r="I2329" s="228" t="s">
        <v>18</v>
      </c>
      <c r="J2329" s="229"/>
      <c r="K2329" s="230" t="s">
        <v>19</v>
      </c>
      <c r="L2329" s="231"/>
      <c r="N2329" s="228" t="s">
        <v>20</v>
      </c>
      <c r="O2329" s="229"/>
      <c r="P2329" s="230" t="s">
        <v>21</v>
      </c>
      <c r="Q2329" s="231"/>
      <c r="S2329" s="228" t="s">
        <v>47</v>
      </c>
      <c r="T2329" s="229"/>
      <c r="U2329" s="230" t="s">
        <v>48</v>
      </c>
      <c r="V2329" s="231"/>
      <c r="X2329" s="228" t="s">
        <v>51</v>
      </c>
      <c r="Y2329" s="229"/>
      <c r="Z2329" s="230" t="s">
        <v>52</v>
      </c>
      <c r="AA2329" s="231"/>
      <c r="AB2329" s="4"/>
      <c r="AC2329" s="71" t="s">
        <v>89</v>
      </c>
      <c r="AE2329" s="101" t="s">
        <v>90</v>
      </c>
      <c r="AF2329" s="17"/>
      <c r="AG2329" s="62"/>
      <c r="AH2329" s="62"/>
      <c r="AI2329" s="62"/>
      <c r="AJ2329" s="62"/>
    </row>
    <row r="2330" spans="2:36" ht="18.649999999999999" customHeight="1" thickTop="1" thickBot="1">
      <c r="D2330" s="43">
        <v>0</v>
      </c>
      <c r="E2330" s="116">
        <f t="shared" ref="E2330" si="9582">(1/$E$8)*SIN($B2327*$F$8)</f>
        <v>0.16272058112599616</v>
      </c>
      <c r="F2330" s="59">
        <f t="shared" ref="F2330" si="9583">COS($F$8*$B2327)</f>
        <v>-0.87275317948556508</v>
      </c>
      <c r="G2330" s="73">
        <v>0</v>
      </c>
      <c r="I2330" s="55">
        <v>0</v>
      </c>
      <c r="J2330" s="58">
        <f t="shared" ref="J2330" si="9584">(TAN($K$8*B2327))/$J$8</f>
        <v>10.970800166844926</v>
      </c>
      <c r="K2330" s="56">
        <v>1</v>
      </c>
      <c r="L2330" s="57">
        <v>0</v>
      </c>
      <c r="N2330" s="55">
        <f t="shared" ref="N2330" si="9585">D2330*I2327+F2330*I2330-E2330*J2327-G2330*J2330</f>
        <v>0</v>
      </c>
      <c r="O2330" s="58">
        <f t="shared" ref="O2330" si="9586">(D2330*J2327+E2330*I2327+F2330*J2330+G2330*I2330)</f>
        <v>-9.412080145988682</v>
      </c>
      <c r="P2330" s="56">
        <f t="shared" ref="P2330" si="9587">D2330*K2327+F2330*K2330-E2330*L2327-G2330*L2330</f>
        <v>-0.87275317948556508</v>
      </c>
      <c r="Q2330" s="57">
        <f t="shared" ref="Q2330" si="9588">(D2330*L2327+E2330*K2327+F2330*L2330+G2330*K2330)</f>
        <v>0</v>
      </c>
      <c r="S2330" s="43">
        <v>0</v>
      </c>
      <c r="T2330" s="116">
        <f t="shared" ref="T2330" si="9589">(1/$T$8)*SIN($B2327*$U$8)</f>
        <v>0.16272058112599616</v>
      </c>
      <c r="U2330" s="59">
        <f t="shared" ref="U2330" si="9590">COS($U$8*$B2327)</f>
        <v>-0.87275317948556508</v>
      </c>
      <c r="V2330" s="73">
        <v>0</v>
      </c>
      <c r="X2330" s="55">
        <f t="shared" ref="X2330" si="9591">N2330*S2327+P2330*S2330-O2330*T2327-Q2330*T2330</f>
        <v>0</v>
      </c>
      <c r="Y2330" s="58">
        <f t="shared" ref="Y2330" si="9592">(N2330*T2327+O2330*S2327+P2330*T2330+Q2330*S2330)</f>
        <v>8.0724079684391317</v>
      </c>
      <c r="Z2330" s="56">
        <f t="shared" ref="Z2330" si="9593">N2330*U2327+P2330*U2330-O2330*V2327-Q2330*V2330</f>
        <v>14.545550470939725</v>
      </c>
      <c r="AA2330" s="57">
        <f t="shared" ref="AA2330" si="9594">(N2330*V2327+O2330*U2327+P2330*V2330+Q2330*U2330)</f>
        <v>0</v>
      </c>
      <c r="AB2330" s="9"/>
      <c r="AC2330" s="74">
        <f t="shared" ref="AC2330" si="9595">(180/PI())*ATAN(-1*(($X$8*Y2327+AA2327+$X$8*Y2330+AA2330)/($X$8*X2327+Z2327+$X$8*X2330+Z2330)))</f>
        <v>31.765666461266235</v>
      </c>
      <c r="AE2330" s="102">
        <f t="shared" ref="AE2330" si="9596">20*LOG(((($X$8*X2327+Z2327-$X$8*X2330-Z2330)^2+($X$8*Y2327+AA2327-$X$8*Y2330-AA2330)^2)/(($X$8*X2327+Z2327+$X$8*X2330+Z2330)^2+($X$8*Y2327+AA2327+$X$8*Y2330+AA2330)^2))^0.5)</f>
        <v>-1.4863381876414387E-2</v>
      </c>
      <c r="AF2330" s="17"/>
      <c r="AG2330" s="62"/>
      <c r="AH2330" s="62"/>
      <c r="AI2330" s="62"/>
      <c r="AJ2330" s="62"/>
    </row>
    <row r="2331" spans="2:36" ht="18.649999999999999" customHeight="1">
      <c r="AE2331" s="66"/>
    </row>
    <row r="2332" spans="2:36" ht="18.649999999999999" customHeight="1" thickBot="1">
      <c r="E2332" s="50" t="s">
        <v>8</v>
      </c>
      <c r="J2332" s="50" t="s">
        <v>9</v>
      </c>
      <c r="O2332" s="50" t="s">
        <v>10</v>
      </c>
      <c r="T2332" s="50" t="s">
        <v>11</v>
      </c>
      <c r="Y2332" s="50" t="s">
        <v>12</v>
      </c>
    </row>
    <row r="2333" spans="2:36" ht="18.649999999999999" customHeight="1" thickBot="1">
      <c r="B2333" s="49"/>
      <c r="D2333" s="233" t="s">
        <v>37</v>
      </c>
      <c r="E2333" s="234"/>
      <c r="F2333" s="235" t="s">
        <v>38</v>
      </c>
      <c r="G2333" s="236"/>
      <c r="I2333" s="228" t="s">
        <v>14</v>
      </c>
      <c r="J2333" s="229"/>
      <c r="K2333" s="230" t="s">
        <v>15</v>
      </c>
      <c r="L2333" s="231"/>
      <c r="N2333" s="228" t="s">
        <v>16</v>
      </c>
      <c r="O2333" s="229"/>
      <c r="P2333" s="230" t="s">
        <v>17</v>
      </c>
      <c r="Q2333" s="231"/>
      <c r="S2333" s="228" t="s">
        <v>45</v>
      </c>
      <c r="T2333" s="229"/>
      <c r="U2333" s="230" t="s">
        <v>46</v>
      </c>
      <c r="V2333" s="231"/>
      <c r="X2333" s="228" t="s">
        <v>49</v>
      </c>
      <c r="Y2333" s="229"/>
      <c r="Z2333" s="230" t="s">
        <v>50</v>
      </c>
      <c r="AA2333" s="231"/>
      <c r="AB2333" s="4"/>
      <c r="AC2333" s="53" t="s">
        <v>87</v>
      </c>
      <c r="AE2333" s="98" t="s">
        <v>88</v>
      </c>
      <c r="AF2333" s="17"/>
      <c r="AG2333" s="62"/>
      <c r="AH2333" s="62"/>
      <c r="AI2333" s="62"/>
      <c r="AJ2333" s="62"/>
    </row>
    <row r="2334" spans="2:36" ht="18.649999999999999" customHeight="1" thickTop="1" thickBot="1">
      <c r="B2334" s="75">
        <v>6.6</v>
      </c>
      <c r="D2334" s="132">
        <f t="shared" ref="D2334" si="9597">COS($F$8*$B2334)</f>
        <v>-0.87662993405658152</v>
      </c>
      <c r="E2334" s="133">
        <v>0</v>
      </c>
      <c r="F2334" s="134">
        <v>0</v>
      </c>
      <c r="G2334" s="135">
        <f t="shared" ref="G2334" si="9598">$E$8*SIN($B2334*$F$8)</f>
        <v>1.4434956281345577</v>
      </c>
      <c r="I2334" s="55">
        <v>1</v>
      </c>
      <c r="J2334" s="58">
        <v>0</v>
      </c>
      <c r="K2334" s="56">
        <v>0</v>
      </c>
      <c r="L2334" s="57">
        <v>0</v>
      </c>
      <c r="N2334" s="55">
        <f t="shared" ref="N2334" si="9599">D2334*I2334+F2334*I2337-E2334*J2334-G2334*J2337</f>
        <v>-18.930828197497455</v>
      </c>
      <c r="O2334" s="58">
        <f t="shared" ref="O2334" si="9600">(D2334*J2334+E2334*I2334+F2334*J2337+G2334*I2337)</f>
        <v>0</v>
      </c>
      <c r="P2334" s="56">
        <f t="shared" ref="P2334" si="9601">D2334*K2334+F2334*K2337-E2334*L2334-G2334*L2337</f>
        <v>0</v>
      </c>
      <c r="Q2334" s="57">
        <f t="shared" ref="Q2334" si="9602">(D2334*L2334+E2334*K2334+F2334*L2337+G2334*K2337)</f>
        <v>1.4434956281345577</v>
      </c>
      <c r="S2334" s="59">
        <f t="shared" ref="S2334" si="9603">COS($U$8*$B2334)</f>
        <v>-0.87662993405658152</v>
      </c>
      <c r="T2334" s="60">
        <v>0</v>
      </c>
      <c r="U2334" s="22">
        <v>0</v>
      </c>
      <c r="V2334" s="116">
        <f t="shared" ref="V2334" si="9604">$T$8*SIN($B2334*$U$8)</f>
        <v>1.4434956281345577</v>
      </c>
      <c r="X2334" s="55">
        <f t="shared" ref="X2334" si="9605">N2334*S2334+P2334*S2337-O2334*T2334-Q2334*T2337</f>
        <v>16.363810715692715</v>
      </c>
      <c r="Y2334" s="58">
        <f t="shared" ref="Y2334" si="9606">(N2334*T2334+O2334*S2334+P2334*T2337+Q2334*S2337)</f>
        <v>0</v>
      </c>
      <c r="Z2334" s="56">
        <f t="shared" ref="Z2334" si="9607">N2334*U2334+P2334*U2337-O2334*V2334-Q2334*V2337</f>
        <v>0</v>
      </c>
      <c r="AA2334" s="57">
        <f t="shared" ref="AA2334" si="9608">(N2334*V2334+O2334*U2334+P2334*V2337+Q2334*U2337)</f>
        <v>-28.591979217356545</v>
      </c>
      <c r="AB2334" s="9"/>
      <c r="AC2334" s="61">
        <f t="shared" ref="AC2334" si="9609">20*LOG((2*$X$8)/(($X$8*X2334+Z2334+$X$8*X2337+Z2337)^2+($X$8*Y2334+AA2334+$X$8*Y2337+AA2337)^2)^0.5)</f>
        <v>-25.569372060129215</v>
      </c>
      <c r="AE2334" s="99">
        <f t="shared" ref="AE2334" si="9610">((Y2334^2+X2334^2)/(Y2337^2+X2337^2))^0.5</f>
        <v>1.7538186170939569</v>
      </c>
      <c r="AF2334" s="17"/>
      <c r="AG2334" s="62"/>
      <c r="AH2334" s="62"/>
      <c r="AI2334" s="62"/>
      <c r="AJ2334" s="62"/>
    </row>
    <row r="2335" spans="2:36" ht="18.649999999999999" customHeight="1" thickBot="1">
      <c r="D2335" s="59"/>
      <c r="E2335" s="22"/>
      <c r="F2335" s="22"/>
      <c r="G2335" s="65"/>
      <c r="I2335" s="63"/>
      <c r="L2335" s="64"/>
      <c r="N2335" s="63"/>
      <c r="Q2335" s="64"/>
      <c r="S2335" s="63"/>
      <c r="V2335" s="64"/>
      <c r="X2335" s="63"/>
      <c r="AA2335" s="64"/>
      <c r="AE2335" s="100"/>
      <c r="AF2335" s="17"/>
      <c r="AG2335" s="62"/>
      <c r="AH2335" s="62"/>
      <c r="AI2335" s="62"/>
      <c r="AJ2335" s="62"/>
    </row>
    <row r="2336" spans="2:36" ht="18.649999999999999" customHeight="1" thickBot="1">
      <c r="D2336" s="237" t="s">
        <v>39</v>
      </c>
      <c r="E2336" s="238"/>
      <c r="F2336" s="239" t="s">
        <v>40</v>
      </c>
      <c r="G2336" s="240"/>
      <c r="I2336" s="228" t="s">
        <v>18</v>
      </c>
      <c r="J2336" s="229"/>
      <c r="K2336" s="230" t="s">
        <v>19</v>
      </c>
      <c r="L2336" s="231"/>
      <c r="N2336" s="228" t="s">
        <v>20</v>
      </c>
      <c r="O2336" s="229"/>
      <c r="P2336" s="230" t="s">
        <v>21</v>
      </c>
      <c r="Q2336" s="231"/>
      <c r="S2336" s="228" t="s">
        <v>47</v>
      </c>
      <c r="T2336" s="229"/>
      <c r="U2336" s="230" t="s">
        <v>48</v>
      </c>
      <c r="V2336" s="231"/>
      <c r="X2336" s="228" t="s">
        <v>51</v>
      </c>
      <c r="Y2336" s="229"/>
      <c r="Z2336" s="230" t="s">
        <v>52</v>
      </c>
      <c r="AA2336" s="231"/>
      <c r="AB2336" s="4"/>
      <c r="AC2336" s="71" t="s">
        <v>89</v>
      </c>
      <c r="AE2336" s="101" t="s">
        <v>90</v>
      </c>
      <c r="AF2336" s="17"/>
      <c r="AG2336" s="62"/>
      <c r="AH2336" s="62"/>
      <c r="AI2336" s="62"/>
      <c r="AJ2336" s="62"/>
    </row>
    <row r="2337" spans="2:36" ht="18.649999999999999" customHeight="1" thickTop="1" thickBot="1">
      <c r="D2337" s="43">
        <v>0</v>
      </c>
      <c r="E2337" s="116">
        <f t="shared" ref="E2337" si="9611">(1/$E$8)*SIN($B2334*$F$8)</f>
        <v>0.16038840312606195</v>
      </c>
      <c r="F2337" s="59">
        <f t="shared" ref="F2337" si="9612">COS($F$8*$B2334)</f>
        <v>-0.87662993405658152</v>
      </c>
      <c r="G2337" s="73">
        <v>0</v>
      </c>
      <c r="I2337" s="55">
        <v>0</v>
      </c>
      <c r="J2337" s="58">
        <f t="shared" ref="J2337" si="9613">(TAN($K$8*B2334))/$J$8</f>
        <v>12.507276026026124</v>
      </c>
      <c r="K2337" s="56">
        <v>1</v>
      </c>
      <c r="L2337" s="57">
        <v>0</v>
      </c>
      <c r="N2337" s="55">
        <f t="shared" ref="N2337" si="9614">D2337*I2334+F2337*I2337-E2337*J2334-G2337*J2337</f>
        <v>0</v>
      </c>
      <c r="O2337" s="58">
        <f t="shared" ref="O2337" si="9615">(D2337*J2334+E2337*I2334+F2337*J2337+G2337*I2337)</f>
        <v>-10.803864154796683</v>
      </c>
      <c r="P2337" s="56">
        <f t="shared" ref="P2337" si="9616">D2337*K2334+F2337*K2337-E2337*L2334-G2337*L2337</f>
        <v>-0.87662993405658152</v>
      </c>
      <c r="Q2337" s="57">
        <f t="shared" ref="Q2337" si="9617">(D2337*L2334+E2337*K2334+F2337*L2337+G2337*K2337)</f>
        <v>0</v>
      </c>
      <c r="S2337" s="43">
        <v>0</v>
      </c>
      <c r="T2337" s="116">
        <f t="shared" ref="T2337" si="9618">(1/$T$8)*SIN($B2334*$U$8)</f>
        <v>0.16038840312606195</v>
      </c>
      <c r="U2337" s="59">
        <f t="shared" ref="U2337" si="9619">COS($U$8*$B2334)</f>
        <v>-0.87662993405658152</v>
      </c>
      <c r="V2337" s="73">
        <v>0</v>
      </c>
      <c r="X2337" s="55">
        <f t="shared" ref="X2337" si="9620">N2337*S2334+P2337*S2337-O2337*T2334-Q2337*T2337</f>
        <v>0</v>
      </c>
      <c r="Y2337" s="58">
        <f t="shared" ref="Y2337" si="9621">(N2337*T2334+O2337*S2334+P2337*T2337+Q2337*S2337)</f>
        <v>9.3303894463198418</v>
      </c>
      <c r="Z2337" s="56">
        <f t="shared" ref="Z2337" si="9622">N2337*U2334+P2337*U2337-O2337*V2334-Q2337*V2337</f>
        <v>16.363810715692715</v>
      </c>
      <c r="AA2337" s="57">
        <f t="shared" ref="AA2337" si="9623">(N2337*V2334+O2337*U2334+P2337*V2337+Q2337*U2337)</f>
        <v>0</v>
      </c>
      <c r="AB2337" s="9"/>
      <c r="AC2337" s="74">
        <f t="shared" ref="AC2337" si="9624">(180/PI())*ATAN(-1*(($X$8*Y2334+AA2334+$X$8*Y2337+AA2337)/($X$8*X2334+Z2334+$X$8*X2337+Z2337)))</f>
        <v>30.478611654664171</v>
      </c>
      <c r="AE2337" s="102">
        <f t="shared" ref="AE2337" si="9625">20*LOG(((($X$8*X2334+Z2334-$X$8*X2337-Z2337)^2+($X$8*Y2334+AA2334-$X$8*Y2337-AA2337)^2)/(($X$8*X2334+Z2334+$X$8*X2337+Z2337)^2+($X$8*Y2334+AA2334+$X$8*Y2337+AA2337)^2))^0.5)</f>
        <v>-1.2062855026661285E-2</v>
      </c>
      <c r="AF2337" s="17"/>
      <c r="AG2337" s="62"/>
      <c r="AH2337" s="62"/>
      <c r="AI2337" s="62"/>
      <c r="AJ2337" s="62"/>
    </row>
    <row r="2338" spans="2:36" ht="18.649999999999999" customHeight="1">
      <c r="AE2338" s="66"/>
    </row>
    <row r="2339" spans="2:36" ht="18.649999999999999" customHeight="1" thickBot="1">
      <c r="E2339" s="50" t="s">
        <v>8</v>
      </c>
      <c r="J2339" s="50" t="s">
        <v>9</v>
      </c>
      <c r="O2339" s="50" t="s">
        <v>10</v>
      </c>
      <c r="T2339" s="50" t="s">
        <v>11</v>
      </c>
      <c r="Y2339" s="50" t="s">
        <v>12</v>
      </c>
    </row>
    <row r="2340" spans="2:36" ht="18.649999999999999" customHeight="1" thickBot="1">
      <c r="B2340" s="49"/>
      <c r="D2340" s="233" t="s">
        <v>37</v>
      </c>
      <c r="E2340" s="234"/>
      <c r="F2340" s="235" t="s">
        <v>38</v>
      </c>
      <c r="G2340" s="236"/>
      <c r="I2340" s="228" t="s">
        <v>14</v>
      </c>
      <c r="J2340" s="229"/>
      <c r="K2340" s="230" t="s">
        <v>15</v>
      </c>
      <c r="L2340" s="231"/>
      <c r="N2340" s="228" t="s">
        <v>16</v>
      </c>
      <c r="O2340" s="229"/>
      <c r="P2340" s="230" t="s">
        <v>17</v>
      </c>
      <c r="Q2340" s="231"/>
      <c r="S2340" s="228" t="s">
        <v>45</v>
      </c>
      <c r="T2340" s="229"/>
      <c r="U2340" s="230" t="s">
        <v>46</v>
      </c>
      <c r="V2340" s="231"/>
      <c r="X2340" s="228" t="s">
        <v>49</v>
      </c>
      <c r="Y2340" s="229"/>
      <c r="Z2340" s="230" t="s">
        <v>50</v>
      </c>
      <c r="AA2340" s="231"/>
      <c r="AB2340" s="4"/>
      <c r="AC2340" s="53" t="s">
        <v>87</v>
      </c>
      <c r="AE2340" s="98" t="s">
        <v>88</v>
      </c>
      <c r="AF2340" s="17"/>
      <c r="AG2340" s="62"/>
      <c r="AH2340" s="62"/>
      <c r="AI2340" s="62"/>
      <c r="AJ2340" s="62"/>
    </row>
    <row r="2341" spans="2:36" ht="18.649999999999999" customHeight="1" thickTop="1" thickBot="1">
      <c r="B2341" s="75">
        <v>6.62</v>
      </c>
      <c r="D2341" s="132">
        <f t="shared" ref="D2341" si="9626">COS($F$8*$B2341)</f>
        <v>-0.88045060121849106</v>
      </c>
      <c r="E2341" s="133">
        <v>0</v>
      </c>
      <c r="F2341" s="134">
        <v>0</v>
      </c>
      <c r="G2341" s="135">
        <f t="shared" ref="G2341" si="9627">$E$8*SIN($B2341*$F$8)</f>
        <v>1.4224136702541843</v>
      </c>
      <c r="I2341" s="55">
        <v>1</v>
      </c>
      <c r="J2341" s="58">
        <v>0</v>
      </c>
      <c r="K2341" s="56">
        <v>0</v>
      </c>
      <c r="L2341" s="57">
        <v>0</v>
      </c>
      <c r="N2341" s="55">
        <f t="shared" ref="N2341" si="9628">D2341*I2341+F2341*I2344-E2341*J2341-G2341*J2344</f>
        <v>-21.558849026086612</v>
      </c>
      <c r="O2341" s="58">
        <f t="shared" ref="O2341" si="9629">(D2341*J2341+E2341*I2341+F2341*J2344+G2341*I2344)</f>
        <v>0</v>
      </c>
      <c r="P2341" s="56">
        <f t="shared" ref="P2341" si="9630">D2341*K2341+F2341*K2344-E2341*L2341-G2341*L2344</f>
        <v>0</v>
      </c>
      <c r="Q2341" s="57">
        <f t="shared" ref="Q2341" si="9631">(D2341*L2341+E2341*K2341+F2341*L2344+G2341*K2344)</f>
        <v>1.4224136702541843</v>
      </c>
      <c r="S2341" s="59">
        <f t="shared" ref="S2341" si="9632">COS($U$8*$B2341)</f>
        <v>-0.88045060121849106</v>
      </c>
      <c r="T2341" s="60">
        <v>0</v>
      </c>
      <c r="U2341" s="22">
        <v>0</v>
      </c>
      <c r="V2341" s="116">
        <f t="shared" ref="V2341" si="9633">$T$8*SIN($B2341*$U$8)</f>
        <v>1.4224136702541843</v>
      </c>
      <c r="X2341" s="55">
        <f t="shared" ref="X2341" si="9634">N2341*S2341+P2341*S2344-O2341*T2341-Q2341*T2344</f>
        <v>18.75669484778264</v>
      </c>
      <c r="Y2341" s="58">
        <f t="shared" ref="Y2341" si="9635">(N2341*T2341+O2341*S2341+P2341*T2344+Q2341*S2344)</f>
        <v>0</v>
      </c>
      <c r="Z2341" s="56">
        <f t="shared" ref="Z2341" si="9636">N2341*U2341+P2341*U2344-O2341*V2341-Q2341*V2344</f>
        <v>0</v>
      </c>
      <c r="AA2341" s="57">
        <f t="shared" ref="AA2341" si="9637">(N2341*V2341+O2341*U2341+P2341*V2344+Q2341*U2344)</f>
        <v>-31.917966540808404</v>
      </c>
      <c r="AB2341" s="9"/>
      <c r="AC2341" s="61">
        <f t="shared" ref="AC2341" si="9638">20*LOG((2*$X$8)/(($X$8*X2341+Z2341+$X$8*X2344+Z2344)^2+($X$8*Y2341+AA2341+$X$8*Y2344+AA2344)^2)^0.5)</f>
        <v>-26.639806532410507</v>
      </c>
      <c r="AE2341" s="99">
        <f t="shared" ref="AE2341" si="9639">((Y2341^2+X2341^2)/(Y2344^2+X2344^2))^0.5</f>
        <v>1.7065346264093508</v>
      </c>
      <c r="AF2341" s="17"/>
      <c r="AG2341" s="62"/>
      <c r="AH2341" s="62"/>
      <c r="AI2341" s="62"/>
      <c r="AJ2341" s="62"/>
    </row>
    <row r="2342" spans="2:36" ht="18.649999999999999" customHeight="1" thickBot="1">
      <c r="D2342" s="59"/>
      <c r="E2342" s="22"/>
      <c r="F2342" s="22"/>
      <c r="G2342" s="65"/>
      <c r="I2342" s="63"/>
      <c r="L2342" s="64"/>
      <c r="N2342" s="63"/>
      <c r="Q2342" s="64"/>
      <c r="S2342" s="63"/>
      <c r="V2342" s="64"/>
      <c r="X2342" s="63"/>
      <c r="AA2342" s="64"/>
      <c r="AE2342" s="100"/>
      <c r="AF2342" s="17"/>
      <c r="AG2342" s="62"/>
      <c r="AH2342" s="62"/>
      <c r="AI2342" s="62"/>
      <c r="AJ2342" s="62"/>
    </row>
    <row r="2343" spans="2:36" ht="18.649999999999999" customHeight="1" thickBot="1">
      <c r="D2343" s="237" t="s">
        <v>39</v>
      </c>
      <c r="E2343" s="238"/>
      <c r="F2343" s="239" t="s">
        <v>40</v>
      </c>
      <c r="G2343" s="240"/>
      <c r="I2343" s="228" t="s">
        <v>18</v>
      </c>
      <c r="J2343" s="229"/>
      <c r="K2343" s="230" t="s">
        <v>19</v>
      </c>
      <c r="L2343" s="231"/>
      <c r="N2343" s="228" t="s">
        <v>20</v>
      </c>
      <c r="O2343" s="229"/>
      <c r="P2343" s="230" t="s">
        <v>21</v>
      </c>
      <c r="Q2343" s="231"/>
      <c r="S2343" s="228" t="s">
        <v>47</v>
      </c>
      <c r="T2343" s="229"/>
      <c r="U2343" s="230" t="s">
        <v>48</v>
      </c>
      <c r="V2343" s="231"/>
      <c r="X2343" s="228" t="s">
        <v>51</v>
      </c>
      <c r="Y2343" s="229"/>
      <c r="Z2343" s="230" t="s">
        <v>52</v>
      </c>
      <c r="AA2343" s="231"/>
      <c r="AB2343" s="4"/>
      <c r="AC2343" s="71" t="s">
        <v>89</v>
      </c>
      <c r="AE2343" s="101" t="s">
        <v>90</v>
      </c>
      <c r="AF2343" s="17"/>
      <c r="AG2343" s="62"/>
      <c r="AH2343" s="62"/>
      <c r="AI2343" s="62"/>
      <c r="AJ2343" s="62"/>
    </row>
    <row r="2344" spans="2:36" ht="18.649999999999999" customHeight="1" thickTop="1" thickBot="1">
      <c r="D2344" s="43">
        <v>0</v>
      </c>
      <c r="E2344" s="116">
        <f t="shared" ref="E2344" si="9640">(1/$E$8)*SIN($B2341*$F$8)</f>
        <v>0.158045963361576</v>
      </c>
      <c r="F2344" s="59">
        <f t="shared" ref="F2344" si="9641">COS($F$8*$B2341)</f>
        <v>-0.88045060121849106</v>
      </c>
      <c r="G2344" s="73">
        <v>0</v>
      </c>
      <c r="I2344" s="55">
        <v>0</v>
      </c>
      <c r="J2344" s="58">
        <f t="shared" ref="J2344" si="9642">(TAN($K$8*B2341))/$J$8</f>
        <v>14.537541966376706</v>
      </c>
      <c r="K2344" s="56">
        <v>1</v>
      </c>
      <c r="L2344" s="57">
        <v>0</v>
      </c>
      <c r="N2344" s="55">
        <f t="shared" ref="N2344" si="9643">D2344*I2341+F2344*I2344-E2344*J2341-G2344*J2344</f>
        <v>0</v>
      </c>
      <c r="O2344" s="58">
        <f t="shared" ref="O2344" si="9644">(D2344*J2341+E2344*I2341+F2344*J2344+G2344*I2344)</f>
        <v>-12.641541601173838</v>
      </c>
      <c r="P2344" s="56">
        <f t="shared" ref="P2344" si="9645">D2344*K2341+F2344*K2344-E2344*L2341-G2344*L2344</f>
        <v>-0.88045060121849106</v>
      </c>
      <c r="Q2344" s="57">
        <f t="shared" ref="Q2344" si="9646">(D2344*L2341+E2344*K2341+F2344*L2344+G2344*K2344)</f>
        <v>0</v>
      </c>
      <c r="S2344" s="43">
        <v>0</v>
      </c>
      <c r="T2344" s="116">
        <f t="shared" ref="T2344" si="9647">(1/$T$8)*SIN($B2341*$U$8)</f>
        <v>0.158045963361576</v>
      </c>
      <c r="U2344" s="59">
        <f t="shared" ref="U2344" si="9648">COS($U$8*$B2341)</f>
        <v>-0.88045060121849106</v>
      </c>
      <c r="V2344" s="73">
        <v>0</v>
      </c>
      <c r="X2344" s="55">
        <f t="shared" ref="X2344" si="9649">N2344*S2341+P2344*S2344-O2344*T2341-Q2344*T2344</f>
        <v>0</v>
      </c>
      <c r="Y2344" s="58">
        <f t="shared" ref="Y2344" si="9650">(N2344*T2341+O2344*S2341+P2344*T2344+Q2344*S2344)</f>
        <v>10.991101239620217</v>
      </c>
      <c r="Z2344" s="56">
        <f t="shared" ref="Z2344" si="9651">N2344*U2341+P2344*U2344-O2344*V2341-Q2344*V2344</f>
        <v>18.75669484778264</v>
      </c>
      <c r="AA2344" s="57">
        <f t="shared" ref="AA2344" si="9652">(N2344*V2341+O2344*U2341+P2344*V2344+Q2344*U2344)</f>
        <v>0</v>
      </c>
      <c r="AB2344" s="9"/>
      <c r="AC2344" s="74">
        <f t="shared" ref="AC2344" si="9653">(180/PI())*ATAN(-1*(($X$8*Y2341+AA2341+$X$8*Y2344+AA2344)/($X$8*X2341+Z2341+$X$8*X2344+Z2344)))</f>
        <v>29.154987337496266</v>
      </c>
      <c r="AE2344" s="102">
        <f t="shared" ref="AE2344" si="9654">20*LOG(((($X$8*X2341+Z2341-$X$8*X2344-Z2344)^2+($X$8*Y2341+AA2341-$X$8*Y2344-AA2344)^2)/(($X$8*X2341+Z2341+$X$8*X2344+Z2344)^2+($X$8*Y2341+AA2341+$X$8*Y2344+AA2344)^2))^0.5)</f>
        <v>-9.4248580027177769E-3</v>
      </c>
      <c r="AF2344" s="17"/>
      <c r="AG2344" s="62"/>
      <c r="AH2344" s="62"/>
      <c r="AI2344" s="62"/>
      <c r="AJ2344" s="62"/>
    </row>
    <row r="2345" spans="2:36" ht="18.649999999999999" customHeight="1">
      <c r="AE2345" s="66"/>
    </row>
    <row r="2346" spans="2:36" ht="18.649999999999999" customHeight="1" thickBot="1">
      <c r="E2346" s="50" t="s">
        <v>8</v>
      </c>
      <c r="J2346" s="50" t="s">
        <v>9</v>
      </c>
      <c r="O2346" s="50" t="s">
        <v>10</v>
      </c>
      <c r="T2346" s="50" t="s">
        <v>11</v>
      </c>
      <c r="Y2346" s="50" t="s">
        <v>12</v>
      </c>
    </row>
    <row r="2347" spans="2:36" ht="18.649999999999999" customHeight="1" thickBot="1">
      <c r="B2347" s="49"/>
      <c r="D2347" s="233" t="s">
        <v>37</v>
      </c>
      <c r="E2347" s="234"/>
      <c r="F2347" s="235" t="s">
        <v>38</v>
      </c>
      <c r="G2347" s="236"/>
      <c r="I2347" s="228" t="s">
        <v>14</v>
      </c>
      <c r="J2347" s="229"/>
      <c r="K2347" s="230" t="s">
        <v>15</v>
      </c>
      <c r="L2347" s="231"/>
      <c r="N2347" s="228" t="s">
        <v>16</v>
      </c>
      <c r="O2347" s="229"/>
      <c r="P2347" s="230" t="s">
        <v>17</v>
      </c>
      <c r="Q2347" s="231"/>
      <c r="S2347" s="228" t="s">
        <v>45</v>
      </c>
      <c r="T2347" s="229"/>
      <c r="U2347" s="230" t="s">
        <v>46</v>
      </c>
      <c r="V2347" s="231"/>
      <c r="X2347" s="228" t="s">
        <v>49</v>
      </c>
      <c r="Y2347" s="229"/>
      <c r="Z2347" s="230" t="s">
        <v>50</v>
      </c>
      <c r="AA2347" s="231"/>
      <c r="AB2347" s="4"/>
      <c r="AC2347" s="53" t="s">
        <v>87</v>
      </c>
      <c r="AE2347" s="98" t="s">
        <v>88</v>
      </c>
      <c r="AF2347" s="17"/>
      <c r="AG2347" s="62"/>
      <c r="AH2347" s="62"/>
      <c r="AI2347" s="62"/>
      <c r="AJ2347" s="62"/>
    </row>
    <row r="2348" spans="2:36" ht="18.649999999999999" customHeight="1" thickTop="1" thickBot="1">
      <c r="B2348" s="75">
        <v>6.64</v>
      </c>
      <c r="D2348" s="132">
        <f t="shared" ref="D2348" si="9655">COS($F$8*$B2348)</f>
        <v>-0.88421493652227978</v>
      </c>
      <c r="E2348" s="133">
        <v>0</v>
      </c>
      <c r="F2348" s="134">
        <v>0</v>
      </c>
      <c r="G2348" s="135">
        <f t="shared" ref="G2348" si="9656">$E$8*SIN($B2348*$F$8)</f>
        <v>1.4012407053315665</v>
      </c>
      <c r="I2348" s="55">
        <v>1</v>
      </c>
      <c r="J2348" s="58">
        <v>0</v>
      </c>
      <c r="K2348" s="56">
        <v>0</v>
      </c>
      <c r="L2348" s="57">
        <v>0</v>
      </c>
      <c r="N2348" s="55">
        <f t="shared" ref="N2348" si="9657">D2348*I2348+F2348*I2351-E2348*J2348-G2348*J2351</f>
        <v>-25.190863467426833</v>
      </c>
      <c r="O2348" s="58">
        <f t="shared" ref="O2348" si="9658">(D2348*J2348+E2348*I2348+F2348*J2351+G2348*I2351)</f>
        <v>0</v>
      </c>
      <c r="P2348" s="56">
        <f t="shared" ref="P2348" si="9659">D2348*K2348+F2348*K2351-E2348*L2348-G2348*L2351</f>
        <v>0</v>
      </c>
      <c r="Q2348" s="57">
        <f t="shared" ref="Q2348" si="9660">(D2348*L2348+E2348*K2348+F2348*L2351+G2348*K2351)</f>
        <v>1.4012407053315665</v>
      </c>
      <c r="S2348" s="59">
        <f t="shared" ref="S2348" si="9661">COS($U$8*$B2348)</f>
        <v>-0.88421493652227978</v>
      </c>
      <c r="T2348" s="60">
        <v>0</v>
      </c>
      <c r="U2348" s="22">
        <v>0</v>
      </c>
      <c r="V2348" s="116">
        <f t="shared" ref="V2348" si="9662">$T$8*SIN($B2348*$U$8)</f>
        <v>1.4012407053315665</v>
      </c>
      <c r="X2348" s="55">
        <f t="shared" ref="X2348" si="9663">N2348*S2348+P2348*S2351-O2348*T2348-Q2348*T2351</f>
        <v>22.055973795761332</v>
      </c>
      <c r="Y2348" s="58">
        <f t="shared" ref="Y2348" si="9664">(N2348*T2348+O2348*S2348+P2348*T2351+Q2348*S2351)</f>
        <v>0</v>
      </c>
      <c r="Z2348" s="56">
        <f t="shared" ref="Z2348" si="9665">N2348*U2348+P2348*U2351-O2348*V2348-Q2348*V2351</f>
        <v>0</v>
      </c>
      <c r="AA2348" s="57">
        <f t="shared" ref="AA2348" si="9666">(N2348*V2348+O2348*U2348+P2348*V2351+Q2348*U2351)</f>
        <v>-36.537461254325557</v>
      </c>
      <c r="AB2348" s="9"/>
      <c r="AC2348" s="61">
        <f t="shared" ref="AC2348" si="9667">20*LOG((2*$X$8)/(($X$8*X2348+Z2348+$X$8*X2351+Z2351)^2+($X$8*Y2348+AA2348+$X$8*Y2351+AA2351)^2)^0.5)</f>
        <v>-27.935209824199504</v>
      </c>
      <c r="AE2348" s="99">
        <f t="shared" ref="AE2348" si="9668">((Y2348^2+X2348^2)/(Y2351^2+X2351^2))^0.5</f>
        <v>1.6599912683014255</v>
      </c>
      <c r="AF2348" s="17"/>
      <c r="AG2348" s="62"/>
      <c r="AH2348" s="62"/>
      <c r="AI2348" s="62"/>
      <c r="AJ2348" s="62"/>
    </row>
    <row r="2349" spans="2:36" ht="18.649999999999999" customHeight="1" thickBot="1">
      <c r="D2349" s="59"/>
      <c r="E2349" s="22"/>
      <c r="F2349" s="22"/>
      <c r="G2349" s="65"/>
      <c r="I2349" s="63"/>
      <c r="L2349" s="64"/>
      <c r="N2349" s="63"/>
      <c r="Q2349" s="64"/>
      <c r="S2349" s="63"/>
      <c r="V2349" s="64"/>
      <c r="X2349" s="63"/>
      <c r="AA2349" s="64"/>
      <c r="AE2349" s="100"/>
      <c r="AF2349" s="17"/>
      <c r="AG2349" s="62"/>
      <c r="AH2349" s="62"/>
      <c r="AI2349" s="62"/>
      <c r="AJ2349" s="62"/>
    </row>
    <row r="2350" spans="2:36" ht="18.649999999999999" customHeight="1" thickBot="1">
      <c r="D2350" s="237" t="s">
        <v>39</v>
      </c>
      <c r="E2350" s="238"/>
      <c r="F2350" s="239" t="s">
        <v>40</v>
      </c>
      <c r="G2350" s="240"/>
      <c r="I2350" s="228" t="s">
        <v>18</v>
      </c>
      <c r="J2350" s="229"/>
      <c r="K2350" s="230" t="s">
        <v>19</v>
      </c>
      <c r="L2350" s="231"/>
      <c r="N2350" s="228" t="s">
        <v>20</v>
      </c>
      <c r="O2350" s="229"/>
      <c r="P2350" s="230" t="s">
        <v>21</v>
      </c>
      <c r="Q2350" s="231"/>
      <c r="S2350" s="228" t="s">
        <v>47</v>
      </c>
      <c r="T2350" s="229"/>
      <c r="U2350" s="230" t="s">
        <v>48</v>
      </c>
      <c r="V2350" s="231"/>
      <c r="X2350" s="228" t="s">
        <v>51</v>
      </c>
      <c r="Y2350" s="229"/>
      <c r="Z2350" s="230" t="s">
        <v>52</v>
      </c>
      <c r="AA2350" s="231"/>
      <c r="AB2350" s="4"/>
      <c r="AC2350" s="71" t="s">
        <v>89</v>
      </c>
      <c r="AE2350" s="101" t="s">
        <v>90</v>
      </c>
      <c r="AF2350" s="17"/>
      <c r="AG2350" s="62"/>
      <c r="AH2350" s="62"/>
      <c r="AI2350" s="62"/>
      <c r="AJ2350" s="62"/>
    </row>
    <row r="2351" spans="2:36" ht="18.649999999999999" customHeight="1" thickTop="1" thickBot="1">
      <c r="D2351" s="43">
        <v>0</v>
      </c>
      <c r="E2351" s="116">
        <f t="shared" ref="E2351" si="9669">(1/$E$8)*SIN($B2348*$F$8)</f>
        <v>0.15569341170350737</v>
      </c>
      <c r="F2351" s="59">
        <f t="shared" ref="F2351" si="9670">COS($F$8*$B2348)</f>
        <v>-0.88421493652227978</v>
      </c>
      <c r="G2351" s="73">
        <v>0</v>
      </c>
      <c r="I2351" s="55">
        <v>0</v>
      </c>
      <c r="J2351" s="58">
        <f t="shared" ref="J2351" si="9671">(TAN($K$8*B2348))/$J$8</f>
        <v>17.346519008775889</v>
      </c>
      <c r="K2351" s="56">
        <v>1</v>
      </c>
      <c r="L2351" s="57">
        <v>0</v>
      </c>
      <c r="N2351" s="55">
        <f t="shared" ref="N2351" si="9672">D2351*I2348+F2351*I2351-E2351*J2348-G2351*J2351</f>
        <v>0</v>
      </c>
      <c r="O2351" s="58">
        <f t="shared" ref="O2351" si="9673">(D2351*J2348+E2351*I2348+F2351*J2351+G2351*I2351)</f>
        <v>-15.182357792523785</v>
      </c>
      <c r="P2351" s="56">
        <f t="shared" ref="P2351" si="9674">D2351*K2348+F2351*K2351-E2351*L2348-G2351*L2351</f>
        <v>-0.88421493652227978</v>
      </c>
      <c r="Q2351" s="57">
        <f t="shared" ref="Q2351" si="9675">(D2351*L2348+E2351*K2348+F2351*L2351+G2351*K2351)</f>
        <v>0</v>
      </c>
      <c r="S2351" s="43">
        <v>0</v>
      </c>
      <c r="T2351" s="116">
        <f t="shared" ref="T2351" si="9676">(1/$T$8)*SIN($B2348*$U$8)</f>
        <v>0.15569341170350737</v>
      </c>
      <c r="U2351" s="59">
        <f t="shared" ref="U2351" si="9677">COS($U$8*$B2348)</f>
        <v>-0.88421493652227978</v>
      </c>
      <c r="V2351" s="73">
        <v>0</v>
      </c>
      <c r="X2351" s="55">
        <f t="shared" ref="X2351" si="9678">N2351*S2348+P2351*S2351-O2351*T2348-Q2351*T2351</f>
        <v>0</v>
      </c>
      <c r="Y2351" s="58">
        <f t="shared" ref="Y2351" si="9679">(N2351*T2348+O2351*S2348+P2351*T2351+Q2351*S2351)</f>
        <v>13.286801091628604</v>
      </c>
      <c r="Z2351" s="56">
        <f t="shared" ref="Z2351" si="9680">N2351*U2348+P2351*U2351-O2351*V2348-Q2351*V2351</f>
        <v>22.055973795761332</v>
      </c>
      <c r="AA2351" s="57">
        <f t="shared" ref="AA2351" si="9681">(N2351*V2348+O2351*U2348+P2351*V2351+Q2351*U2351)</f>
        <v>0</v>
      </c>
      <c r="AB2351" s="9"/>
      <c r="AC2351" s="74">
        <f t="shared" ref="AC2351" si="9682">(180/PI())*ATAN(-1*(($X$8*Y2348+AA2348+$X$8*Y2351+AA2351)/($X$8*X2348+Z2348+$X$8*X2351+Z2351)))</f>
        <v>27.792954830630574</v>
      </c>
      <c r="AE2351" s="102">
        <f t="shared" ref="AE2351" si="9683">20*LOG(((($X$8*X2348+Z2348-$X$8*X2351-Z2351)^2+($X$8*Y2348+AA2348-$X$8*Y2351-AA2351)^2)/(($X$8*X2348+Z2348+$X$8*X2351+Z2351)^2+($X$8*Y2348+AA2348+$X$8*Y2351+AA2351)^2))^0.5)</f>
        <v>-6.9921846911894445E-3</v>
      </c>
      <c r="AF2351" s="17"/>
      <c r="AG2351" s="62"/>
      <c r="AH2351" s="62"/>
      <c r="AI2351" s="62"/>
      <c r="AJ2351" s="62"/>
    </row>
    <row r="2352" spans="2:36" ht="18.649999999999999" customHeight="1">
      <c r="AE2352" s="66"/>
    </row>
    <row r="2353" spans="2:36" ht="18.649999999999999" customHeight="1" thickBot="1">
      <c r="E2353" s="50" t="s">
        <v>8</v>
      </c>
      <c r="J2353" s="50" t="s">
        <v>9</v>
      </c>
      <c r="O2353" s="50" t="s">
        <v>10</v>
      </c>
      <c r="T2353" s="50" t="s">
        <v>11</v>
      </c>
      <c r="Y2353" s="50" t="s">
        <v>12</v>
      </c>
    </row>
    <row r="2354" spans="2:36" ht="18.649999999999999" customHeight="1" thickBot="1">
      <c r="B2354" s="49"/>
      <c r="D2354" s="233" t="s">
        <v>37</v>
      </c>
      <c r="E2354" s="234"/>
      <c r="F2354" s="235" t="s">
        <v>38</v>
      </c>
      <c r="G2354" s="236"/>
      <c r="I2354" s="228" t="s">
        <v>14</v>
      </c>
      <c r="J2354" s="229"/>
      <c r="K2354" s="230" t="s">
        <v>15</v>
      </c>
      <c r="L2354" s="231"/>
      <c r="N2354" s="228" t="s">
        <v>16</v>
      </c>
      <c r="O2354" s="229"/>
      <c r="P2354" s="230" t="s">
        <v>17</v>
      </c>
      <c r="Q2354" s="231"/>
      <c r="S2354" s="228" t="s">
        <v>45</v>
      </c>
      <c r="T2354" s="229"/>
      <c r="U2354" s="230" t="s">
        <v>46</v>
      </c>
      <c r="V2354" s="231"/>
      <c r="X2354" s="228" t="s">
        <v>49</v>
      </c>
      <c r="Y2354" s="229"/>
      <c r="Z2354" s="230" t="s">
        <v>50</v>
      </c>
      <c r="AA2354" s="231"/>
      <c r="AB2354" s="4"/>
      <c r="AC2354" s="53" t="s">
        <v>87</v>
      </c>
      <c r="AE2354" s="98" t="s">
        <v>88</v>
      </c>
      <c r="AF2354" s="17"/>
      <c r="AG2354" s="62"/>
      <c r="AH2354" s="62"/>
      <c r="AI2354" s="62"/>
      <c r="AJ2354" s="62"/>
    </row>
    <row r="2355" spans="2:36" ht="18.649999999999999" customHeight="1" thickTop="1" thickBot="1">
      <c r="B2355" s="75">
        <v>6.66</v>
      </c>
      <c r="D2355" s="132">
        <f t="shared" ref="D2355" si="9684">COS($F$8*$B2355)</f>
        <v>-0.88792269912308819</v>
      </c>
      <c r="E2355" s="133">
        <v>0</v>
      </c>
      <c r="F2355" s="134">
        <v>0</v>
      </c>
      <c r="G2355" s="135">
        <f t="shared" ref="G2355" si="9685">$E$8*SIN($B2355*$F$8)</f>
        <v>1.3799780880281132</v>
      </c>
      <c r="I2355" s="55">
        <v>1</v>
      </c>
      <c r="J2355" s="58">
        <v>0</v>
      </c>
      <c r="K2355" s="56">
        <v>0</v>
      </c>
      <c r="L2355" s="57">
        <v>0</v>
      </c>
      <c r="N2355" s="55">
        <f t="shared" ref="N2355" si="9686">D2355*I2355+F2355*I2358-E2355*J2355-G2355*J2358</f>
        <v>-30.544380389118</v>
      </c>
      <c r="O2355" s="58">
        <f t="shared" ref="O2355" si="9687">(D2355*J2355+E2355*I2355+F2355*J2358+G2355*I2358)</f>
        <v>0</v>
      </c>
      <c r="P2355" s="56">
        <f t="shared" ref="P2355" si="9688">D2355*K2355+F2355*K2358-E2355*L2355-G2355*L2358</f>
        <v>0</v>
      </c>
      <c r="Q2355" s="57">
        <f t="shared" ref="Q2355" si="9689">(D2355*L2355+E2355*K2355+F2355*L2358+G2355*K2358)</f>
        <v>1.3799780880281132</v>
      </c>
      <c r="S2355" s="59">
        <f t="shared" ref="S2355" si="9690">COS($U$8*$B2355)</f>
        <v>-0.88792269912308819</v>
      </c>
      <c r="T2355" s="60">
        <v>0</v>
      </c>
      <c r="U2355" s="22">
        <v>0</v>
      </c>
      <c r="V2355" s="116">
        <f t="shared" ref="V2355" si="9691">$T$8*SIN($B2355*$U$8)</f>
        <v>1.3799780880281132</v>
      </c>
      <c r="X2355" s="55">
        <f t="shared" ref="X2355" si="9692">N2355*S2355+P2355*S2358-O2355*T2355-Q2355*T2358</f>
        <v>26.90945539776601</v>
      </c>
      <c r="Y2355" s="58">
        <f t="shared" ref="Y2355" si="9693">(N2355*T2355+O2355*S2355+P2355*T2358+Q2355*S2358)</f>
        <v>0</v>
      </c>
      <c r="Z2355" s="56">
        <f t="shared" ref="Z2355" si="9694">N2355*U2355+P2355*U2358-O2355*V2355-Q2355*V2358</f>
        <v>0</v>
      </c>
      <c r="AA2355" s="57">
        <f t="shared" ref="AA2355" si="9695">(N2355*V2355+O2355*U2355+P2355*V2358+Q2355*U2358)</f>
        <v>-43.375889518031094</v>
      </c>
      <c r="AB2355" s="9"/>
      <c r="AC2355" s="61">
        <f t="shared" ref="AC2355" si="9696">20*LOG((2*$X$8)/(($X$8*X2355+Z2355+$X$8*X2358+Z2358)^2+($X$8*Y2355+AA2355+$X$8*Y2358+AA2358)^2)^0.5)</f>
        <v>-29.554023473752324</v>
      </c>
      <c r="AE2355" s="99">
        <f t="shared" ref="AE2355" si="9697">((Y2355^2+X2355^2)/(Y2358^2+X2358^2))^0.5</f>
        <v>1.614149128443584</v>
      </c>
      <c r="AF2355" s="17"/>
      <c r="AG2355" s="62"/>
      <c r="AH2355" s="62"/>
      <c r="AI2355" s="62"/>
      <c r="AJ2355" s="62"/>
    </row>
    <row r="2356" spans="2:36" ht="18.649999999999999" customHeight="1" thickBot="1">
      <c r="D2356" s="59"/>
      <c r="E2356" s="22"/>
      <c r="F2356" s="22"/>
      <c r="G2356" s="65"/>
      <c r="I2356" s="63"/>
      <c r="L2356" s="64"/>
      <c r="N2356" s="63"/>
      <c r="Q2356" s="64"/>
      <c r="S2356" s="63"/>
      <c r="V2356" s="64"/>
      <c r="X2356" s="63"/>
      <c r="AA2356" s="64"/>
      <c r="AE2356" s="100"/>
      <c r="AF2356" s="17"/>
      <c r="AG2356" s="62"/>
      <c r="AH2356" s="62"/>
      <c r="AI2356" s="62"/>
      <c r="AJ2356" s="62"/>
    </row>
    <row r="2357" spans="2:36" ht="18.649999999999999" customHeight="1" thickBot="1">
      <c r="D2357" s="237" t="s">
        <v>39</v>
      </c>
      <c r="E2357" s="238"/>
      <c r="F2357" s="239" t="s">
        <v>40</v>
      </c>
      <c r="G2357" s="240"/>
      <c r="I2357" s="228" t="s">
        <v>18</v>
      </c>
      <c r="J2357" s="229"/>
      <c r="K2357" s="230" t="s">
        <v>19</v>
      </c>
      <c r="L2357" s="231"/>
      <c r="N2357" s="228" t="s">
        <v>20</v>
      </c>
      <c r="O2357" s="229"/>
      <c r="P2357" s="230" t="s">
        <v>21</v>
      </c>
      <c r="Q2357" s="231"/>
      <c r="S2357" s="228" t="s">
        <v>47</v>
      </c>
      <c r="T2357" s="229"/>
      <c r="U2357" s="230" t="s">
        <v>48</v>
      </c>
      <c r="V2357" s="231"/>
      <c r="X2357" s="228" t="s">
        <v>51</v>
      </c>
      <c r="Y2357" s="229"/>
      <c r="Z2357" s="230" t="s">
        <v>52</v>
      </c>
      <c r="AA2357" s="231"/>
      <c r="AB2357" s="4"/>
      <c r="AC2357" s="71" t="s">
        <v>89</v>
      </c>
      <c r="AE2357" s="101" t="s">
        <v>90</v>
      </c>
      <c r="AF2357" s="17"/>
      <c r="AG2357" s="62"/>
      <c r="AH2357" s="62"/>
      <c r="AI2357" s="62"/>
      <c r="AJ2357" s="62"/>
    </row>
    <row r="2358" spans="2:36" ht="18.649999999999999" customHeight="1" thickTop="1" thickBot="1">
      <c r="D2358" s="43">
        <v>0</v>
      </c>
      <c r="E2358" s="116">
        <f t="shared" ref="E2358" si="9698">(1/$E$8)*SIN($B2355*$F$8)</f>
        <v>0.15333089866979036</v>
      </c>
      <c r="F2358" s="59">
        <f t="shared" ref="F2358" si="9699">COS($F$8*$B2355)</f>
        <v>-0.88792269912308819</v>
      </c>
      <c r="G2358" s="73">
        <v>0</v>
      </c>
      <c r="I2358" s="55">
        <v>0</v>
      </c>
      <c r="J2358" s="58">
        <f t="shared" ref="J2358" si="9700">(TAN($K$8*B2355))/$J$8</f>
        <v>21.4905279636518</v>
      </c>
      <c r="K2358" s="56">
        <v>1</v>
      </c>
      <c r="L2358" s="57">
        <v>0</v>
      </c>
      <c r="N2358" s="55">
        <f t="shared" ref="N2358" si="9701">D2358*I2355+F2358*I2358-E2358*J2355-G2358*J2358</f>
        <v>0</v>
      </c>
      <c r="O2358" s="58">
        <f t="shared" ref="O2358" si="9702">(D2358*J2355+E2358*I2355+F2358*J2358+G2358*I2358)</f>
        <v>-18.92859669639612</v>
      </c>
      <c r="P2358" s="56">
        <f t="shared" ref="P2358" si="9703">D2358*K2355+F2358*K2358-E2358*L2355-G2358*L2358</f>
        <v>-0.88792269912308819</v>
      </c>
      <c r="Q2358" s="57">
        <f t="shared" ref="Q2358" si="9704">(D2358*L2355+E2358*K2355+F2358*L2358+G2358*K2358)</f>
        <v>0</v>
      </c>
      <c r="S2358" s="43">
        <v>0</v>
      </c>
      <c r="T2358" s="116">
        <f t="shared" ref="T2358" si="9705">(1/$T$8)*SIN($B2355*$U$8)</f>
        <v>0.15333089866979036</v>
      </c>
      <c r="U2358" s="59">
        <f t="shared" ref="U2358" si="9706">COS($U$8*$B2355)</f>
        <v>-0.88792269912308819</v>
      </c>
      <c r="V2358" s="73">
        <v>0</v>
      </c>
      <c r="X2358" s="55">
        <f t="shared" ref="X2358" si="9707">N2358*S2355+P2358*S2358-O2358*T2355-Q2358*T2358</f>
        <v>0</v>
      </c>
      <c r="Y2358" s="58">
        <f t="shared" ref="Y2358" si="9708">(N2358*T2355+O2358*S2355+P2358*T2358+Q2358*S2358)</f>
        <v>16.670984683870564</v>
      </c>
      <c r="Z2358" s="56">
        <f t="shared" ref="Z2358" si="9709">N2358*U2355+P2358*U2358-O2358*V2355-Q2358*V2358</f>
        <v>26.90945539776601</v>
      </c>
      <c r="AA2358" s="57">
        <f t="shared" ref="AA2358" si="9710">(N2358*V2355+O2358*U2355+P2358*V2358+Q2358*U2358)</f>
        <v>0</v>
      </c>
      <c r="AB2358" s="9"/>
      <c r="AC2358" s="74">
        <f t="shared" ref="AC2358" si="9711">(180/PI())*ATAN(-1*(($X$8*Y2355+AA2355+$X$8*Y2358+AA2358)/($X$8*X2355+Z2355+$X$8*X2358+Z2358)))</f>
        <v>26.390574328551114</v>
      </c>
      <c r="AE2358" s="102">
        <f t="shared" ref="AE2358" si="9712">20*LOG(((($X$8*X2355+Z2355-$X$8*X2358-Z2358)^2+($X$8*Y2355+AA2355-$X$8*Y2358-AA2358)^2)/(($X$8*X2355+Z2355+$X$8*X2358+Z2358)^2+($X$8*Y2355+AA2355+$X$8*Y2358+AA2358)^2))^0.5)</f>
        <v>-4.8152928690907487E-3</v>
      </c>
      <c r="AF2358" s="17"/>
      <c r="AG2358" s="62"/>
      <c r="AH2358" s="62"/>
      <c r="AI2358" s="62"/>
      <c r="AJ2358" s="62"/>
    </row>
    <row r="2359" spans="2:36" ht="18.649999999999999" customHeight="1">
      <c r="AE2359" s="66"/>
    </row>
    <row r="2360" spans="2:36" ht="18.649999999999999" customHeight="1" thickBot="1">
      <c r="E2360" s="50" t="s">
        <v>8</v>
      </c>
      <c r="J2360" s="50" t="s">
        <v>9</v>
      </c>
      <c r="O2360" s="50" t="s">
        <v>10</v>
      </c>
      <c r="T2360" s="50" t="s">
        <v>11</v>
      </c>
      <c r="Y2360" s="50" t="s">
        <v>12</v>
      </c>
    </row>
    <row r="2361" spans="2:36" ht="18.649999999999999" customHeight="1" thickBot="1">
      <c r="B2361" s="49"/>
      <c r="D2361" s="233" t="s">
        <v>37</v>
      </c>
      <c r="E2361" s="234"/>
      <c r="F2361" s="235" t="s">
        <v>38</v>
      </c>
      <c r="G2361" s="236"/>
      <c r="I2361" s="228" t="s">
        <v>14</v>
      </c>
      <c r="J2361" s="229"/>
      <c r="K2361" s="230" t="s">
        <v>15</v>
      </c>
      <c r="L2361" s="231"/>
      <c r="N2361" s="228" t="s">
        <v>16</v>
      </c>
      <c r="O2361" s="229"/>
      <c r="P2361" s="230" t="s">
        <v>17</v>
      </c>
      <c r="Q2361" s="231"/>
      <c r="S2361" s="228" t="s">
        <v>45</v>
      </c>
      <c r="T2361" s="229"/>
      <c r="U2361" s="230" t="s">
        <v>46</v>
      </c>
      <c r="V2361" s="231"/>
      <c r="X2361" s="228" t="s">
        <v>49</v>
      </c>
      <c r="Y2361" s="229"/>
      <c r="Z2361" s="230" t="s">
        <v>50</v>
      </c>
      <c r="AA2361" s="231"/>
      <c r="AB2361" s="4"/>
      <c r="AC2361" s="53" t="s">
        <v>87</v>
      </c>
      <c r="AE2361" s="98" t="s">
        <v>88</v>
      </c>
      <c r="AF2361" s="17"/>
      <c r="AG2361" s="62"/>
      <c r="AH2361" s="62"/>
      <c r="AI2361" s="62"/>
      <c r="AJ2361" s="62"/>
    </row>
    <row r="2362" spans="2:36" ht="18.649999999999999" customHeight="1" thickTop="1" thickBot="1">
      <c r="B2362" s="75">
        <v>6.68</v>
      </c>
      <c r="D2362" s="132">
        <f t="shared" ref="D2362" si="9713">COS($F$8*$B2362)</f>
        <v>-0.89157365179561709</v>
      </c>
      <c r="E2362" s="133">
        <v>0</v>
      </c>
      <c r="F2362" s="134">
        <v>0</v>
      </c>
      <c r="G2362" s="135">
        <f t="shared" ref="G2362" si="9714">$E$8*SIN($B2362*$F$8)</f>
        <v>1.3586271787412654</v>
      </c>
      <c r="I2362" s="55">
        <v>1</v>
      </c>
      <c r="J2362" s="58">
        <v>0</v>
      </c>
      <c r="K2362" s="56">
        <v>0</v>
      </c>
      <c r="L2362" s="57">
        <v>0</v>
      </c>
      <c r="N2362" s="55">
        <f t="shared" ref="N2362" si="9715">D2362*I2362+F2362*I2365-E2362*J2362-G2362*J2365</f>
        <v>-39.233999607024096</v>
      </c>
      <c r="O2362" s="58">
        <f t="shared" ref="O2362" si="9716">(D2362*J2362+E2362*I2362+F2362*J2365+G2362*I2365)</f>
        <v>0</v>
      </c>
      <c r="P2362" s="56">
        <f t="shared" ref="P2362" si="9717">D2362*K2362+F2362*K2365-E2362*L2362-G2362*L2365</f>
        <v>0</v>
      </c>
      <c r="Q2362" s="57">
        <f t="shared" ref="Q2362" si="9718">(D2362*L2362+E2362*K2362+F2362*L2365+G2362*K2365)</f>
        <v>1.3586271787412654</v>
      </c>
      <c r="S2362" s="59">
        <f t="shared" ref="S2362" si="9719">COS($U$8*$B2362)</f>
        <v>-0.89157365179561709</v>
      </c>
      <c r="T2362" s="60">
        <v>0</v>
      </c>
      <c r="U2362" s="22">
        <v>0</v>
      </c>
      <c r="V2362" s="116">
        <f t="shared" ref="V2362" si="9720">$T$8*SIN($B2362*$U$8)</f>
        <v>1.3586271787412654</v>
      </c>
      <c r="X2362" s="55">
        <f t="shared" ref="X2362" si="9721">N2362*S2362+P2362*S2365-O2362*T2362-Q2362*T2365</f>
        <v>34.774903880758451</v>
      </c>
      <c r="Y2362" s="58">
        <f t="shared" ref="Y2362" si="9722">(N2362*T2362+O2362*S2362+P2362*T2365+Q2362*S2365)</f>
        <v>0</v>
      </c>
      <c r="Z2362" s="56">
        <f t="shared" ref="Z2362" si="9723">N2362*U2362+P2362*U2365-O2362*V2362-Q2362*V2365</f>
        <v>0</v>
      </c>
      <c r="AA2362" s="57">
        <f t="shared" ref="AA2362" si="9724">(N2362*V2362+O2362*U2362+P2362*V2365+Q2362*U2365)</f>
        <v>-54.515694392006189</v>
      </c>
      <c r="AB2362" s="9"/>
      <c r="AC2362" s="61">
        <f t="shared" ref="AC2362" si="9725">20*LOG((2*$X$8)/(($X$8*X2362+Z2362+$X$8*X2365+Z2365)^2+($X$8*Y2362+AA2362+$X$8*Y2365+AA2365)^2)^0.5)</f>
        <v>-31.675977842750175</v>
      </c>
      <c r="AE2362" s="99">
        <f t="shared" ref="AE2362" si="9726">((Y2362^2+X2362^2)/(Y2365^2+X2365^2))^0.5</f>
        <v>1.568970901738221</v>
      </c>
      <c r="AF2362" s="17"/>
      <c r="AG2362" s="62"/>
      <c r="AH2362" s="62"/>
      <c r="AI2362" s="62"/>
      <c r="AJ2362" s="62"/>
    </row>
    <row r="2363" spans="2:36" ht="18.649999999999999" customHeight="1" thickBot="1">
      <c r="D2363" s="59"/>
      <c r="E2363" s="22"/>
      <c r="F2363" s="22"/>
      <c r="G2363" s="65"/>
      <c r="I2363" s="63"/>
      <c r="L2363" s="64"/>
      <c r="N2363" s="63"/>
      <c r="Q2363" s="64"/>
      <c r="S2363" s="63"/>
      <c r="V2363" s="64"/>
      <c r="X2363" s="63"/>
      <c r="AA2363" s="64"/>
      <c r="AE2363" s="100"/>
      <c r="AF2363" s="17"/>
      <c r="AG2363" s="62"/>
      <c r="AH2363" s="62"/>
      <c r="AI2363" s="62"/>
      <c r="AJ2363" s="62"/>
    </row>
    <row r="2364" spans="2:36" ht="18.649999999999999" customHeight="1" thickBot="1">
      <c r="D2364" s="237" t="s">
        <v>39</v>
      </c>
      <c r="E2364" s="238"/>
      <c r="F2364" s="239" t="s">
        <v>40</v>
      </c>
      <c r="G2364" s="240"/>
      <c r="I2364" s="228" t="s">
        <v>18</v>
      </c>
      <c r="J2364" s="229"/>
      <c r="K2364" s="230" t="s">
        <v>19</v>
      </c>
      <c r="L2364" s="231"/>
      <c r="N2364" s="228" t="s">
        <v>20</v>
      </c>
      <c r="O2364" s="229"/>
      <c r="P2364" s="230" t="s">
        <v>21</v>
      </c>
      <c r="Q2364" s="231"/>
      <c r="S2364" s="228" t="s">
        <v>47</v>
      </c>
      <c r="T2364" s="229"/>
      <c r="U2364" s="230" t="s">
        <v>48</v>
      </c>
      <c r="V2364" s="231"/>
      <c r="X2364" s="228" t="s">
        <v>51</v>
      </c>
      <c r="Y2364" s="229"/>
      <c r="Z2364" s="230" t="s">
        <v>52</v>
      </c>
      <c r="AA2364" s="231"/>
      <c r="AB2364" s="4"/>
      <c r="AC2364" s="71" t="s">
        <v>89</v>
      </c>
      <c r="AE2364" s="101" t="s">
        <v>90</v>
      </c>
      <c r="AF2364" s="17"/>
      <c r="AG2364" s="62"/>
      <c r="AH2364" s="62"/>
      <c r="AI2364" s="62"/>
      <c r="AJ2364" s="62"/>
    </row>
    <row r="2365" spans="2:36" ht="18.649999999999999" customHeight="1" thickTop="1" thickBot="1">
      <c r="D2365" s="43">
        <v>0</v>
      </c>
      <c r="E2365" s="116">
        <f t="shared" ref="E2365" si="9727">(1/$E$8)*SIN($B2362*$F$8)</f>
        <v>0.15095857541569613</v>
      </c>
      <c r="F2365" s="59">
        <f t="shared" ref="F2365" si="9728">COS($F$8*$B2362)</f>
        <v>-0.89157365179561709</v>
      </c>
      <c r="G2365" s="73">
        <v>0</v>
      </c>
      <c r="I2365" s="55">
        <v>0</v>
      </c>
      <c r="J2365" s="58">
        <f t="shared" ref="J2365" si="9729">(TAN($K$8*B2362))/$J$8</f>
        <v>28.221447763728523</v>
      </c>
      <c r="K2365" s="56">
        <v>1</v>
      </c>
      <c r="L2365" s="57">
        <v>0</v>
      </c>
      <c r="N2365" s="55">
        <f t="shared" ref="N2365" si="9730">D2365*I2362+F2365*I2365-E2365*J2362-G2365*J2365</f>
        <v>0</v>
      </c>
      <c r="O2365" s="58">
        <f t="shared" ref="O2365" si="9731">(D2365*J2362+E2365*I2362+F2365*J2365+G2365*I2365)</f>
        <v>-25.010540666250996</v>
      </c>
      <c r="P2365" s="56">
        <f t="shared" ref="P2365" si="9732">D2365*K2362+F2365*K2365-E2365*L2362-G2365*L2365</f>
        <v>-0.89157365179561709</v>
      </c>
      <c r="Q2365" s="57">
        <f t="shared" ref="Q2365" si="9733">(D2365*L2362+E2365*K2362+F2365*L2365+G2365*K2365)</f>
        <v>0</v>
      </c>
      <c r="S2365" s="43">
        <v>0</v>
      </c>
      <c r="T2365" s="116">
        <f t="shared" ref="T2365" si="9734">(1/$T$8)*SIN($B2362*$U$8)</f>
        <v>0.15095857541569613</v>
      </c>
      <c r="U2365" s="59">
        <f t="shared" ref="U2365" si="9735">COS($U$8*$B2362)</f>
        <v>-0.89157365179561709</v>
      </c>
      <c r="V2365" s="73">
        <v>0</v>
      </c>
      <c r="X2365" s="55">
        <f t="shared" ref="X2365" si="9736">N2365*S2362+P2365*S2365-O2365*T2362-Q2365*T2365</f>
        <v>0</v>
      </c>
      <c r="Y2365" s="58">
        <f t="shared" ref="Y2365" si="9737">(N2365*T2362+O2365*S2362+P2365*T2365+Q2365*S2365)</f>
        <v>22.164148386838953</v>
      </c>
      <c r="Z2365" s="56">
        <f t="shared" ref="Z2365" si="9738">N2365*U2362+P2365*U2365-O2365*V2362-Q2365*V2365</f>
        <v>34.774903880758451</v>
      </c>
      <c r="AA2365" s="57">
        <f t="shared" ref="AA2365" si="9739">(N2365*V2362+O2365*U2362+P2365*V2365+Q2365*U2365)</f>
        <v>0</v>
      </c>
      <c r="AB2365" s="9"/>
      <c r="AC2365" s="74">
        <f t="shared" ref="AC2365" si="9740">(180/PI())*ATAN(-1*(($X$8*Y2362+AA2362+$X$8*Y2365+AA2365)/($X$8*X2362+Z2362+$X$8*X2365+Z2365)))</f>
        <v>24.945800431094973</v>
      </c>
      <c r="AE2365" s="102">
        <f t="shared" ref="AE2365" si="9741">20*LOG(((($X$8*X2362+Z2362-$X$8*X2365-Z2365)^2+($X$8*Y2362+AA2362-$X$8*Y2365-AA2365)^2)/(($X$8*X2362+Z2362+$X$8*X2365+Z2365)^2+($X$8*Y2362+AA2362+$X$8*Y2365+AA2365)^2))^0.5)</f>
        <v>-2.9534810772667585E-3</v>
      </c>
      <c r="AF2365" s="17"/>
      <c r="AG2365" s="62"/>
      <c r="AH2365" s="62"/>
      <c r="AI2365" s="62"/>
      <c r="AJ2365" s="62"/>
    </row>
    <row r="2366" spans="2:36" ht="18.649999999999999" customHeight="1">
      <c r="AE2366" s="66"/>
    </row>
    <row r="2367" spans="2:36" ht="18.649999999999999" customHeight="1" thickBot="1">
      <c r="E2367" s="50" t="s">
        <v>8</v>
      </c>
      <c r="J2367" s="50" t="s">
        <v>9</v>
      </c>
      <c r="O2367" s="50" t="s">
        <v>10</v>
      </c>
      <c r="T2367" s="50" t="s">
        <v>11</v>
      </c>
      <c r="Y2367" s="50" t="s">
        <v>12</v>
      </c>
    </row>
    <row r="2368" spans="2:36" ht="18.649999999999999" customHeight="1" thickBot="1">
      <c r="B2368" s="49"/>
      <c r="D2368" s="233" t="s">
        <v>37</v>
      </c>
      <c r="E2368" s="234"/>
      <c r="F2368" s="235" t="s">
        <v>38</v>
      </c>
      <c r="G2368" s="236"/>
      <c r="I2368" s="228" t="s">
        <v>14</v>
      </c>
      <c r="J2368" s="229"/>
      <c r="K2368" s="230" t="s">
        <v>15</v>
      </c>
      <c r="L2368" s="231"/>
      <c r="N2368" s="228" t="s">
        <v>16</v>
      </c>
      <c r="O2368" s="229"/>
      <c r="P2368" s="230" t="s">
        <v>17</v>
      </c>
      <c r="Q2368" s="231"/>
      <c r="S2368" s="228" t="s">
        <v>45</v>
      </c>
      <c r="T2368" s="229"/>
      <c r="U2368" s="230" t="s">
        <v>46</v>
      </c>
      <c r="V2368" s="231"/>
      <c r="X2368" s="228" t="s">
        <v>49</v>
      </c>
      <c r="Y2368" s="229"/>
      <c r="Z2368" s="230" t="s">
        <v>50</v>
      </c>
      <c r="AA2368" s="231"/>
      <c r="AB2368" s="4"/>
      <c r="AC2368" s="53" t="s">
        <v>87</v>
      </c>
      <c r="AE2368" s="98" t="s">
        <v>88</v>
      </c>
      <c r="AF2368" s="17"/>
      <c r="AG2368" s="62"/>
      <c r="AH2368" s="62"/>
      <c r="AI2368" s="62"/>
      <c r="AJ2368" s="62"/>
    </row>
    <row r="2369" spans="2:36" ht="18.649999999999999" customHeight="1" thickTop="1" thickBot="1">
      <c r="B2369" s="75">
        <v>6.7</v>
      </c>
      <c r="D2369" s="132">
        <f t="shared" ref="D2369" si="9742">COS($F$8*$B2369)</f>
        <v>-0.89516756094930783</v>
      </c>
      <c r="E2369" s="133">
        <v>0</v>
      </c>
      <c r="F2369" s="134">
        <v>0</v>
      </c>
      <c r="G2369" s="135">
        <f t="shared" ref="G2369" si="9743">$E$8*SIN($B2369*$F$8)</f>
        <v>1.3371893435174411</v>
      </c>
      <c r="I2369" s="55">
        <v>1</v>
      </c>
      <c r="J2369" s="58">
        <v>0</v>
      </c>
      <c r="K2369" s="56">
        <v>0</v>
      </c>
      <c r="L2369" s="57">
        <v>0</v>
      </c>
      <c r="N2369" s="55">
        <f t="shared" ref="N2369" si="9744">D2369*I2369+F2369*I2372-E2369*J2369-G2369*J2372</f>
        <v>-55.810927496820234</v>
      </c>
      <c r="O2369" s="58">
        <f t="shared" ref="O2369" si="9745">(D2369*J2369+E2369*I2369+F2369*J2372+G2369*I2372)</f>
        <v>0</v>
      </c>
      <c r="P2369" s="56">
        <f t="shared" ref="P2369" si="9746">D2369*K2369+F2369*K2372-E2369*L2369-G2369*L2372</f>
        <v>0</v>
      </c>
      <c r="Q2369" s="57">
        <f t="shared" ref="Q2369" si="9747">(D2369*L2369+E2369*K2369+F2369*L2372+G2369*K2372)</f>
        <v>1.3371893435174411</v>
      </c>
      <c r="S2369" s="59">
        <f t="shared" ref="S2369" si="9748">COS($U$8*$B2369)</f>
        <v>-0.89516756094930783</v>
      </c>
      <c r="T2369" s="60">
        <v>0</v>
      </c>
      <c r="U2369" s="22">
        <v>0</v>
      </c>
      <c r="V2369" s="116">
        <f t="shared" ref="V2369" si="9749">$T$8*SIN($B2369*$U$8)</f>
        <v>1.3371893435174411</v>
      </c>
      <c r="X2369" s="55">
        <f t="shared" ref="X2369" si="9750">N2369*S2369+P2369*S2372-O2369*T2369-Q2369*T2372</f>
        <v>49.761456803823158</v>
      </c>
      <c r="Y2369" s="58">
        <f t="shared" ref="Y2369" si="9751">(N2369*T2369+O2369*S2369+P2369*T2372+Q2369*S2372)</f>
        <v>0</v>
      </c>
      <c r="Z2369" s="56">
        <f t="shared" ref="Z2369" si="9752">N2369*U2369+P2369*U2372-O2369*V2369-Q2369*V2372</f>
        <v>0</v>
      </c>
      <c r="AA2369" s="57">
        <f t="shared" ref="AA2369" si="9753">(N2369*V2369+O2369*U2369+P2369*V2372+Q2369*U2372)</f>
        <v>-75.826786023736474</v>
      </c>
      <c r="AB2369" s="9"/>
      <c r="AC2369" s="61">
        <f t="shared" ref="AC2369" si="9754">20*LOG((2*$X$8)/(($X$8*X2369+Z2369+$X$8*X2372+Z2372)^2+($X$8*Y2369+AA2369+$X$8*Y2372+AA2372)^2)^0.5)</f>
        <v>-34.687040165386222</v>
      </c>
      <c r="AE2369" s="99">
        <f t="shared" ref="AE2369" si="9755">((Y2369^2+X2369^2)/(Y2372^2+X2372^2))^0.5</f>
        <v>1.5244212182243571</v>
      </c>
      <c r="AF2369" s="17"/>
      <c r="AG2369" s="62"/>
      <c r="AH2369" s="62"/>
      <c r="AI2369" s="62"/>
      <c r="AJ2369" s="62"/>
    </row>
    <row r="2370" spans="2:36" ht="18.649999999999999" customHeight="1" thickBot="1">
      <c r="D2370" s="59"/>
      <c r="E2370" s="22"/>
      <c r="F2370" s="22"/>
      <c r="G2370" s="65"/>
      <c r="I2370" s="63"/>
      <c r="L2370" s="64"/>
      <c r="N2370" s="63"/>
      <c r="Q2370" s="64"/>
      <c r="S2370" s="63"/>
      <c r="V2370" s="64"/>
      <c r="X2370" s="63"/>
      <c r="AA2370" s="64"/>
      <c r="AE2370" s="100"/>
      <c r="AF2370" s="17"/>
      <c r="AG2370" s="62"/>
      <c r="AH2370" s="62"/>
      <c r="AI2370" s="62"/>
      <c r="AJ2370" s="62"/>
    </row>
    <row r="2371" spans="2:36" ht="18.649999999999999" customHeight="1" thickBot="1">
      <c r="D2371" s="237" t="s">
        <v>39</v>
      </c>
      <c r="E2371" s="238"/>
      <c r="F2371" s="239" t="s">
        <v>40</v>
      </c>
      <c r="G2371" s="240"/>
      <c r="I2371" s="228" t="s">
        <v>18</v>
      </c>
      <c r="J2371" s="229"/>
      <c r="K2371" s="230" t="s">
        <v>19</v>
      </c>
      <c r="L2371" s="231"/>
      <c r="N2371" s="228" t="s">
        <v>20</v>
      </c>
      <c r="O2371" s="229"/>
      <c r="P2371" s="230" t="s">
        <v>21</v>
      </c>
      <c r="Q2371" s="231"/>
      <c r="S2371" s="228" t="s">
        <v>47</v>
      </c>
      <c r="T2371" s="229"/>
      <c r="U2371" s="230" t="s">
        <v>48</v>
      </c>
      <c r="V2371" s="231"/>
      <c r="X2371" s="228" t="s">
        <v>51</v>
      </c>
      <c r="Y2371" s="229"/>
      <c r="Z2371" s="230" t="s">
        <v>52</v>
      </c>
      <c r="AA2371" s="231"/>
      <c r="AB2371" s="4"/>
      <c r="AC2371" s="71" t="s">
        <v>89</v>
      </c>
      <c r="AE2371" s="101" t="s">
        <v>90</v>
      </c>
      <c r="AF2371" s="17"/>
      <c r="AG2371" s="62"/>
      <c r="AH2371" s="62"/>
      <c r="AI2371" s="62"/>
      <c r="AJ2371" s="62"/>
    </row>
    <row r="2372" spans="2:36" ht="18.649999999999999" customHeight="1" thickTop="1" thickBot="1">
      <c r="D2372" s="43">
        <v>0</v>
      </c>
      <c r="E2372" s="116">
        <f t="shared" ref="E2372" si="9756">(1/$E$8)*SIN($B2369*$F$8)</f>
        <v>0.1485765937241601</v>
      </c>
      <c r="F2372" s="59">
        <f t="shared" ref="F2372" si="9757">COS($F$8*$B2369)</f>
        <v>-0.89516756094930783</v>
      </c>
      <c r="G2372" s="73">
        <v>0</v>
      </c>
      <c r="I2372" s="55">
        <v>0</v>
      </c>
      <c r="J2372" s="58">
        <f t="shared" ref="J2372" si="9758">(TAN($K$8*B2369))/$J$8</f>
        <v>41.068050835206684</v>
      </c>
      <c r="K2372" s="56">
        <v>1</v>
      </c>
      <c r="L2372" s="57">
        <v>0</v>
      </c>
      <c r="N2372" s="55">
        <f t="shared" ref="N2372" si="9759">D2372*I2369+F2372*I2372-E2372*J2369-G2372*J2372</f>
        <v>0</v>
      </c>
      <c r="O2372" s="58">
        <f t="shared" ref="O2372" si="9760">(D2372*J2369+E2372*I2369+F2372*J2372+G2372*I2372)</f>
        <v>-36.614210305369994</v>
      </c>
      <c r="P2372" s="56">
        <f t="shared" ref="P2372" si="9761">D2372*K2369+F2372*K2372-E2372*L2369-G2372*L2372</f>
        <v>-0.89516756094930783</v>
      </c>
      <c r="Q2372" s="57">
        <f t="shared" ref="Q2372" si="9762">(D2372*L2369+E2372*K2369+F2372*L2372+G2372*K2372)</f>
        <v>0</v>
      </c>
      <c r="S2372" s="43">
        <v>0</v>
      </c>
      <c r="T2372" s="116">
        <f t="shared" ref="T2372" si="9763">(1/$T$8)*SIN($B2369*$U$8)</f>
        <v>0.1485765937241601</v>
      </c>
      <c r="U2372" s="59">
        <f t="shared" ref="U2372" si="9764">COS($U$8*$B2369)</f>
        <v>-0.89516756094930783</v>
      </c>
      <c r="V2372" s="73">
        <v>0</v>
      </c>
      <c r="X2372" s="55">
        <f t="shared" ref="X2372" si="9765">N2372*S2369+P2372*S2372-O2372*T2369-Q2372*T2372</f>
        <v>0</v>
      </c>
      <c r="Y2372" s="58">
        <f t="shared" ref="Y2372" si="9766">(N2372*T2369+O2372*S2369+P2372*T2372+Q2372*S2372)</f>
        <v>32.642852388124858</v>
      </c>
      <c r="Z2372" s="56">
        <f t="shared" ref="Z2372" si="9767">N2372*U2369+P2372*U2372-O2372*V2369-Q2372*V2372</f>
        <v>49.761456803823165</v>
      </c>
      <c r="AA2372" s="57">
        <f t="shared" ref="AA2372" si="9768">(N2372*V2369+O2372*U2369+P2372*V2372+Q2372*U2372)</f>
        <v>0</v>
      </c>
      <c r="AB2372" s="9"/>
      <c r="AC2372" s="74">
        <f t="shared" ref="AC2372" si="9769">(180/PI())*ATAN(-1*(($X$8*Y2369+AA2369+$X$8*Y2372+AA2372)/($X$8*X2369+Z2369+$X$8*X2372+Z2372)))</f>
        <v>23.456478014089871</v>
      </c>
      <c r="AE2372" s="102">
        <f t="shared" ref="AE2372" si="9770">20*LOG(((($X$8*X2369+Z2369-$X$8*X2372-Z2372)^2+($X$8*Y2369+AA2369-$X$8*Y2372-AA2372)^2)/(($X$8*X2369+Z2369+$X$8*X2372+Z2372)^2+($X$8*Y2369+AA2369+$X$8*Y2372+AA2372)^2))^0.5)</f>
        <v>-1.4762302629417155E-3</v>
      </c>
      <c r="AF2372" s="17"/>
      <c r="AG2372" s="62"/>
      <c r="AH2372" s="62"/>
      <c r="AI2372" s="62"/>
      <c r="AJ2372" s="62"/>
    </row>
    <row r="2373" spans="2:36" ht="18.649999999999999" customHeight="1">
      <c r="AE2373" s="66"/>
    </row>
    <row r="2374" spans="2:36" ht="18.649999999999999" customHeight="1" thickBot="1">
      <c r="E2374" s="50" t="s">
        <v>8</v>
      </c>
      <c r="J2374" s="50" t="s">
        <v>9</v>
      </c>
      <c r="O2374" s="50" t="s">
        <v>10</v>
      </c>
      <c r="T2374" s="50" t="s">
        <v>11</v>
      </c>
      <c r="Y2374" s="50" t="s">
        <v>12</v>
      </c>
    </row>
    <row r="2375" spans="2:36" ht="18.649999999999999" customHeight="1" thickBot="1">
      <c r="B2375" s="49"/>
      <c r="D2375" s="233" t="s">
        <v>37</v>
      </c>
      <c r="E2375" s="234"/>
      <c r="F2375" s="235" t="s">
        <v>38</v>
      </c>
      <c r="G2375" s="236"/>
      <c r="I2375" s="228" t="s">
        <v>14</v>
      </c>
      <c r="J2375" s="229"/>
      <c r="K2375" s="230" t="s">
        <v>15</v>
      </c>
      <c r="L2375" s="231"/>
      <c r="N2375" s="228" t="s">
        <v>16</v>
      </c>
      <c r="O2375" s="229"/>
      <c r="P2375" s="230" t="s">
        <v>17</v>
      </c>
      <c r="Q2375" s="231"/>
      <c r="S2375" s="228" t="s">
        <v>45</v>
      </c>
      <c r="T2375" s="229"/>
      <c r="U2375" s="230" t="s">
        <v>46</v>
      </c>
      <c r="V2375" s="231"/>
      <c r="X2375" s="228" t="s">
        <v>49</v>
      </c>
      <c r="Y2375" s="229"/>
      <c r="Z2375" s="230" t="s">
        <v>50</v>
      </c>
      <c r="AA2375" s="231"/>
      <c r="AB2375" s="4"/>
      <c r="AC2375" s="53" t="s">
        <v>87</v>
      </c>
      <c r="AE2375" s="98" t="s">
        <v>88</v>
      </c>
      <c r="AF2375" s="17"/>
      <c r="AG2375" s="62"/>
      <c r="AH2375" s="62"/>
      <c r="AI2375" s="62"/>
      <c r="AJ2375" s="62"/>
    </row>
    <row r="2376" spans="2:36" ht="18.649999999999999" customHeight="1" thickTop="1" thickBot="1">
      <c r="B2376" s="75">
        <v>6.72</v>
      </c>
      <c r="D2376" s="132">
        <f t="shared" ref="D2376" si="9771">COS($F$8*$B2376)</f>
        <v>-0.89870419664328627</v>
      </c>
      <c r="E2376" s="133">
        <v>0</v>
      </c>
      <c r="F2376" s="134">
        <v>0</v>
      </c>
      <c r="G2376" s="135">
        <f t="shared" ref="G2376" si="9772">$E$8*SIN($B2376*$F$8)</f>
        <v>1.3156659539646485</v>
      </c>
      <c r="I2376" s="55">
        <v>1</v>
      </c>
      <c r="J2376" s="58">
        <v>0</v>
      </c>
      <c r="K2376" s="56">
        <v>0</v>
      </c>
      <c r="L2376" s="57">
        <v>0</v>
      </c>
      <c r="N2376" s="55">
        <f t="shared" ref="N2376" si="9773">D2376*I2376+F2376*I2379-E2376*J2376-G2376*J2379</f>
        <v>-100.00623936332876</v>
      </c>
      <c r="O2376" s="58">
        <f t="shared" ref="O2376" si="9774">(D2376*J2376+E2376*I2376+F2376*J2379+G2376*I2379)</f>
        <v>0</v>
      </c>
      <c r="P2376" s="56">
        <f t="shared" ref="P2376" si="9775">D2376*K2376+F2376*K2379-E2376*L2376-G2376*L2379</f>
        <v>0</v>
      </c>
      <c r="Q2376" s="57">
        <f t="shared" ref="Q2376" si="9776">(D2376*L2376+E2376*K2376+F2376*L2379+G2376*K2379)</f>
        <v>1.3156659539646485</v>
      </c>
      <c r="S2376" s="59">
        <f t="shared" ref="S2376" si="9777">COS($U$8*$B2376)</f>
        <v>-0.89870419664328627</v>
      </c>
      <c r="T2376" s="60">
        <v>0</v>
      </c>
      <c r="U2376" s="22">
        <v>0</v>
      </c>
      <c r="V2376" s="116">
        <f t="shared" ref="V2376" si="9778">$T$8*SIN($B2376*$U$8)</f>
        <v>1.3156659539646485</v>
      </c>
      <c r="X2376" s="55">
        <f t="shared" ref="X2376" si="9779">N2376*S2376+P2376*S2379-O2376*T2376-Q2376*T2379</f>
        <v>89.683696239400831</v>
      </c>
      <c r="Y2376" s="58">
        <f t="shared" ref="Y2376" si="9780">(N2376*T2376+O2376*S2376+P2376*T2379+Q2376*S2379)</f>
        <v>0</v>
      </c>
      <c r="Z2376" s="56">
        <f t="shared" ref="Z2376" si="9781">N2376*U2376+P2376*U2379-O2376*V2376-Q2376*V2379</f>
        <v>0</v>
      </c>
      <c r="AA2376" s="57">
        <f t="shared" ref="AA2376" si="9782">(N2376*V2376+O2376*U2376+P2376*V2379+Q2376*U2379)</f>
        <v>-132.75719882857962</v>
      </c>
      <c r="AB2376" s="9"/>
      <c r="AC2376" s="61">
        <f t="shared" ref="AC2376" si="9783">20*LOG((2*$X$8)/(($X$8*X2376+Z2376+$X$8*X2379+Z2379)^2+($X$8*Y2376+AA2376+$X$8*Y2379+AA2379)^2)^0.5)</f>
        <v>-39.706083328443007</v>
      </c>
      <c r="AE2376" s="99">
        <f t="shared" ref="AE2376" si="9784">((Y2376^2+X2376^2)/(Y2379^2+X2379^2))^0.5</f>
        <v>1.4804664843166588</v>
      </c>
      <c r="AF2376" s="17"/>
      <c r="AG2376" s="62"/>
      <c r="AH2376" s="62"/>
      <c r="AI2376" s="62"/>
      <c r="AJ2376" s="62"/>
    </row>
    <row r="2377" spans="2:36" ht="18.649999999999999" customHeight="1" thickBot="1">
      <c r="D2377" s="59"/>
      <c r="E2377" s="22"/>
      <c r="F2377" s="22"/>
      <c r="G2377" s="65"/>
      <c r="I2377" s="63"/>
      <c r="L2377" s="64"/>
      <c r="N2377" s="63"/>
      <c r="Q2377" s="64"/>
      <c r="S2377" s="63"/>
      <c r="V2377" s="64"/>
      <c r="X2377" s="63"/>
      <c r="AA2377" s="64"/>
      <c r="AE2377" s="100"/>
      <c r="AF2377" s="17"/>
      <c r="AG2377" s="62"/>
      <c r="AH2377" s="62"/>
      <c r="AI2377" s="62"/>
      <c r="AJ2377" s="62"/>
    </row>
    <row r="2378" spans="2:36" ht="18.649999999999999" customHeight="1" thickBot="1">
      <c r="D2378" s="237" t="s">
        <v>39</v>
      </c>
      <c r="E2378" s="238"/>
      <c r="F2378" s="239" t="s">
        <v>40</v>
      </c>
      <c r="G2378" s="240"/>
      <c r="I2378" s="228" t="s">
        <v>18</v>
      </c>
      <c r="J2378" s="229"/>
      <c r="K2378" s="230" t="s">
        <v>19</v>
      </c>
      <c r="L2378" s="231"/>
      <c r="N2378" s="228" t="s">
        <v>20</v>
      </c>
      <c r="O2378" s="229"/>
      <c r="P2378" s="230" t="s">
        <v>21</v>
      </c>
      <c r="Q2378" s="231"/>
      <c r="S2378" s="228" t="s">
        <v>47</v>
      </c>
      <c r="T2378" s="229"/>
      <c r="U2378" s="230" t="s">
        <v>48</v>
      </c>
      <c r="V2378" s="231"/>
      <c r="X2378" s="228" t="s">
        <v>51</v>
      </c>
      <c r="Y2378" s="229"/>
      <c r="Z2378" s="230" t="s">
        <v>52</v>
      </c>
      <c r="AA2378" s="231"/>
      <c r="AB2378" s="4"/>
      <c r="AC2378" s="71" t="s">
        <v>89</v>
      </c>
      <c r="AE2378" s="101" t="s">
        <v>90</v>
      </c>
      <c r="AF2378" s="17"/>
      <c r="AG2378" s="62"/>
      <c r="AH2378" s="62"/>
      <c r="AI2378" s="62"/>
      <c r="AJ2378" s="62"/>
    </row>
    <row r="2379" spans="2:36" ht="18.649999999999999" customHeight="1" thickTop="1" thickBot="1">
      <c r="D2379" s="43">
        <v>0</v>
      </c>
      <c r="E2379" s="116">
        <f t="shared" ref="E2379" si="9785">(1/$E$8)*SIN($B2376*$F$8)</f>
        <v>0.14618510599607204</v>
      </c>
      <c r="F2379" s="59">
        <f t="shared" ref="F2379" si="9786">COS($F$8*$B2376)</f>
        <v>-0.89870419664328627</v>
      </c>
      <c r="G2379" s="73">
        <v>0</v>
      </c>
      <c r="I2379" s="55">
        <v>0</v>
      </c>
      <c r="J2379" s="58">
        <f t="shared" ref="J2379" si="9787">(TAN($K$8*B2376))/$J$8</f>
        <v>75.328798216624264</v>
      </c>
      <c r="K2379" s="56">
        <v>1</v>
      </c>
      <c r="L2379" s="57">
        <v>0</v>
      </c>
      <c r="N2379" s="55">
        <f t="shared" ref="N2379" si="9788">D2379*I2376+F2379*I2379-E2379*J2376-G2379*J2379</f>
        <v>0</v>
      </c>
      <c r="O2379" s="58">
        <f t="shared" ref="O2379" si="9789">(D2379*J2376+E2379*I2376+F2379*J2379+G2379*I2379)</f>
        <v>-67.55212197937945</v>
      </c>
      <c r="P2379" s="56">
        <f t="shared" ref="P2379" si="9790">D2379*K2376+F2379*K2379-E2379*L2376-G2379*L2379</f>
        <v>-0.89870419664328627</v>
      </c>
      <c r="Q2379" s="57">
        <f t="shared" ref="Q2379" si="9791">(D2379*L2376+E2379*K2376+F2379*L2379+G2379*K2379)</f>
        <v>0</v>
      </c>
      <c r="S2379" s="43">
        <v>0</v>
      </c>
      <c r="T2379" s="116">
        <f t="shared" ref="T2379" si="9792">(1/$T$8)*SIN($B2376*$U$8)</f>
        <v>0.14618510599607204</v>
      </c>
      <c r="U2379" s="59">
        <f t="shared" ref="U2379" si="9793">COS($U$8*$B2376)</f>
        <v>-0.89870419664328627</v>
      </c>
      <c r="V2379" s="73">
        <v>0</v>
      </c>
      <c r="X2379" s="55">
        <f t="shared" ref="X2379" si="9794">N2379*S2376+P2379*S2379-O2379*T2376-Q2379*T2379</f>
        <v>0</v>
      </c>
      <c r="Y2379" s="58">
        <f t="shared" ref="Y2379" si="9795">(N2379*T2376+O2379*S2376+P2379*T2379+Q2379*S2379)</f>
        <v>60.577998346782074</v>
      </c>
      <c r="Z2379" s="56">
        <f t="shared" ref="Z2379" si="9796">N2379*U2376+P2379*U2379-O2379*V2376-Q2379*V2379</f>
        <v>89.683696239400817</v>
      </c>
      <c r="AA2379" s="57">
        <f t="shared" ref="AA2379" si="9797">(N2379*V2376+O2379*U2376+P2379*V2379+Q2379*U2379)</f>
        <v>0</v>
      </c>
      <c r="AB2379" s="9"/>
      <c r="AC2379" s="74">
        <f t="shared" ref="AC2379" si="9798">(180/PI())*ATAN(-1*(($X$8*Y2376+AA2376+$X$8*Y2379+AA2379)/($X$8*X2376+Z2376+$X$8*X2379+Z2379)))</f>
        <v>21.920338618281786</v>
      </c>
      <c r="AE2379" s="102">
        <f t="shared" ref="AE2379" si="9799">20*LOG(((($X$8*X2376+Z2376-$X$8*X2379-Z2379)^2+($X$8*Y2376+AA2376-$X$8*Y2379-AA2379)^2)/(($X$8*X2376+Z2376+$X$8*X2379+Z2379)^2+($X$8*Y2376+AA2376+$X$8*Y2379+AA2379)^2))^0.5)</f>
        <v>-4.6472840131265344E-4</v>
      </c>
      <c r="AF2379" s="17"/>
      <c r="AG2379" s="62"/>
      <c r="AH2379" s="62"/>
      <c r="AI2379" s="62"/>
      <c r="AJ2379" s="62"/>
    </row>
    <row r="2380" spans="2:36" ht="18.649999999999999" customHeight="1">
      <c r="AE2380" s="66"/>
    </row>
    <row r="2381" spans="2:36" ht="18.649999999999999" customHeight="1" thickBot="1">
      <c r="E2381" s="50" t="s">
        <v>8</v>
      </c>
      <c r="J2381" s="50" t="s">
        <v>9</v>
      </c>
      <c r="O2381" s="50" t="s">
        <v>10</v>
      </c>
      <c r="T2381" s="50" t="s">
        <v>11</v>
      </c>
      <c r="Y2381" s="50" t="s">
        <v>12</v>
      </c>
    </row>
    <row r="2382" spans="2:36" ht="18.649999999999999" customHeight="1" thickBot="1">
      <c r="B2382" s="49"/>
      <c r="D2382" s="233" t="s">
        <v>37</v>
      </c>
      <c r="E2382" s="234"/>
      <c r="F2382" s="235" t="s">
        <v>38</v>
      </c>
      <c r="G2382" s="236"/>
      <c r="I2382" s="228" t="s">
        <v>14</v>
      </c>
      <c r="J2382" s="229"/>
      <c r="K2382" s="230" t="s">
        <v>15</v>
      </c>
      <c r="L2382" s="231"/>
      <c r="N2382" s="228" t="s">
        <v>16</v>
      </c>
      <c r="O2382" s="229"/>
      <c r="P2382" s="230" t="s">
        <v>17</v>
      </c>
      <c r="Q2382" s="231"/>
      <c r="S2382" s="228" t="s">
        <v>45</v>
      </c>
      <c r="T2382" s="229"/>
      <c r="U2382" s="230" t="s">
        <v>46</v>
      </c>
      <c r="V2382" s="231"/>
      <c r="X2382" s="228" t="s">
        <v>49</v>
      </c>
      <c r="Y2382" s="229"/>
      <c r="Z2382" s="230" t="s">
        <v>50</v>
      </c>
      <c r="AA2382" s="231"/>
      <c r="AB2382" s="4"/>
      <c r="AC2382" s="53" t="s">
        <v>87</v>
      </c>
      <c r="AE2382" s="98" t="s">
        <v>88</v>
      </c>
      <c r="AF2382" s="17"/>
      <c r="AG2382" s="62"/>
      <c r="AH2382" s="62"/>
      <c r="AI2382" s="62"/>
      <c r="AJ2382" s="62"/>
    </row>
    <row r="2383" spans="2:36" ht="18.649999999999999" customHeight="1" thickTop="1" thickBot="1">
      <c r="B2383" s="75">
        <v>6.74</v>
      </c>
      <c r="D2383" s="132">
        <f t="shared" ref="D2383" si="9800">COS($F$8*$B2383)</f>
        <v>-0.90218333260107619</v>
      </c>
      <c r="E2383" s="133">
        <v>0</v>
      </c>
      <c r="F2383" s="134">
        <v>0</v>
      </c>
      <c r="G2383" s="135">
        <f t="shared" ref="G2383" si="9801">$E$8*SIN($B2383*$F$8)</f>
        <v>1.2940583871647147</v>
      </c>
      <c r="I2383" s="55">
        <v>1</v>
      </c>
      <c r="J2383" s="58">
        <v>0</v>
      </c>
      <c r="K2383" s="56">
        <v>0</v>
      </c>
      <c r="L2383" s="57">
        <v>0</v>
      </c>
      <c r="N2383" s="55">
        <f t="shared" ref="N2383" si="9802">D2383*I2383+F2383*I2386-E2383*J2383-G2383*J2386</f>
        <v>-587.60916821586704</v>
      </c>
      <c r="O2383" s="58">
        <f t="shared" ref="O2383" si="9803">(D2383*J2383+E2383*I2383+F2383*J2386+G2383*I2386)</f>
        <v>0</v>
      </c>
      <c r="P2383" s="56">
        <f t="shared" ref="P2383" si="9804">D2383*K2383+F2383*K2386-E2383*L2383-G2383*L2386</f>
        <v>0</v>
      </c>
      <c r="Q2383" s="57">
        <f t="shared" ref="Q2383" si="9805">(D2383*L2383+E2383*K2383+F2383*L2386+G2383*K2386)</f>
        <v>1.2940583871647147</v>
      </c>
      <c r="S2383" s="59">
        <f t="shared" ref="S2383" si="9806">COS($U$8*$B2383)</f>
        <v>-0.90218333260107619</v>
      </c>
      <c r="T2383" s="60">
        <v>0</v>
      </c>
      <c r="U2383" s="22">
        <v>0</v>
      </c>
      <c r="V2383" s="116">
        <f t="shared" ref="V2383" si="9807">$T$8*SIN($B2383*$U$8)</f>
        <v>1.2940583871647147</v>
      </c>
      <c r="X2383" s="55">
        <f t="shared" ref="X2383" si="9808">N2383*S2383+P2383*S2386-O2383*T2383-Q2383*T2386</f>
        <v>529.94513241356049</v>
      </c>
      <c r="Y2383" s="58">
        <f t="shared" ref="Y2383" si="9809">(N2383*T2383+O2383*S2383+P2383*T2386+Q2383*S2386)</f>
        <v>0</v>
      </c>
      <c r="Z2383" s="56">
        <f t="shared" ref="Z2383" si="9810">N2383*U2383+P2383*U2386-O2383*V2383-Q2383*V2386</f>
        <v>0</v>
      </c>
      <c r="AA2383" s="57">
        <f t="shared" ref="AA2383" si="9811">(N2383*V2383+O2383*U2383+P2383*V2386+Q2383*U2386)</f>
        <v>-761.56805041293705</v>
      </c>
      <c r="AB2383" s="9"/>
      <c r="AC2383" s="61">
        <f t="shared" ref="AC2383" si="9812">20*LOG((2*$X$8)/(($X$8*X2383+Z2383+$X$8*X2386+Z2386)^2+($X$8*Y2383+AA2383+$X$8*Y2386+AA2386)^2)^0.5)</f>
        <v>-55.043554331313175</v>
      </c>
      <c r="AE2383" s="99">
        <f t="shared" ref="AE2383" si="9813">((Y2383^2+X2383^2)/(Y2386^2+X2386^2))^0.5</f>
        <v>1.4370747376940123</v>
      </c>
      <c r="AF2383" s="17"/>
      <c r="AG2383" s="62"/>
      <c r="AH2383" s="62"/>
      <c r="AI2383" s="62"/>
      <c r="AJ2383" s="62"/>
    </row>
    <row r="2384" spans="2:36" ht="18.649999999999999" customHeight="1" thickBot="1">
      <c r="D2384" s="59"/>
      <c r="E2384" s="22"/>
      <c r="F2384" s="22"/>
      <c r="G2384" s="65"/>
      <c r="I2384" s="63"/>
      <c r="L2384" s="64"/>
      <c r="N2384" s="63"/>
      <c r="Q2384" s="64"/>
      <c r="S2384" s="63"/>
      <c r="V2384" s="64"/>
      <c r="X2384" s="63"/>
      <c r="AA2384" s="64"/>
      <c r="AE2384" s="100"/>
      <c r="AF2384" s="17"/>
      <c r="AG2384" s="62"/>
      <c r="AH2384" s="62"/>
      <c r="AI2384" s="62"/>
      <c r="AJ2384" s="62"/>
    </row>
    <row r="2385" spans="2:36" ht="18.649999999999999" customHeight="1" thickBot="1">
      <c r="D2385" s="237" t="s">
        <v>39</v>
      </c>
      <c r="E2385" s="238"/>
      <c r="F2385" s="239" t="s">
        <v>40</v>
      </c>
      <c r="G2385" s="240"/>
      <c r="I2385" s="228" t="s">
        <v>18</v>
      </c>
      <c r="J2385" s="229"/>
      <c r="K2385" s="230" t="s">
        <v>19</v>
      </c>
      <c r="L2385" s="231"/>
      <c r="N2385" s="228" t="s">
        <v>20</v>
      </c>
      <c r="O2385" s="229"/>
      <c r="P2385" s="230" t="s">
        <v>21</v>
      </c>
      <c r="Q2385" s="231"/>
      <c r="S2385" s="228" t="s">
        <v>47</v>
      </c>
      <c r="T2385" s="229"/>
      <c r="U2385" s="230" t="s">
        <v>48</v>
      </c>
      <c r="V2385" s="231"/>
      <c r="X2385" s="228" t="s">
        <v>51</v>
      </c>
      <c r="Y2385" s="229"/>
      <c r="Z2385" s="230" t="s">
        <v>52</v>
      </c>
      <c r="AA2385" s="231"/>
      <c r="AB2385" s="4"/>
      <c r="AC2385" s="71" t="s">
        <v>89</v>
      </c>
      <c r="AE2385" s="101" t="s">
        <v>90</v>
      </c>
      <c r="AF2385" s="17"/>
      <c r="AG2385" s="62"/>
      <c r="AH2385" s="62"/>
      <c r="AI2385" s="62"/>
      <c r="AJ2385" s="62"/>
    </row>
    <row r="2386" spans="2:36" ht="18.649999999999999" customHeight="1" thickTop="1" thickBot="1">
      <c r="D2386" s="43">
        <v>0</v>
      </c>
      <c r="E2386" s="116">
        <f t="shared" ref="E2386" si="9814">(1/$E$8)*SIN($B2383*$F$8)</f>
        <v>0.14378426524052385</v>
      </c>
      <c r="F2386" s="59">
        <f t="shared" ref="F2386" si="9815">COS($F$8*$B2383)</f>
        <v>-0.90218333260107619</v>
      </c>
      <c r="G2386" s="73">
        <v>0</v>
      </c>
      <c r="I2386" s="55">
        <v>0</v>
      </c>
      <c r="J2386" s="58">
        <f t="shared" ref="J2386" si="9816">(TAN($K$8*B2383))/$J$8</f>
        <v>453.38524961670583</v>
      </c>
      <c r="K2386" s="56">
        <v>1</v>
      </c>
      <c r="L2386" s="57">
        <v>0</v>
      </c>
      <c r="N2386" s="55">
        <f t="shared" ref="N2386" si="9817">D2386*I2383+F2386*I2386-E2386*J2383-G2386*J2386</f>
        <v>0</v>
      </c>
      <c r="O2386" s="58">
        <f t="shared" ref="O2386" si="9818">(D2386*J2383+E2386*I2383+F2386*J2386+G2386*I2386)</f>
        <v>-408.89283118612997</v>
      </c>
      <c r="P2386" s="56">
        <f t="shared" ref="P2386" si="9819">D2386*K2383+F2386*K2386-E2386*L2383-G2386*L2386</f>
        <v>-0.90218333260107619</v>
      </c>
      <c r="Q2386" s="57">
        <f t="shared" ref="Q2386" si="9820">(D2386*L2383+E2386*K2383+F2386*L2386+G2386*K2386)</f>
        <v>0</v>
      </c>
      <c r="S2386" s="43">
        <v>0</v>
      </c>
      <c r="T2386" s="116">
        <f t="shared" ref="T2386" si="9821">(1/$T$8)*SIN($B2383*$U$8)</f>
        <v>0.14378426524052385</v>
      </c>
      <c r="U2386" s="59">
        <f t="shared" ref="U2386" si="9822">COS($U$8*$B2383)</f>
        <v>-0.90218333260107619</v>
      </c>
      <c r="V2386" s="73">
        <v>0</v>
      </c>
      <c r="X2386" s="55">
        <f t="shared" ref="X2386" si="9823">N2386*S2383+P2386*S2386-O2386*T2383-Q2386*T2386</f>
        <v>0</v>
      </c>
      <c r="Y2386" s="58">
        <f t="shared" ref="Y2386" si="9824">(N2386*T2383+O2386*S2383+P2386*T2386+Q2386*S2386)</f>
        <v>368.76657734860169</v>
      </c>
      <c r="Z2386" s="56">
        <f t="shared" ref="Z2386" si="9825">N2386*U2383+P2386*U2386-O2386*V2383-Q2386*V2386</f>
        <v>529.94513241356049</v>
      </c>
      <c r="AA2386" s="57">
        <f t="shared" ref="AA2386" si="9826">(N2386*V2383+O2386*U2383+P2386*V2386+Q2386*U2386)</f>
        <v>0</v>
      </c>
      <c r="AB2386" s="9"/>
      <c r="AC2386" s="74">
        <f t="shared" ref="AC2386" si="9827">(180/PI())*ATAN(-1*(($X$8*Y2383+AA2383+$X$8*Y2386+AA2386)/($X$8*X2383+Z2383+$X$8*X2386+Z2386)))</f>
        <v>20.334997581762682</v>
      </c>
      <c r="AE2386" s="102">
        <f t="shared" ref="AE2386" si="9828">20*LOG(((($X$8*X2383+Z2383-$X$8*X2386-Z2386)^2+($X$8*Y2383+AA2383-$X$8*Y2386-AA2386)^2)/(($X$8*X2383+Z2383+$X$8*X2386+Z2386)^2+($X$8*Y2383+AA2383+$X$8*Y2386+AA2386)^2))^0.5)</f>
        <v>-1.3596576106734031E-5</v>
      </c>
      <c r="AF2386" s="17"/>
      <c r="AG2386" s="62"/>
      <c r="AH2386" s="62"/>
      <c r="AI2386" s="62"/>
      <c r="AJ2386" s="62"/>
    </row>
    <row r="2387" spans="2:36" ht="18.649999999999999" customHeight="1">
      <c r="AE2387" s="66"/>
    </row>
    <row r="2388" spans="2:36" ht="18.649999999999999" customHeight="1" thickBot="1">
      <c r="E2388" s="50" t="s">
        <v>8</v>
      </c>
      <c r="J2388" s="50" t="s">
        <v>9</v>
      </c>
      <c r="O2388" s="50" t="s">
        <v>10</v>
      </c>
      <c r="T2388" s="50" t="s">
        <v>11</v>
      </c>
      <c r="Y2388" s="50" t="s">
        <v>12</v>
      </c>
    </row>
    <row r="2389" spans="2:36" ht="18.649999999999999" customHeight="1" thickBot="1">
      <c r="B2389" s="49"/>
      <c r="D2389" s="233" t="s">
        <v>37</v>
      </c>
      <c r="E2389" s="234"/>
      <c r="F2389" s="235" t="s">
        <v>38</v>
      </c>
      <c r="G2389" s="236"/>
      <c r="I2389" s="228" t="s">
        <v>14</v>
      </c>
      <c r="J2389" s="229"/>
      <c r="K2389" s="230" t="s">
        <v>15</v>
      </c>
      <c r="L2389" s="231"/>
      <c r="N2389" s="228" t="s">
        <v>16</v>
      </c>
      <c r="O2389" s="229"/>
      <c r="P2389" s="230" t="s">
        <v>17</v>
      </c>
      <c r="Q2389" s="231"/>
      <c r="S2389" s="228" t="s">
        <v>45</v>
      </c>
      <c r="T2389" s="229"/>
      <c r="U2389" s="230" t="s">
        <v>46</v>
      </c>
      <c r="V2389" s="231"/>
      <c r="X2389" s="228" t="s">
        <v>49</v>
      </c>
      <c r="Y2389" s="229"/>
      <c r="Z2389" s="230" t="s">
        <v>50</v>
      </c>
      <c r="AA2389" s="231"/>
      <c r="AB2389" s="4"/>
      <c r="AC2389" s="53" t="s">
        <v>87</v>
      </c>
      <c r="AE2389" s="98" t="s">
        <v>88</v>
      </c>
      <c r="AF2389" s="17"/>
      <c r="AG2389" s="62"/>
      <c r="AH2389" s="62"/>
      <c r="AI2389" s="62"/>
      <c r="AJ2389" s="62"/>
    </row>
    <row r="2390" spans="2:36" ht="18.649999999999999" customHeight="1" thickTop="1" thickBot="1">
      <c r="B2390" s="75">
        <v>6.76</v>
      </c>
      <c r="D2390" s="132">
        <f t="shared" ref="D2390" si="9829">COS($F$8*$B2390)</f>
        <v>-0.90560474622507436</v>
      </c>
      <c r="E2390" s="133">
        <v>0</v>
      </c>
      <c r="F2390" s="134">
        <v>0</v>
      </c>
      <c r="G2390" s="135">
        <f t="shared" ref="G2390" si="9830">$E$8*SIN($B2390*$F$8)</f>
        <v>1.272368025585195</v>
      </c>
      <c r="I2390" s="55">
        <v>1</v>
      </c>
      <c r="J2390" s="58">
        <v>0</v>
      </c>
      <c r="K2390" s="56">
        <v>0</v>
      </c>
      <c r="L2390" s="57">
        <v>0</v>
      </c>
      <c r="N2390" s="55">
        <f t="shared" ref="N2390" si="9831">D2390*I2390+F2390*I2393-E2390*J2390-G2390*J2393</f>
        <v>142.65368391925878</v>
      </c>
      <c r="O2390" s="58">
        <f t="shared" ref="O2390" si="9832">(D2390*J2390+E2390*I2390+F2390*J2393+G2390*I2393)</f>
        <v>0</v>
      </c>
      <c r="P2390" s="56">
        <f t="shared" ref="P2390" si="9833">D2390*K2390+F2390*K2393-E2390*L2390-G2390*L2393</f>
        <v>0</v>
      </c>
      <c r="Q2390" s="57">
        <f t="shared" ref="Q2390" si="9834">(D2390*L2390+E2390*K2390+F2390*L2393+G2390*K2393)</f>
        <v>1.272368025585195</v>
      </c>
      <c r="S2390" s="59">
        <f t="shared" ref="S2390" si="9835">COS($U$8*$B2390)</f>
        <v>-0.90560474622507436</v>
      </c>
      <c r="T2390" s="60">
        <v>0</v>
      </c>
      <c r="U2390" s="22">
        <v>0</v>
      </c>
      <c r="V2390" s="116">
        <f t="shared" ref="V2390" si="9836">$T$8*SIN($B2390*$U$8)</f>
        <v>1.272368025585195</v>
      </c>
      <c r="X2390" s="55">
        <f t="shared" ref="X2390" si="9837">N2390*S2390+P2390*S2393-O2390*T2390-Q2390*T2393</f>
        <v>-129.36773326738694</v>
      </c>
      <c r="Y2390" s="58">
        <f t="shared" ref="Y2390" si="9838">(N2390*T2390+O2390*S2390+P2390*T2393+Q2390*S2393)</f>
        <v>0</v>
      </c>
      <c r="Z2390" s="56">
        <f t="shared" ref="Z2390" si="9839">N2390*U2390+P2390*U2393-O2390*V2390-Q2390*V2393</f>
        <v>0</v>
      </c>
      <c r="AA2390" s="57">
        <f t="shared" ref="AA2390" si="9840">(N2390*V2390+O2390*U2390+P2390*V2393+Q2390*U2393)</f>
        <v>180.35572362788679</v>
      </c>
      <c r="AB2390" s="9"/>
      <c r="AC2390" s="61">
        <f t="shared" ref="AC2390" si="9841">20*LOG((2*$X$8)/(($X$8*X2390+Z2390+$X$8*X2393+Z2393)^2+($X$8*Y2390+AA2390+$X$8*Y2393+AA2393)^2)^0.5)</f>
        <v>-42.707486266175998</v>
      </c>
      <c r="AE2390" s="99">
        <f t="shared" ref="AE2390" si="9842">((Y2390^2+X2390^2)/(Y2393^2+X2393^2))^0.5</f>
        <v>1.3942155143544261</v>
      </c>
      <c r="AF2390" s="17"/>
      <c r="AG2390" s="62"/>
      <c r="AH2390" s="62"/>
      <c r="AI2390" s="62"/>
      <c r="AJ2390" s="62"/>
    </row>
    <row r="2391" spans="2:36" ht="18.649999999999999" customHeight="1" thickBot="1">
      <c r="D2391" s="59"/>
      <c r="E2391" s="22"/>
      <c r="F2391" s="22"/>
      <c r="G2391" s="65"/>
      <c r="I2391" s="63"/>
      <c r="L2391" s="64"/>
      <c r="N2391" s="63"/>
      <c r="Q2391" s="64"/>
      <c r="S2391" s="63"/>
      <c r="V2391" s="64"/>
      <c r="X2391" s="63"/>
      <c r="AA2391" s="64"/>
      <c r="AE2391" s="100"/>
      <c r="AF2391" s="17"/>
      <c r="AG2391" s="62"/>
      <c r="AH2391" s="62"/>
      <c r="AI2391" s="62"/>
      <c r="AJ2391" s="62"/>
    </row>
    <row r="2392" spans="2:36" ht="18.649999999999999" customHeight="1" thickBot="1">
      <c r="D2392" s="237" t="s">
        <v>39</v>
      </c>
      <c r="E2392" s="238"/>
      <c r="F2392" s="239" t="s">
        <v>40</v>
      </c>
      <c r="G2392" s="240"/>
      <c r="I2392" s="228" t="s">
        <v>18</v>
      </c>
      <c r="J2392" s="229"/>
      <c r="K2392" s="230" t="s">
        <v>19</v>
      </c>
      <c r="L2392" s="231"/>
      <c r="N2392" s="228" t="s">
        <v>20</v>
      </c>
      <c r="O2392" s="229"/>
      <c r="P2392" s="230" t="s">
        <v>21</v>
      </c>
      <c r="Q2392" s="231"/>
      <c r="S2392" s="228" t="s">
        <v>47</v>
      </c>
      <c r="T2392" s="229"/>
      <c r="U2392" s="230" t="s">
        <v>48</v>
      </c>
      <c r="V2392" s="231"/>
      <c r="X2392" s="228" t="s">
        <v>51</v>
      </c>
      <c r="Y2392" s="229"/>
      <c r="Z2392" s="230" t="s">
        <v>52</v>
      </c>
      <c r="AA2392" s="231"/>
      <c r="AB2392" s="4"/>
      <c r="AC2392" s="71" t="s">
        <v>89</v>
      </c>
      <c r="AE2392" s="101" t="s">
        <v>90</v>
      </c>
      <c r="AF2392" s="17"/>
      <c r="AG2392" s="62"/>
      <c r="AH2392" s="62"/>
      <c r="AI2392" s="62"/>
      <c r="AJ2392" s="62"/>
    </row>
    <row r="2393" spans="2:36" ht="18.649999999999999" customHeight="1" thickTop="1" thickBot="1">
      <c r="D2393" s="43">
        <v>0</v>
      </c>
      <c r="E2393" s="116">
        <f t="shared" ref="E2393" si="9843">(1/$E$8)*SIN($B2390*$F$8)</f>
        <v>0.14137422506502167</v>
      </c>
      <c r="F2393" s="59">
        <f t="shared" ref="F2393" si="9844">COS($F$8*$B2390)</f>
        <v>-0.90560474622507436</v>
      </c>
      <c r="G2393" s="73">
        <v>0</v>
      </c>
      <c r="I2393" s="55">
        <v>0</v>
      </c>
      <c r="J2393" s="58">
        <f t="shared" ref="J2393" si="9845">(TAN($K$8*B2390))/$J$8</f>
        <v>-112.82843153768911</v>
      </c>
      <c r="K2393" s="56">
        <v>1</v>
      </c>
      <c r="L2393" s="57">
        <v>0</v>
      </c>
      <c r="N2393" s="55">
        <f t="shared" ref="N2393" si="9846">D2393*I2390+F2393*I2393-E2393*J2390-G2393*J2393</f>
        <v>0</v>
      </c>
      <c r="O2393" s="58">
        <f t="shared" ref="O2393" si="9847">(D2393*J2390+E2393*I2390+F2393*J2393+G2393*I2393)</f>
        <v>102.31933733472715</v>
      </c>
      <c r="P2393" s="56">
        <f t="shared" ref="P2393" si="9848">D2393*K2390+F2393*K2393-E2393*L2390-G2393*L2393</f>
        <v>-0.90560474622507436</v>
      </c>
      <c r="Q2393" s="57">
        <f t="shared" ref="Q2393" si="9849">(D2393*L2390+E2393*K2390+F2393*L2393+G2393*K2393)</f>
        <v>0</v>
      </c>
      <c r="S2393" s="43">
        <v>0</v>
      </c>
      <c r="T2393" s="116">
        <f t="shared" ref="T2393" si="9850">(1/$T$8)*SIN($B2390*$U$8)</f>
        <v>0.14137422506502167</v>
      </c>
      <c r="U2393" s="59">
        <f t="shared" ref="U2393" si="9851">COS($U$8*$B2390)</f>
        <v>-0.90560474622507436</v>
      </c>
      <c r="V2393" s="73">
        <v>0</v>
      </c>
      <c r="X2393" s="55">
        <f t="shared" ref="X2393" si="9852">N2393*S2390+P2393*S2393-O2393*T2390-Q2393*T2393</f>
        <v>0</v>
      </c>
      <c r="Y2393" s="58">
        <f t="shared" ref="Y2393" si="9853">(N2393*T2390+O2393*S2390+P2393*T2393+Q2393*S2393)</f>
        <v>-92.788906690146135</v>
      </c>
      <c r="Z2393" s="56">
        <f t="shared" ref="Z2393" si="9854">N2393*U2390+P2393*U2393-O2393*V2390-Q2393*V2393</f>
        <v>-129.36773326738694</v>
      </c>
      <c r="AA2393" s="57">
        <f t="shared" ref="AA2393" si="9855">(N2393*V2390+O2393*U2390+P2393*V2393+Q2393*U2393)</f>
        <v>0</v>
      </c>
      <c r="AB2393" s="9"/>
      <c r="AC2393" s="74">
        <f t="shared" ref="AC2393" si="9856">(180/PI())*ATAN(-1*(($X$8*Y2390+AA2390+$X$8*Y2393+AA2393)/($X$8*X2390+Z2390+$X$8*X2393+Z2393)))</f>
        <v>18.697952195858257</v>
      </c>
      <c r="AE2393" s="102">
        <f t="shared" ref="AE2393" si="9857">20*LOG(((($X$8*X2390+Z2390-$X$8*X2393-Z2393)^2+($X$8*Y2390+AA2390-$X$8*Y2393-AA2393)^2)/(($X$8*X2390+Z2390+$X$8*X2393+Z2393)^2+($X$8*Y2390+AA2390+$X$8*Y2393+AA2393)^2))^0.5)</f>
        <v>-2.3283449704939786E-4</v>
      </c>
      <c r="AF2393" s="17"/>
      <c r="AG2393" s="62"/>
      <c r="AH2393" s="62"/>
      <c r="AI2393" s="62"/>
      <c r="AJ2393" s="62"/>
    </row>
    <row r="2394" spans="2:36" ht="18.649999999999999" customHeight="1">
      <c r="AE2394" s="66"/>
    </row>
    <row r="2395" spans="2:36" ht="18.649999999999999" customHeight="1" thickBot="1">
      <c r="E2395" s="50" t="s">
        <v>8</v>
      </c>
      <c r="J2395" s="50" t="s">
        <v>9</v>
      </c>
      <c r="O2395" s="50" t="s">
        <v>10</v>
      </c>
      <c r="T2395" s="50" t="s">
        <v>11</v>
      </c>
      <c r="Y2395" s="50" t="s">
        <v>12</v>
      </c>
    </row>
    <row r="2396" spans="2:36" ht="18.649999999999999" customHeight="1" thickBot="1">
      <c r="B2396" s="49"/>
      <c r="D2396" s="233" t="s">
        <v>37</v>
      </c>
      <c r="E2396" s="234"/>
      <c r="F2396" s="235" t="s">
        <v>38</v>
      </c>
      <c r="G2396" s="236"/>
      <c r="I2396" s="228" t="s">
        <v>14</v>
      </c>
      <c r="J2396" s="229"/>
      <c r="K2396" s="230" t="s">
        <v>15</v>
      </c>
      <c r="L2396" s="231"/>
      <c r="N2396" s="228" t="s">
        <v>16</v>
      </c>
      <c r="O2396" s="229"/>
      <c r="P2396" s="230" t="s">
        <v>17</v>
      </c>
      <c r="Q2396" s="231"/>
      <c r="S2396" s="228" t="s">
        <v>45</v>
      </c>
      <c r="T2396" s="229"/>
      <c r="U2396" s="230" t="s">
        <v>46</v>
      </c>
      <c r="V2396" s="231"/>
      <c r="X2396" s="228" t="s">
        <v>49</v>
      </c>
      <c r="Y2396" s="229"/>
      <c r="Z2396" s="230" t="s">
        <v>50</v>
      </c>
      <c r="AA2396" s="231"/>
      <c r="AB2396" s="4"/>
      <c r="AC2396" s="53" t="s">
        <v>87</v>
      </c>
      <c r="AE2396" s="98" t="s">
        <v>88</v>
      </c>
      <c r="AF2396" s="17"/>
      <c r="AG2396" s="62"/>
      <c r="AH2396" s="62"/>
      <c r="AI2396" s="62"/>
      <c r="AJ2396" s="62"/>
    </row>
    <row r="2397" spans="2:36" ht="18.649999999999999" customHeight="1" thickTop="1" thickBot="1">
      <c r="B2397" s="75">
        <v>6.78</v>
      </c>
      <c r="D2397" s="132">
        <f t="shared" ref="D2397" si="9858">COS($F$8*$B2397)</f>
        <v>-0.90896821861079435</v>
      </c>
      <c r="E2397" s="133">
        <v>0</v>
      </c>
      <c r="F2397" s="134">
        <v>0</v>
      </c>
      <c r="G2397" s="135">
        <f t="shared" ref="G2397" si="9859">$E$8*SIN($B2397*$F$8)</f>
        <v>1.2505962569909095</v>
      </c>
      <c r="I2397" s="55">
        <v>1</v>
      </c>
      <c r="J2397" s="58">
        <v>0</v>
      </c>
      <c r="K2397" s="56">
        <v>0</v>
      </c>
      <c r="L2397" s="57">
        <v>0</v>
      </c>
      <c r="N2397" s="55">
        <f t="shared" ref="N2397" si="9860">D2397*I2397+F2397*I2400-E2397*J2397-G2397*J2400</f>
        <v>61.824347885858536</v>
      </c>
      <c r="O2397" s="58">
        <f t="shared" ref="O2397" si="9861">(D2397*J2397+E2397*I2397+F2397*J2400+G2397*I2400)</f>
        <v>0</v>
      </c>
      <c r="P2397" s="56">
        <f t="shared" ref="P2397" si="9862">D2397*K2397+F2397*K2400-E2397*L2397-G2397*L2400</f>
        <v>0</v>
      </c>
      <c r="Q2397" s="57">
        <f t="shared" ref="Q2397" si="9863">(D2397*L2397+E2397*K2397+F2397*L2400+G2397*K2400)</f>
        <v>1.2505962569909095</v>
      </c>
      <c r="S2397" s="59">
        <f t="shared" ref="S2397" si="9864">COS($U$8*$B2397)</f>
        <v>-0.90896821861079435</v>
      </c>
      <c r="T2397" s="60">
        <v>0</v>
      </c>
      <c r="U2397" s="22">
        <v>0</v>
      </c>
      <c r="V2397" s="116">
        <f t="shared" ref="V2397" si="9865">$T$8*SIN($B2397*$U$8)</f>
        <v>1.2505962569909095</v>
      </c>
      <c r="X2397" s="55">
        <f t="shared" ref="X2397" si="9866">N2397*S2397+P2397*S2400-O2397*T2397-Q2397*T2400</f>
        <v>-56.370144142138379</v>
      </c>
      <c r="Y2397" s="58">
        <f t="shared" ref="Y2397" si="9867">(N2397*T2397+O2397*S2397+P2397*T2400+Q2397*S2400)</f>
        <v>0</v>
      </c>
      <c r="Z2397" s="56">
        <f t="shared" ref="Z2397" si="9868">N2397*U2397+P2397*U2400-O2397*V2397-Q2397*V2400</f>
        <v>0</v>
      </c>
      <c r="AA2397" s="57">
        <f t="shared" ref="AA2397" si="9869">(N2397*V2397+O2397*U2397+P2397*V2400+Q2397*U2400)</f>
        <v>76.180545805040182</v>
      </c>
      <c r="AB2397" s="9"/>
      <c r="AC2397" s="61">
        <f t="shared" ref="AC2397" si="9870">20*LOG((2*$X$8)/(($X$8*X2397+Z2397+$X$8*X2400+Z2400)^2+($X$8*Y2397+AA2397+$X$8*Y2400+AA2400)^2)^0.5)</f>
        <v>-35.409361683155296</v>
      </c>
      <c r="AE2397" s="99">
        <f t="shared" ref="AE2397" si="9871">((Y2397^2+X2397^2)/(Y2400^2+X2400^2))^0.5</f>
        <v>1.3518597265244356</v>
      </c>
      <c r="AF2397" s="17"/>
      <c r="AG2397" s="62"/>
      <c r="AH2397" s="62"/>
      <c r="AI2397" s="62"/>
      <c r="AJ2397" s="62"/>
    </row>
    <row r="2398" spans="2:36" ht="18.649999999999999" customHeight="1" thickBot="1">
      <c r="D2398" s="59"/>
      <c r="E2398" s="22"/>
      <c r="F2398" s="22"/>
      <c r="G2398" s="65"/>
      <c r="I2398" s="63"/>
      <c r="L2398" s="64"/>
      <c r="N2398" s="63"/>
      <c r="Q2398" s="64"/>
      <c r="S2398" s="63"/>
      <c r="V2398" s="64"/>
      <c r="X2398" s="63"/>
      <c r="AA2398" s="64"/>
      <c r="AE2398" s="100"/>
      <c r="AF2398" s="17"/>
      <c r="AG2398" s="62"/>
      <c r="AH2398" s="62"/>
      <c r="AI2398" s="62"/>
      <c r="AJ2398" s="62"/>
    </row>
    <row r="2399" spans="2:36" ht="18.649999999999999" customHeight="1" thickBot="1">
      <c r="D2399" s="237" t="s">
        <v>39</v>
      </c>
      <c r="E2399" s="238"/>
      <c r="F2399" s="239" t="s">
        <v>40</v>
      </c>
      <c r="G2399" s="240"/>
      <c r="I2399" s="228" t="s">
        <v>18</v>
      </c>
      <c r="J2399" s="229"/>
      <c r="K2399" s="230" t="s">
        <v>19</v>
      </c>
      <c r="L2399" s="231"/>
      <c r="N2399" s="228" t="s">
        <v>20</v>
      </c>
      <c r="O2399" s="229"/>
      <c r="P2399" s="230" t="s">
        <v>21</v>
      </c>
      <c r="Q2399" s="231"/>
      <c r="S2399" s="228" t="s">
        <v>47</v>
      </c>
      <c r="T2399" s="229"/>
      <c r="U2399" s="230" t="s">
        <v>48</v>
      </c>
      <c r="V2399" s="231"/>
      <c r="X2399" s="228" t="s">
        <v>51</v>
      </c>
      <c r="Y2399" s="229"/>
      <c r="Z2399" s="230" t="s">
        <v>52</v>
      </c>
      <c r="AA2399" s="231"/>
      <c r="AB2399" s="4"/>
      <c r="AC2399" s="71" t="s">
        <v>89</v>
      </c>
      <c r="AE2399" s="101" t="s">
        <v>90</v>
      </c>
      <c r="AF2399" s="17"/>
      <c r="AG2399" s="62"/>
      <c r="AH2399" s="62"/>
      <c r="AI2399" s="62"/>
      <c r="AJ2399" s="62"/>
    </row>
    <row r="2400" spans="2:36" ht="18.649999999999999" customHeight="1" thickTop="1" thickBot="1">
      <c r="D2400" s="43">
        <v>0</v>
      </c>
      <c r="E2400" s="116">
        <f t="shared" ref="E2400" si="9872">(1/$E$8)*SIN($B2397*$F$8)</f>
        <v>0.13895513966565659</v>
      </c>
      <c r="F2400" s="59">
        <f t="shared" ref="F2400" si="9873">COS($F$8*$B2397)</f>
        <v>-0.90896821861079435</v>
      </c>
      <c r="G2400" s="73">
        <v>0</v>
      </c>
      <c r="I2400" s="55">
        <v>0</v>
      </c>
      <c r="J2400" s="58">
        <f t="shared" ref="J2400" si="9874">(TAN($K$8*B2397))/$J$8</f>
        <v>-50.162724983212016</v>
      </c>
      <c r="K2400" s="56">
        <v>1</v>
      </c>
      <c r="L2400" s="57">
        <v>0</v>
      </c>
      <c r="N2400" s="55">
        <f t="shared" ref="N2400" si="9875">D2400*I2397+F2400*I2400-E2400*J2397-G2400*J2400</f>
        <v>0</v>
      </c>
      <c r="O2400" s="58">
        <f t="shared" ref="O2400" si="9876">(D2400*J2397+E2400*I2397+F2400*J2400+G2400*I2400)</f>
        <v>45.73527790831907</v>
      </c>
      <c r="P2400" s="56">
        <f t="shared" ref="P2400" si="9877">D2400*K2397+F2400*K2400-E2400*L2397-G2400*L2400</f>
        <v>-0.90896821861079435</v>
      </c>
      <c r="Q2400" s="57">
        <f t="shared" ref="Q2400" si="9878">(D2400*L2397+E2400*K2397+F2400*L2400+G2400*K2400)</f>
        <v>0</v>
      </c>
      <c r="S2400" s="43">
        <v>0</v>
      </c>
      <c r="T2400" s="116">
        <f t="shared" ref="T2400" si="9879">(1/$T$8)*SIN($B2397*$U$8)</f>
        <v>0.13895513966565659</v>
      </c>
      <c r="U2400" s="59">
        <f t="shared" ref="U2400" si="9880">COS($U$8*$B2397)</f>
        <v>-0.90896821861079435</v>
      </c>
      <c r="V2400" s="73">
        <v>0</v>
      </c>
      <c r="X2400" s="55">
        <f t="shared" ref="X2400" si="9881">N2400*S2397+P2400*S2400-O2400*T2397-Q2400*T2400</f>
        <v>0</v>
      </c>
      <c r="Y2400" s="58">
        <f t="shared" ref="Y2400" si="9882">(N2400*T2397+O2400*S2397+P2400*T2400+Q2400*S2400)</f>
        <v>-41.69821989376311</v>
      </c>
      <c r="Z2400" s="56">
        <f t="shared" ref="Z2400" si="9883">N2400*U2397+P2400*U2400-O2400*V2397-Q2400*V2400</f>
        <v>-56.370144142138379</v>
      </c>
      <c r="AA2400" s="57">
        <f t="shared" ref="AA2400" si="9884">(N2400*V2397+O2400*U2397+P2400*V2400+Q2400*U2400)</f>
        <v>0</v>
      </c>
      <c r="AB2400" s="9"/>
      <c r="AC2400" s="74">
        <f t="shared" ref="AC2400" si="9885">(180/PI())*ATAN(-1*(($X$8*Y2397+AA2397+$X$8*Y2400+AA2400)/($X$8*X2397+Z2397+$X$8*X2400+Z2400)))</f>
        <v>17.006581229120702</v>
      </c>
      <c r="AE2400" s="102">
        <f t="shared" ref="AE2400" si="9886">20*LOG(((($X$8*X2397+Z2397-$X$8*X2400-Z2400)^2+($X$8*Y2397+AA2397-$X$8*Y2400-AA2400)^2)/(($X$8*X2397+Z2397+$X$8*X2400+Z2400)^2+($X$8*Y2397+AA2397+$X$8*Y2400+AA2400)^2))^0.5)</f>
        <v>-1.2500018091652807E-3</v>
      </c>
      <c r="AF2400" s="17"/>
      <c r="AG2400" s="62"/>
      <c r="AH2400" s="62"/>
      <c r="AI2400" s="62"/>
      <c r="AJ2400" s="62"/>
    </row>
    <row r="2401" spans="2:36" ht="18.649999999999999" customHeight="1">
      <c r="AE2401" s="66"/>
    </row>
    <row r="2402" spans="2:36" ht="18.649999999999999" customHeight="1" thickBot="1">
      <c r="E2402" s="50" t="s">
        <v>8</v>
      </c>
      <c r="J2402" s="50" t="s">
        <v>9</v>
      </c>
      <c r="O2402" s="50" t="s">
        <v>10</v>
      </c>
      <c r="T2402" s="50" t="s">
        <v>11</v>
      </c>
      <c r="Y2402" s="50" t="s">
        <v>12</v>
      </c>
    </row>
    <row r="2403" spans="2:36" ht="18.649999999999999" customHeight="1" thickBot="1">
      <c r="B2403" s="49"/>
      <c r="D2403" s="233" t="s">
        <v>37</v>
      </c>
      <c r="E2403" s="234"/>
      <c r="F2403" s="235" t="s">
        <v>38</v>
      </c>
      <c r="G2403" s="236"/>
      <c r="I2403" s="228" t="s">
        <v>14</v>
      </c>
      <c r="J2403" s="229"/>
      <c r="K2403" s="230" t="s">
        <v>15</v>
      </c>
      <c r="L2403" s="231"/>
      <c r="N2403" s="228" t="s">
        <v>16</v>
      </c>
      <c r="O2403" s="229"/>
      <c r="P2403" s="230" t="s">
        <v>17</v>
      </c>
      <c r="Q2403" s="231"/>
      <c r="S2403" s="228" t="s">
        <v>45</v>
      </c>
      <c r="T2403" s="229"/>
      <c r="U2403" s="230" t="s">
        <v>46</v>
      </c>
      <c r="V2403" s="231"/>
      <c r="X2403" s="228" t="s">
        <v>49</v>
      </c>
      <c r="Y2403" s="229"/>
      <c r="Z2403" s="230" t="s">
        <v>50</v>
      </c>
      <c r="AA2403" s="231"/>
      <c r="AB2403" s="4"/>
      <c r="AC2403" s="53" t="s">
        <v>87</v>
      </c>
      <c r="AE2403" s="98" t="s">
        <v>88</v>
      </c>
      <c r="AF2403" s="17"/>
      <c r="AG2403" s="62"/>
      <c r="AH2403" s="62"/>
      <c r="AI2403" s="62"/>
      <c r="AJ2403" s="62"/>
    </row>
    <row r="2404" spans="2:36" ht="18.649999999999999" customHeight="1" thickTop="1" thickBot="1">
      <c r="B2404" s="75">
        <v>6.8</v>
      </c>
      <c r="D2404" s="132">
        <f t="shared" ref="D2404" si="9887">COS($F$8*$B2404)</f>
        <v>-0.91227353456087124</v>
      </c>
      <c r="E2404" s="133">
        <v>0</v>
      </c>
      <c r="F2404" s="134">
        <v>0</v>
      </c>
      <c r="G2404" s="135">
        <f t="shared" ref="G2404" si="9888">$E$8*SIN($B2404*$F$8)</f>
        <v>1.2287444743551581</v>
      </c>
      <c r="I2404" s="55">
        <v>1</v>
      </c>
      <c r="J2404" s="58">
        <v>0</v>
      </c>
      <c r="K2404" s="56">
        <v>0</v>
      </c>
      <c r="L2404" s="57">
        <v>0</v>
      </c>
      <c r="N2404" s="55">
        <f t="shared" ref="N2404" si="9889">D2404*I2404+F2404*I2407-E2404*J2404-G2404*J2407</f>
        <v>38.705448599688722</v>
      </c>
      <c r="O2404" s="58">
        <f t="shared" ref="O2404" si="9890">(D2404*J2404+E2404*I2404+F2404*J2407+G2404*I2407)</f>
        <v>0</v>
      </c>
      <c r="P2404" s="56">
        <f t="shared" ref="P2404" si="9891">D2404*K2404+F2404*K2407-E2404*L2404-G2404*L2407</f>
        <v>0</v>
      </c>
      <c r="Q2404" s="57">
        <f t="shared" ref="Q2404" si="9892">(D2404*L2404+E2404*K2404+F2404*L2407+G2404*K2407)</f>
        <v>1.2287444743551581</v>
      </c>
      <c r="S2404" s="59">
        <f t="shared" ref="S2404" si="9893">COS($U$8*$B2404)</f>
        <v>-0.91227353456087124</v>
      </c>
      <c r="T2404" s="60">
        <v>0</v>
      </c>
      <c r="U2404" s="22">
        <v>0</v>
      </c>
      <c r="V2404" s="116">
        <f t="shared" ref="V2404" si="9894">$T$8*SIN($B2404*$U$8)</f>
        <v>1.2287444743551581</v>
      </c>
      <c r="X2404" s="55">
        <f t="shared" ref="X2404" si="9895">N2404*S2404+P2404*S2407-O2404*T2404-Q2404*T2407</f>
        <v>-35.477713398941972</v>
      </c>
      <c r="Y2404" s="58">
        <f t="shared" ref="Y2404" si="9896">(N2404*T2404+O2404*S2404+P2404*T2407+Q2404*S2407)</f>
        <v>0</v>
      </c>
      <c r="Z2404" s="56">
        <f t="shared" ref="Z2404" si="9897">N2404*U2404+P2404*U2407-O2404*V2404-Q2404*V2407</f>
        <v>0</v>
      </c>
      <c r="AA2404" s="57">
        <f t="shared" ref="AA2404" si="9898">(N2404*V2404+O2404*U2404+P2404*V2407+Q2404*U2407)</f>
        <v>46.438155029612986</v>
      </c>
      <c r="AB2404" s="9"/>
      <c r="AC2404" s="61">
        <f t="shared" ref="AC2404" si="9899">20*LOG((2*$X$8)/(($X$8*X2404+Z2404+$X$8*X2407+Z2407)^2+($X$8*Y2404+AA2404+$X$8*Y2407+AA2407)^2)^0.5)</f>
        <v>-31.31081742599719</v>
      </c>
      <c r="AE2404" s="99">
        <f t="shared" ref="AE2404" si="9900">((Y2404^2+X2404^2)/(Y2407^2+X2407^2))^0.5</f>
        <v>1.309979550259998</v>
      </c>
      <c r="AF2404" s="17"/>
      <c r="AG2404" s="62"/>
      <c r="AH2404" s="62"/>
      <c r="AI2404" s="62"/>
      <c r="AJ2404" s="62"/>
    </row>
    <row r="2405" spans="2:36" ht="18.649999999999999" customHeight="1" thickBot="1">
      <c r="D2405" s="59"/>
      <c r="E2405" s="22"/>
      <c r="F2405" s="22"/>
      <c r="G2405" s="65"/>
      <c r="I2405" s="63"/>
      <c r="L2405" s="64"/>
      <c r="N2405" s="63"/>
      <c r="Q2405" s="64"/>
      <c r="S2405" s="63"/>
      <c r="V2405" s="64"/>
      <c r="X2405" s="63"/>
      <c r="AA2405" s="64"/>
      <c r="AE2405" s="100"/>
      <c r="AF2405" s="17"/>
      <c r="AG2405" s="62"/>
      <c r="AH2405" s="62"/>
      <c r="AI2405" s="62"/>
      <c r="AJ2405" s="62"/>
    </row>
    <row r="2406" spans="2:36" ht="18.649999999999999" customHeight="1" thickBot="1">
      <c r="D2406" s="237" t="s">
        <v>39</v>
      </c>
      <c r="E2406" s="238"/>
      <c r="F2406" s="239" t="s">
        <v>40</v>
      </c>
      <c r="G2406" s="240"/>
      <c r="I2406" s="228" t="s">
        <v>18</v>
      </c>
      <c r="J2406" s="229"/>
      <c r="K2406" s="230" t="s">
        <v>19</v>
      </c>
      <c r="L2406" s="231"/>
      <c r="N2406" s="228" t="s">
        <v>20</v>
      </c>
      <c r="O2406" s="229"/>
      <c r="P2406" s="230" t="s">
        <v>21</v>
      </c>
      <c r="Q2406" s="231"/>
      <c r="S2406" s="228" t="s">
        <v>47</v>
      </c>
      <c r="T2406" s="229"/>
      <c r="U2406" s="230" t="s">
        <v>48</v>
      </c>
      <c r="V2406" s="231"/>
      <c r="X2406" s="228" t="s">
        <v>51</v>
      </c>
      <c r="Y2406" s="229"/>
      <c r="Z2406" s="230" t="s">
        <v>52</v>
      </c>
      <c r="AA2406" s="231"/>
      <c r="AB2406" s="4"/>
      <c r="AC2406" s="71" t="s">
        <v>89</v>
      </c>
      <c r="AE2406" s="101" t="s">
        <v>90</v>
      </c>
      <c r="AF2406" s="17"/>
      <c r="AG2406" s="62"/>
      <c r="AH2406" s="62"/>
      <c r="AI2406" s="62"/>
      <c r="AJ2406" s="62"/>
    </row>
    <row r="2407" spans="2:36" ht="18.649999999999999" customHeight="1" thickTop="1" thickBot="1">
      <c r="D2407" s="43">
        <v>0</v>
      </c>
      <c r="E2407" s="116">
        <f t="shared" ref="E2407" si="9901">(1/$E$8)*SIN($B2404*$F$8)</f>
        <v>0.13652716381723978</v>
      </c>
      <c r="F2407" s="59">
        <f t="shared" ref="F2407" si="9902">COS($F$8*$B2404)</f>
        <v>-0.91227353456087124</v>
      </c>
      <c r="G2407" s="73">
        <v>0</v>
      </c>
      <c r="I2407" s="55">
        <v>0</v>
      </c>
      <c r="J2407" s="58">
        <f t="shared" ref="J2407" si="9903">(TAN($K$8*B2404))/$J$8</f>
        <v>-32.242441745295231</v>
      </c>
      <c r="K2407" s="56">
        <v>1</v>
      </c>
      <c r="L2407" s="57">
        <v>0</v>
      </c>
      <c r="N2407" s="55">
        <f t="shared" ref="N2407" si="9904">D2407*I2404+F2407*I2407-E2407*J2404-G2407*J2407</f>
        <v>0</v>
      </c>
      <c r="O2407" s="58">
        <f t="shared" ref="O2407" si="9905">(D2407*J2404+E2407*I2404+F2407*J2407+G2407*I2407)</f>
        <v>29.550453457670706</v>
      </c>
      <c r="P2407" s="56">
        <f t="shared" ref="P2407" si="9906">D2407*K2404+F2407*K2407-E2407*L2404-G2407*L2407</f>
        <v>-0.91227353456087124</v>
      </c>
      <c r="Q2407" s="57">
        <f t="shared" ref="Q2407" si="9907">(D2407*L2404+E2407*K2404+F2407*L2407+G2407*K2407)</f>
        <v>0</v>
      </c>
      <c r="S2407" s="43">
        <v>0</v>
      </c>
      <c r="T2407" s="116">
        <f t="shared" ref="T2407" si="9908">(1/$T$8)*SIN($B2404*$U$8)</f>
        <v>0.13652716381723978</v>
      </c>
      <c r="U2407" s="59">
        <f t="shared" ref="U2407" si="9909">COS($U$8*$B2404)</f>
        <v>-0.91227353456087124</v>
      </c>
      <c r="V2407" s="73">
        <v>0</v>
      </c>
      <c r="X2407" s="55">
        <f t="shared" ref="X2407" si="9910">N2407*S2404+P2407*S2407-O2407*T2404-Q2407*T2407</f>
        <v>0</v>
      </c>
      <c r="Y2407" s="58">
        <f t="shared" ref="Y2407" si="9911">(N2407*T2404+O2407*S2404+P2407*T2407+Q2407*S2407)</f>
        <v>-27.082646742004897</v>
      </c>
      <c r="Z2407" s="56">
        <f t="shared" ref="Z2407" si="9912">N2407*U2404+P2407*U2407-O2407*V2404-Q2407*V2407</f>
        <v>-35.477713398941972</v>
      </c>
      <c r="AA2407" s="57">
        <f t="shared" ref="AA2407" si="9913">(N2407*V2404+O2407*U2404+P2407*V2407+Q2407*U2407)</f>
        <v>0</v>
      </c>
      <c r="AB2407" s="9"/>
      <c r="AC2407" s="74">
        <f t="shared" ref="AC2407" si="9914">(180/PI())*ATAN(-1*(($X$8*Y2404+AA2404+$X$8*Y2407+AA2407)/($X$8*X2404+Z2404+$X$8*X2407+Z2407)))</f>
        <v>15.258146239551515</v>
      </c>
      <c r="AE2407" s="102">
        <f t="shared" ref="AE2407" si="9915">20*LOG(((($X$8*X2404+Z2404-$X$8*X2407-Z2407)^2+($X$8*Y2404+AA2404-$X$8*Y2407-AA2407)^2)/(($X$8*X2404+Z2404+$X$8*X2407+Z2407)^2+($X$8*Y2404+AA2404+$X$8*Y2407+AA2407)^2))^0.5)</f>
        <v>-3.2126483504455014E-3</v>
      </c>
      <c r="AF2407" s="17"/>
      <c r="AG2407" s="62"/>
      <c r="AH2407" s="62"/>
      <c r="AI2407" s="62"/>
      <c r="AJ2407" s="62"/>
    </row>
    <row r="2408" spans="2:36" ht="18.649999999999999" customHeight="1">
      <c r="AE2408" s="66"/>
    </row>
    <row r="2409" spans="2:36" ht="18.649999999999999" customHeight="1" thickBot="1">
      <c r="E2409" s="50" t="s">
        <v>8</v>
      </c>
      <c r="J2409" s="50" t="s">
        <v>9</v>
      </c>
      <c r="O2409" s="50" t="s">
        <v>10</v>
      </c>
      <c r="T2409" s="50" t="s">
        <v>11</v>
      </c>
      <c r="Y2409" s="50" t="s">
        <v>12</v>
      </c>
    </row>
    <row r="2410" spans="2:36" ht="18.649999999999999" customHeight="1" thickBot="1">
      <c r="B2410" s="49"/>
      <c r="D2410" s="233" t="s">
        <v>37</v>
      </c>
      <c r="E2410" s="234"/>
      <c r="F2410" s="235" t="s">
        <v>38</v>
      </c>
      <c r="G2410" s="236"/>
      <c r="I2410" s="228" t="s">
        <v>14</v>
      </c>
      <c r="J2410" s="229"/>
      <c r="K2410" s="230" t="s">
        <v>15</v>
      </c>
      <c r="L2410" s="231"/>
      <c r="N2410" s="228" t="s">
        <v>16</v>
      </c>
      <c r="O2410" s="229"/>
      <c r="P2410" s="230" t="s">
        <v>17</v>
      </c>
      <c r="Q2410" s="231"/>
      <c r="S2410" s="228" t="s">
        <v>45</v>
      </c>
      <c r="T2410" s="229"/>
      <c r="U2410" s="230" t="s">
        <v>46</v>
      </c>
      <c r="V2410" s="231"/>
      <c r="X2410" s="228" t="s">
        <v>49</v>
      </c>
      <c r="Y2410" s="229"/>
      <c r="Z2410" s="230" t="s">
        <v>50</v>
      </c>
      <c r="AA2410" s="231"/>
      <c r="AB2410" s="4"/>
      <c r="AC2410" s="53" t="s">
        <v>87</v>
      </c>
      <c r="AE2410" s="98" t="s">
        <v>88</v>
      </c>
      <c r="AF2410" s="17"/>
      <c r="AG2410" s="62"/>
      <c r="AH2410" s="62"/>
      <c r="AI2410" s="62"/>
      <c r="AJ2410" s="62"/>
    </row>
    <row r="2411" spans="2:36" ht="18.649999999999999" customHeight="1" thickTop="1" thickBot="1">
      <c r="B2411" s="75">
        <v>6.82</v>
      </c>
      <c r="D2411" s="132">
        <f t="shared" ref="D2411" si="9916">COS($F$8*$B2411)</f>
        <v>-0.91552048259883079</v>
      </c>
      <c r="E2411" s="133">
        <v>0</v>
      </c>
      <c r="F2411" s="134">
        <v>0</v>
      </c>
      <c r="G2411" s="135">
        <f t="shared" ref="G2411" si="9917">$E$8*SIN($B2411*$F$8)</f>
        <v>1.2068140757705952</v>
      </c>
      <c r="I2411" s="55">
        <v>1</v>
      </c>
      <c r="J2411" s="58">
        <v>0</v>
      </c>
      <c r="K2411" s="56">
        <v>0</v>
      </c>
      <c r="L2411" s="57">
        <v>0</v>
      </c>
      <c r="N2411" s="55">
        <f t="shared" ref="N2411" si="9918">D2411*I2411+F2411*I2414-E2411*J2411-G2411*J2414</f>
        <v>27.745094007950698</v>
      </c>
      <c r="O2411" s="58">
        <f t="shared" ref="O2411" si="9919">(D2411*J2411+E2411*I2411+F2411*J2414+G2411*I2414)</f>
        <v>0</v>
      </c>
      <c r="P2411" s="56">
        <f t="shared" ref="P2411" si="9920">D2411*K2411+F2411*K2414-E2411*L2411-G2411*L2414</f>
        <v>0</v>
      </c>
      <c r="Q2411" s="57">
        <f t="shared" ref="Q2411" si="9921">(D2411*L2411+E2411*K2411+F2411*L2414+G2411*K2414)</f>
        <v>1.2068140757705952</v>
      </c>
      <c r="S2411" s="59">
        <f t="shared" ref="S2411" si="9922">COS($U$8*$B2411)</f>
        <v>-0.91552048259883079</v>
      </c>
      <c r="T2411" s="60">
        <v>0</v>
      </c>
      <c r="U2411" s="22">
        <v>0</v>
      </c>
      <c r="V2411" s="116">
        <f t="shared" ref="V2411" si="9923">$T$8*SIN($B2411*$U$8)</f>
        <v>1.2068140757705952</v>
      </c>
      <c r="X2411" s="55">
        <f t="shared" ref="X2411" si="9924">N2411*S2411+P2411*S2414-O2411*T2411-Q2411*T2414</f>
        <v>-25.563024101850957</v>
      </c>
      <c r="Y2411" s="58">
        <f t="shared" ref="Y2411" si="9925">(N2411*T2411+O2411*S2411+P2411*T2414+Q2411*S2414)</f>
        <v>0</v>
      </c>
      <c r="Z2411" s="56">
        <f t="shared" ref="Z2411" si="9926">N2411*U2411+P2411*U2414-O2411*V2411-Q2411*V2414</f>
        <v>0</v>
      </c>
      <c r="AA2411" s="57">
        <f t="shared" ref="AA2411" si="9927">(N2411*V2411+O2411*U2411+P2411*V2414+Q2411*U2414)</f>
        <v>32.37830697731674</v>
      </c>
      <c r="AB2411" s="9"/>
      <c r="AC2411" s="61">
        <f t="shared" ref="AC2411" si="9928">20*LOG((2*$X$8)/(($X$8*X2411+Z2411+$X$8*X2414+Z2414)^2+($X$8*Y2411+AA2411+$X$8*Y2414+AA2414)^2)^0.5)</f>
        <v>-28.393790580755727</v>
      </c>
      <c r="AE2411" s="99">
        <f t="shared" ref="AE2411" si="9929">((Y2411^2+X2411^2)/(Y2414^2+X2414^2))^0.5</f>
        <v>1.2685483217046638</v>
      </c>
      <c r="AF2411" s="17"/>
      <c r="AG2411" s="62"/>
      <c r="AH2411" s="62"/>
      <c r="AI2411" s="62"/>
      <c r="AJ2411" s="62"/>
    </row>
    <row r="2412" spans="2:36" ht="18.649999999999999" customHeight="1" thickBot="1">
      <c r="D2412" s="59"/>
      <c r="E2412" s="22"/>
      <c r="F2412" s="22"/>
      <c r="G2412" s="65"/>
      <c r="I2412" s="63"/>
      <c r="L2412" s="64"/>
      <c r="N2412" s="63"/>
      <c r="Q2412" s="64"/>
      <c r="S2412" s="63"/>
      <c r="V2412" s="64"/>
      <c r="X2412" s="63"/>
      <c r="AA2412" s="64"/>
      <c r="AE2412" s="100"/>
      <c r="AF2412" s="17"/>
      <c r="AG2412" s="62"/>
      <c r="AH2412" s="62"/>
      <c r="AI2412" s="62"/>
      <c r="AJ2412" s="62"/>
    </row>
    <row r="2413" spans="2:36" ht="18.649999999999999" customHeight="1" thickBot="1">
      <c r="D2413" s="237" t="s">
        <v>39</v>
      </c>
      <c r="E2413" s="238"/>
      <c r="F2413" s="239" t="s">
        <v>40</v>
      </c>
      <c r="G2413" s="240"/>
      <c r="I2413" s="228" t="s">
        <v>18</v>
      </c>
      <c r="J2413" s="229"/>
      <c r="K2413" s="230" t="s">
        <v>19</v>
      </c>
      <c r="L2413" s="231"/>
      <c r="N2413" s="228" t="s">
        <v>20</v>
      </c>
      <c r="O2413" s="229"/>
      <c r="P2413" s="230" t="s">
        <v>21</v>
      </c>
      <c r="Q2413" s="231"/>
      <c r="S2413" s="228" t="s">
        <v>47</v>
      </c>
      <c r="T2413" s="229"/>
      <c r="U2413" s="230" t="s">
        <v>48</v>
      </c>
      <c r="V2413" s="231"/>
      <c r="X2413" s="228" t="s">
        <v>51</v>
      </c>
      <c r="Y2413" s="229"/>
      <c r="Z2413" s="230" t="s">
        <v>52</v>
      </c>
      <c r="AA2413" s="231"/>
      <c r="AB2413" s="4"/>
      <c r="AC2413" s="71" t="s">
        <v>89</v>
      </c>
      <c r="AE2413" s="101" t="s">
        <v>90</v>
      </c>
      <c r="AF2413" s="17"/>
      <c r="AG2413" s="62"/>
      <c r="AH2413" s="62"/>
      <c r="AI2413" s="62"/>
      <c r="AJ2413" s="62"/>
    </row>
    <row r="2414" spans="2:36" ht="18.649999999999999" customHeight="1" thickTop="1" thickBot="1">
      <c r="D2414" s="43">
        <v>0</v>
      </c>
      <c r="E2414" s="116">
        <f t="shared" ref="E2414" si="9930">(1/$E$8)*SIN($B2411*$F$8)</f>
        <v>0.13409045286339946</v>
      </c>
      <c r="F2414" s="59">
        <f t="shared" ref="F2414" si="9931">COS($F$8*$B2411)</f>
        <v>-0.91552048259883079</v>
      </c>
      <c r="G2414" s="73">
        <v>0</v>
      </c>
      <c r="I2414" s="55">
        <v>0</v>
      </c>
      <c r="J2414" s="58">
        <f t="shared" ref="J2414" si="9932">(TAN($K$8*B2411))/$J$8</f>
        <v>-23.748989232039467</v>
      </c>
      <c r="K2414" s="56">
        <v>1</v>
      </c>
      <c r="L2414" s="57">
        <v>0</v>
      </c>
      <c r="N2414" s="55">
        <f t="shared" ref="N2414" si="9933">D2414*I2411+F2414*I2414-E2414*J2411-G2414*J2414</f>
        <v>0</v>
      </c>
      <c r="O2414" s="58">
        <f t="shared" ref="O2414" si="9934">(D2414*J2411+E2414*I2411+F2414*J2414+G2414*I2414)</f>
        <v>21.87677653581461</v>
      </c>
      <c r="P2414" s="56">
        <f t="shared" ref="P2414" si="9935">D2414*K2411+F2414*K2414-E2414*L2411-G2414*L2414</f>
        <v>-0.91552048259883079</v>
      </c>
      <c r="Q2414" s="57">
        <f t="shared" ref="Q2414" si="9936">(D2414*L2411+E2414*K2411+F2414*L2414+G2414*K2414)</f>
        <v>0</v>
      </c>
      <c r="S2414" s="43">
        <v>0</v>
      </c>
      <c r="T2414" s="116">
        <f t="shared" ref="T2414" si="9937">(1/$T$8)*SIN($B2411*$U$8)</f>
        <v>0.13409045286339946</v>
      </c>
      <c r="U2414" s="59">
        <f t="shared" ref="U2414" si="9938">COS($U$8*$B2411)</f>
        <v>-0.91552048259883079</v>
      </c>
      <c r="V2414" s="73">
        <v>0</v>
      </c>
      <c r="X2414" s="55">
        <f t="shared" ref="X2414" si="9939">N2414*S2411+P2414*S2414-O2414*T2411-Q2414*T2414</f>
        <v>0</v>
      </c>
      <c r="Y2414" s="58">
        <f t="shared" ref="Y2414" si="9940">(N2414*T2411+O2414*S2411+P2414*T2414+Q2414*S2414)</f>
        <v>-20.151399567893161</v>
      </c>
      <c r="Z2414" s="56">
        <f t="shared" ref="Z2414" si="9941">N2414*U2411+P2414*U2414-O2414*V2411-Q2414*V2414</f>
        <v>-25.563024101850957</v>
      </c>
      <c r="AA2414" s="57">
        <f t="shared" ref="AA2414" si="9942">(N2414*V2411+O2414*U2411+P2414*V2414+Q2414*U2414)</f>
        <v>0</v>
      </c>
      <c r="AB2414" s="9"/>
      <c r="AC2414" s="74">
        <f t="shared" ref="AC2414" si="9943">(180/PI())*ATAN(-1*(($X$8*Y2411+AA2411+$X$8*Y2414+AA2414)/($X$8*X2411+Z2411+$X$8*X2414+Z2414)))</f>
        <v>13.449795181870883</v>
      </c>
      <c r="AE2414" s="102">
        <f t="shared" ref="AE2414" si="9944">20*LOG(((($X$8*X2411+Z2411-$X$8*X2414-Z2414)^2+($X$8*Y2411+AA2411-$X$8*Y2414-AA2414)^2)/(($X$8*X2411+Z2411+$X$8*X2414+Z2414)^2+($X$8*Y2411+AA2411+$X$8*Y2414+AA2414)^2))^0.5)</f>
        <v>-6.2910011606960364E-3</v>
      </c>
      <c r="AF2414" s="17"/>
      <c r="AG2414" s="62"/>
      <c r="AH2414" s="62"/>
      <c r="AI2414" s="62"/>
      <c r="AJ2414" s="62"/>
    </row>
    <row r="2415" spans="2:36" ht="18.649999999999999" customHeight="1">
      <c r="AE2415" s="66"/>
    </row>
    <row r="2416" spans="2:36" ht="18.649999999999999" customHeight="1" thickBot="1">
      <c r="E2416" s="50" t="s">
        <v>8</v>
      </c>
      <c r="J2416" s="50" t="s">
        <v>9</v>
      </c>
      <c r="O2416" s="50" t="s">
        <v>10</v>
      </c>
      <c r="T2416" s="50" t="s">
        <v>11</v>
      </c>
      <c r="Y2416" s="50" t="s">
        <v>12</v>
      </c>
    </row>
    <row r="2417" spans="2:36" ht="18.649999999999999" customHeight="1" thickBot="1">
      <c r="B2417" s="49"/>
      <c r="D2417" s="233" t="s">
        <v>37</v>
      </c>
      <c r="E2417" s="234"/>
      <c r="F2417" s="235" t="s">
        <v>38</v>
      </c>
      <c r="G2417" s="236"/>
      <c r="I2417" s="228" t="s">
        <v>14</v>
      </c>
      <c r="J2417" s="229"/>
      <c r="K2417" s="230" t="s">
        <v>15</v>
      </c>
      <c r="L2417" s="231"/>
      <c r="N2417" s="228" t="s">
        <v>16</v>
      </c>
      <c r="O2417" s="229"/>
      <c r="P2417" s="230" t="s">
        <v>17</v>
      </c>
      <c r="Q2417" s="231"/>
      <c r="S2417" s="228" t="s">
        <v>45</v>
      </c>
      <c r="T2417" s="229"/>
      <c r="U2417" s="230" t="s">
        <v>46</v>
      </c>
      <c r="V2417" s="231"/>
      <c r="X2417" s="228" t="s">
        <v>49</v>
      </c>
      <c r="Y2417" s="229"/>
      <c r="Z2417" s="230" t="s">
        <v>50</v>
      </c>
      <c r="AA2417" s="231"/>
      <c r="AB2417" s="4"/>
      <c r="AC2417" s="53" t="s">
        <v>87</v>
      </c>
      <c r="AE2417" s="98" t="s">
        <v>88</v>
      </c>
      <c r="AF2417" s="17"/>
      <c r="AG2417" s="62"/>
      <c r="AH2417" s="62"/>
      <c r="AI2417" s="62"/>
      <c r="AJ2417" s="62"/>
    </row>
    <row r="2418" spans="2:36" ht="18.649999999999999" customHeight="1" thickTop="1" thickBot="1">
      <c r="B2418" s="75">
        <v>6.84</v>
      </c>
      <c r="D2418" s="132">
        <f t="shared" ref="D2418" si="9945">COS($F$8*$B2418)</f>
        <v>-0.91870885498261878</v>
      </c>
      <c r="E2418" s="133">
        <v>0</v>
      </c>
      <c r="F2418" s="134">
        <v>0</v>
      </c>
      <c r="G2418" s="135">
        <f t="shared" ref="G2418" si="9946">$E$8*SIN($B2418*$F$8)</f>
        <v>1.1848064643597831</v>
      </c>
      <c r="I2418" s="55">
        <v>1</v>
      </c>
      <c r="J2418" s="58">
        <v>0</v>
      </c>
      <c r="K2418" s="56">
        <v>0</v>
      </c>
      <c r="L2418" s="57">
        <v>0</v>
      </c>
      <c r="N2418" s="55">
        <f t="shared" ref="N2418" si="9947">D2418*I2418+F2418*I2421-E2418*J2418-G2418*J2421</f>
        <v>21.34556678702112</v>
      </c>
      <c r="O2418" s="58">
        <f t="shared" ref="O2418" si="9948">(D2418*J2418+E2418*I2418+F2418*J2421+G2418*I2421)</f>
        <v>0</v>
      </c>
      <c r="P2418" s="56">
        <f t="shared" ref="P2418" si="9949">D2418*K2418+F2418*K2421-E2418*L2418-G2418*L2421</f>
        <v>0</v>
      </c>
      <c r="Q2418" s="57">
        <f t="shared" ref="Q2418" si="9950">(D2418*L2418+E2418*K2418+F2418*L2421+G2418*K2421)</f>
        <v>1.1848064643597831</v>
      </c>
      <c r="S2418" s="59">
        <f t="shared" ref="S2418" si="9951">COS($U$8*$B2418)</f>
        <v>-0.91870885498261878</v>
      </c>
      <c r="T2418" s="60">
        <v>0</v>
      </c>
      <c r="U2418" s="22">
        <v>0</v>
      </c>
      <c r="V2418" s="116">
        <f t="shared" ref="V2418" si="9952">$T$8*SIN($B2418*$U$8)</f>
        <v>1.1848064643597831</v>
      </c>
      <c r="X2418" s="55">
        <f t="shared" ref="X2418" si="9953">N2418*S2418+P2418*S2421-O2418*T2418-Q2418*T2421</f>
        <v>-19.766335261635714</v>
      </c>
      <c r="Y2418" s="58">
        <f t="shared" ref="Y2418" si="9954">(N2418*T2418+O2418*S2418+P2418*T2421+Q2418*S2421)</f>
        <v>0</v>
      </c>
      <c r="Z2418" s="56">
        <f t="shared" ref="Z2418" si="9955">N2418*U2418+P2418*U2421-O2418*V2418-Q2418*V2421</f>
        <v>0</v>
      </c>
      <c r="AA2418" s="57">
        <f t="shared" ref="AA2418" si="9956">(N2418*V2418+O2418*U2418+P2418*V2421+Q2418*U2421)</f>
        <v>24.201873324438129</v>
      </c>
      <c r="AB2418" s="9"/>
      <c r="AC2418" s="61">
        <f t="shared" ref="AC2418" si="9957">20*LOG((2*$X$8)/(($X$8*X2418+Z2418+$X$8*X2421+Z2421)^2+($X$8*Y2418+AA2418+$X$8*Y2421+AA2421)^2)^0.5)</f>
        <v>-26.097100805747388</v>
      </c>
      <c r="AE2418" s="99">
        <f t="shared" ref="AE2418" si="9958">((Y2418^2+X2418^2)/(Y2421^2+X2421^2))^0.5</f>
        <v>1.2275404410829585</v>
      </c>
      <c r="AF2418" s="17"/>
      <c r="AG2418" s="62"/>
      <c r="AH2418" s="62"/>
      <c r="AI2418" s="62"/>
      <c r="AJ2418" s="62"/>
    </row>
    <row r="2419" spans="2:36" ht="18.649999999999999" customHeight="1" thickBot="1">
      <c r="D2419" s="59"/>
      <c r="E2419" s="22"/>
      <c r="F2419" s="22"/>
      <c r="G2419" s="65"/>
      <c r="I2419" s="63"/>
      <c r="L2419" s="64"/>
      <c r="N2419" s="63"/>
      <c r="Q2419" s="64"/>
      <c r="S2419" s="63"/>
      <c r="V2419" s="64"/>
      <c r="X2419" s="63"/>
      <c r="AA2419" s="64"/>
      <c r="AE2419" s="100"/>
      <c r="AF2419" s="17"/>
      <c r="AG2419" s="62"/>
      <c r="AH2419" s="62"/>
      <c r="AI2419" s="62"/>
      <c r="AJ2419" s="62"/>
    </row>
    <row r="2420" spans="2:36" ht="18.649999999999999" customHeight="1" thickBot="1">
      <c r="D2420" s="237" t="s">
        <v>39</v>
      </c>
      <c r="E2420" s="238"/>
      <c r="F2420" s="239" t="s">
        <v>40</v>
      </c>
      <c r="G2420" s="240"/>
      <c r="I2420" s="228" t="s">
        <v>18</v>
      </c>
      <c r="J2420" s="229"/>
      <c r="K2420" s="230" t="s">
        <v>19</v>
      </c>
      <c r="L2420" s="231"/>
      <c r="N2420" s="228" t="s">
        <v>20</v>
      </c>
      <c r="O2420" s="229"/>
      <c r="P2420" s="230" t="s">
        <v>21</v>
      </c>
      <c r="Q2420" s="231"/>
      <c r="S2420" s="228" t="s">
        <v>47</v>
      </c>
      <c r="T2420" s="229"/>
      <c r="U2420" s="230" t="s">
        <v>48</v>
      </c>
      <c r="V2420" s="231"/>
      <c r="X2420" s="228" t="s">
        <v>51</v>
      </c>
      <c r="Y2420" s="229"/>
      <c r="Z2420" s="230" t="s">
        <v>52</v>
      </c>
      <c r="AA2420" s="231"/>
      <c r="AB2420" s="4"/>
      <c r="AC2420" s="71" t="s">
        <v>89</v>
      </c>
      <c r="AE2420" s="101" t="s">
        <v>90</v>
      </c>
      <c r="AF2420" s="17"/>
      <c r="AG2420" s="62"/>
      <c r="AH2420" s="62"/>
      <c r="AI2420" s="62"/>
      <c r="AJ2420" s="62"/>
    </row>
    <row r="2421" spans="2:36" ht="18.649999999999999" customHeight="1" thickTop="1" thickBot="1">
      <c r="D2421" s="43">
        <v>0</v>
      </c>
      <c r="E2421" s="116">
        <f t="shared" ref="E2421" si="9959">(1/$E$8)*SIN($B2418*$F$8)</f>
        <v>0.13164516270664256</v>
      </c>
      <c r="F2421" s="59">
        <f t="shared" ref="F2421" si="9960">COS($F$8*$B2418)</f>
        <v>-0.91870885498261878</v>
      </c>
      <c r="G2421" s="73">
        <v>0</v>
      </c>
      <c r="I2421" s="55">
        <v>0</v>
      </c>
      <c r="J2421" s="58">
        <f t="shared" ref="J2421" si="9961">(TAN($K$8*B2418))/$J$8</f>
        <v>-18.791487311840729</v>
      </c>
      <c r="K2421" s="56">
        <v>1</v>
      </c>
      <c r="L2421" s="57">
        <v>0</v>
      </c>
      <c r="N2421" s="55">
        <f t="shared" ref="N2421" si="9962">D2421*I2418+F2421*I2421-E2421*J2418-G2421*J2421</f>
        <v>0</v>
      </c>
      <c r="O2421" s="58">
        <f t="shared" ref="O2421" si="9963">(D2421*J2418+E2421*I2418+F2421*J2421+G2421*I2421)</f>
        <v>17.395550954388248</v>
      </c>
      <c r="P2421" s="56">
        <f t="shared" ref="P2421" si="9964">D2421*K2418+F2421*K2421-E2421*L2418-G2421*L2421</f>
        <v>-0.91870885498261878</v>
      </c>
      <c r="Q2421" s="57">
        <f t="shared" ref="Q2421" si="9965">(D2421*L2418+E2421*K2418+F2421*L2421+G2421*K2421)</f>
        <v>0</v>
      </c>
      <c r="S2421" s="43">
        <v>0</v>
      </c>
      <c r="T2421" s="116">
        <f t="shared" ref="T2421" si="9966">(1/$T$8)*SIN($B2418*$U$8)</f>
        <v>0.13164516270664256</v>
      </c>
      <c r="U2421" s="59">
        <f t="shared" ref="U2421" si="9967">COS($U$8*$B2418)</f>
        <v>-0.91870885498261878</v>
      </c>
      <c r="V2421" s="73">
        <v>0</v>
      </c>
      <c r="X2421" s="55">
        <f t="shared" ref="X2421" si="9968">N2421*S2418+P2421*S2421-O2421*T2418-Q2421*T2421</f>
        <v>0</v>
      </c>
      <c r="Y2421" s="58">
        <f t="shared" ref="Y2421" si="9969">(N2421*T2418+O2421*S2418+P2421*T2421+Q2421*S2421)</f>
        <v>-16.10239027579205</v>
      </c>
      <c r="Z2421" s="56">
        <f t="shared" ref="Z2421" si="9970">N2421*U2418+P2421*U2421-O2421*V2418-Q2421*V2421</f>
        <v>-19.766335261635714</v>
      </c>
      <c r="AA2421" s="57">
        <f t="shared" ref="AA2421" si="9971">(N2421*V2418+O2421*U2418+P2421*V2421+Q2421*U2421)</f>
        <v>0</v>
      </c>
      <c r="AB2421" s="9"/>
      <c r="AC2421" s="74">
        <f t="shared" ref="AC2421" si="9972">(180/PI())*ATAN(-1*(($X$8*Y2418+AA2418+$X$8*Y2421+AA2421)/($X$8*X2418+Z2418+$X$8*X2421+Z2421)))</f>
        <v>11.578568914325459</v>
      </c>
      <c r="AE2421" s="102">
        <f t="shared" ref="AE2421" si="9973">20*LOG(((($X$8*X2418+Z2418-$X$8*X2421-Z2421)^2+($X$8*Y2418+AA2418-$X$8*Y2421-AA2421)^2)/(($X$8*X2418+Z2418+$X$8*X2421+Z2421)^2+($X$8*Y2418+AA2418+$X$8*Y2421+AA2421)^2))^0.5)</f>
        <v>-1.0680907812552791E-2</v>
      </c>
      <c r="AF2421" s="17"/>
      <c r="AG2421" s="62"/>
      <c r="AH2421" s="62"/>
      <c r="AI2421" s="62"/>
      <c r="AJ2421" s="62"/>
    </row>
    <row r="2422" spans="2:36" ht="18.649999999999999" customHeight="1">
      <c r="AE2422" s="66"/>
    </row>
    <row r="2423" spans="2:36" ht="18.649999999999999" customHeight="1" thickBot="1">
      <c r="E2423" s="50" t="s">
        <v>8</v>
      </c>
      <c r="J2423" s="50" t="s">
        <v>9</v>
      </c>
      <c r="O2423" s="50" t="s">
        <v>10</v>
      </c>
      <c r="T2423" s="50" t="s">
        <v>11</v>
      </c>
      <c r="Y2423" s="50" t="s">
        <v>12</v>
      </c>
    </row>
    <row r="2424" spans="2:36" ht="18.649999999999999" customHeight="1" thickBot="1">
      <c r="B2424" s="49"/>
      <c r="D2424" s="233" t="s">
        <v>37</v>
      </c>
      <c r="E2424" s="234"/>
      <c r="F2424" s="235" t="s">
        <v>38</v>
      </c>
      <c r="G2424" s="236"/>
      <c r="I2424" s="228" t="s">
        <v>14</v>
      </c>
      <c r="J2424" s="229"/>
      <c r="K2424" s="230" t="s">
        <v>15</v>
      </c>
      <c r="L2424" s="231"/>
      <c r="N2424" s="228" t="s">
        <v>16</v>
      </c>
      <c r="O2424" s="229"/>
      <c r="P2424" s="230" t="s">
        <v>17</v>
      </c>
      <c r="Q2424" s="231"/>
      <c r="S2424" s="228" t="s">
        <v>45</v>
      </c>
      <c r="T2424" s="229"/>
      <c r="U2424" s="230" t="s">
        <v>46</v>
      </c>
      <c r="V2424" s="231"/>
      <c r="X2424" s="228" t="s">
        <v>49</v>
      </c>
      <c r="Y2424" s="229"/>
      <c r="Z2424" s="230" t="s">
        <v>50</v>
      </c>
      <c r="AA2424" s="231"/>
      <c r="AB2424" s="4"/>
      <c r="AC2424" s="53" t="s">
        <v>87</v>
      </c>
      <c r="AE2424" s="98" t="s">
        <v>88</v>
      </c>
      <c r="AF2424" s="17"/>
      <c r="AG2424" s="62"/>
      <c r="AH2424" s="62"/>
      <c r="AI2424" s="62"/>
      <c r="AJ2424" s="62"/>
    </row>
    <row r="2425" spans="2:36" ht="18.649999999999999" customHeight="1" thickTop="1" thickBot="1">
      <c r="B2425" s="75">
        <v>6.86</v>
      </c>
      <c r="D2425" s="132">
        <f t="shared" ref="D2425" si="9974">COS($F$8*$B2425)</f>
        <v>-0.92183844771789369</v>
      </c>
      <c r="E2425" s="133">
        <v>0</v>
      </c>
      <c r="F2425" s="134">
        <v>0</v>
      </c>
      <c r="G2425" s="135">
        <f t="shared" ref="G2425" si="9975">$E$8*SIN($B2425*$F$8)</f>
        <v>1.1627230481854125</v>
      </c>
      <c r="I2425" s="55">
        <v>1</v>
      </c>
      <c r="J2425" s="58">
        <v>0</v>
      </c>
      <c r="K2425" s="56">
        <v>0</v>
      </c>
      <c r="L2425" s="57">
        <v>0</v>
      </c>
      <c r="N2425" s="55">
        <f t="shared" ref="N2425" si="9976">D2425*I2425+F2425*I2428-E2425*J2425-G2425*J2428</f>
        <v>17.148300187765805</v>
      </c>
      <c r="O2425" s="58">
        <f t="shared" ref="O2425" si="9977">(D2425*J2425+E2425*I2425+F2425*J2428+G2425*I2428)</f>
        <v>0</v>
      </c>
      <c r="P2425" s="56">
        <f t="shared" ref="P2425" si="9978">D2425*K2425+F2425*K2428-E2425*L2425-G2425*L2428</f>
        <v>0</v>
      </c>
      <c r="Q2425" s="57">
        <f t="shared" ref="Q2425" si="9979">(D2425*L2425+E2425*K2425+F2425*L2428+G2425*K2428)</f>
        <v>1.1627230481854125</v>
      </c>
      <c r="S2425" s="59">
        <f t="shared" ref="S2425" si="9980">COS($U$8*$B2425)</f>
        <v>-0.92183844771789369</v>
      </c>
      <c r="T2425" s="60">
        <v>0</v>
      </c>
      <c r="U2425" s="22">
        <v>0</v>
      </c>
      <c r="V2425" s="116">
        <f t="shared" ref="V2425" si="9981">$T$8*SIN($B2425*$U$8)</f>
        <v>1.1627230481854125</v>
      </c>
      <c r="X2425" s="55">
        <f t="shared" ref="X2425" si="9982">N2425*S2425+P2425*S2428-O2425*T2425-Q2425*T2428</f>
        <v>-15.958176302399558</v>
      </c>
      <c r="Y2425" s="58">
        <f t="shared" ref="Y2425" si="9983">(N2425*T2425+O2425*S2425+P2425*T2428+Q2425*S2428)</f>
        <v>0</v>
      </c>
      <c r="Z2425" s="56">
        <f t="shared" ref="Z2425" si="9984">N2425*U2425+P2425*U2428-O2425*V2425-Q2425*V2428</f>
        <v>0</v>
      </c>
      <c r="AA2425" s="57">
        <f t="shared" ref="AA2425" si="9985">(N2425*V2425+O2425*U2425+P2425*V2428+Q2425*U2428)</f>
        <v>18.866881055652481</v>
      </c>
      <c r="AB2425" s="9"/>
      <c r="AC2425" s="61">
        <f t="shared" ref="AC2425" si="9986">20*LOG((2*$X$8)/(($X$8*X2425+Z2425+$X$8*X2428+Z2428)^2+($X$8*Y2425+AA2425+$X$8*Y2428+AA2428)^2)^0.5)</f>
        <v>-24.183225938720749</v>
      </c>
      <c r="AE2425" s="99">
        <f t="shared" ref="AE2425" si="9987">((Y2425^2+X2425^2)/(Y2428^2+X2428^2))^0.5</f>
        <v>1.1869312836041739</v>
      </c>
      <c r="AF2425" s="17"/>
      <c r="AG2425" s="62"/>
      <c r="AH2425" s="62"/>
      <c r="AI2425" s="62"/>
      <c r="AJ2425" s="62"/>
    </row>
    <row r="2426" spans="2:36" ht="18.649999999999999" customHeight="1" thickBot="1">
      <c r="D2426" s="59"/>
      <c r="E2426" s="22"/>
      <c r="F2426" s="22"/>
      <c r="G2426" s="65"/>
      <c r="I2426" s="63"/>
      <c r="L2426" s="64"/>
      <c r="N2426" s="63"/>
      <c r="Q2426" s="64"/>
      <c r="S2426" s="63"/>
      <c r="V2426" s="64"/>
      <c r="X2426" s="63"/>
      <c r="AA2426" s="64"/>
      <c r="AE2426" s="100"/>
      <c r="AF2426" s="17"/>
      <c r="AG2426" s="62"/>
      <c r="AH2426" s="62"/>
      <c r="AI2426" s="62"/>
      <c r="AJ2426" s="62"/>
    </row>
    <row r="2427" spans="2:36" ht="18.649999999999999" customHeight="1" thickBot="1">
      <c r="D2427" s="237" t="s">
        <v>39</v>
      </c>
      <c r="E2427" s="238"/>
      <c r="F2427" s="239" t="s">
        <v>40</v>
      </c>
      <c r="G2427" s="240"/>
      <c r="I2427" s="228" t="s">
        <v>18</v>
      </c>
      <c r="J2427" s="229"/>
      <c r="K2427" s="230" t="s">
        <v>19</v>
      </c>
      <c r="L2427" s="231"/>
      <c r="N2427" s="228" t="s">
        <v>20</v>
      </c>
      <c r="O2427" s="229"/>
      <c r="P2427" s="230" t="s">
        <v>21</v>
      </c>
      <c r="Q2427" s="231"/>
      <c r="S2427" s="228" t="s">
        <v>47</v>
      </c>
      <c r="T2427" s="229"/>
      <c r="U2427" s="230" t="s">
        <v>48</v>
      </c>
      <c r="V2427" s="231"/>
      <c r="X2427" s="228" t="s">
        <v>51</v>
      </c>
      <c r="Y2427" s="229"/>
      <c r="Z2427" s="230" t="s">
        <v>52</v>
      </c>
      <c r="AA2427" s="231"/>
      <c r="AB2427" s="4"/>
      <c r="AC2427" s="71" t="s">
        <v>89</v>
      </c>
      <c r="AE2427" s="101" t="s">
        <v>90</v>
      </c>
      <c r="AF2427" s="17"/>
      <c r="AG2427" s="62"/>
      <c r="AH2427" s="62"/>
      <c r="AI2427" s="62"/>
      <c r="AJ2427" s="62"/>
    </row>
    <row r="2428" spans="2:36" ht="18.649999999999999" customHeight="1" thickTop="1" thickBot="1">
      <c r="D2428" s="43">
        <v>0</v>
      </c>
      <c r="E2428" s="116">
        <f t="shared" ref="E2428" si="9988">(1/$E$8)*SIN($B2425*$F$8)</f>
        <v>0.12919144979837915</v>
      </c>
      <c r="F2428" s="59">
        <f t="shared" ref="F2428" si="9989">COS($F$8*$B2425)</f>
        <v>-0.92183844771789369</v>
      </c>
      <c r="G2428" s="73">
        <v>0</v>
      </c>
      <c r="I2428" s="55">
        <v>0</v>
      </c>
      <c r="J2428" s="58">
        <f t="shared" ref="J2428" si="9990">(TAN($K$8*B2425))/$J$8</f>
        <v>-15.541223392522069</v>
      </c>
      <c r="K2428" s="56">
        <v>1</v>
      </c>
      <c r="L2428" s="57">
        <v>0</v>
      </c>
      <c r="N2428" s="55">
        <f t="shared" ref="N2428" si="9991">D2428*I2425+F2428*I2428-E2428*J2425-G2428*J2428</f>
        <v>0</v>
      </c>
      <c r="O2428" s="58">
        <f t="shared" ref="O2428" si="9992">(D2428*J2425+E2428*I2425+F2428*J2428+G2428*I2428)</f>
        <v>14.455688697597941</v>
      </c>
      <c r="P2428" s="56">
        <f t="shared" ref="P2428" si="9993">D2428*K2425+F2428*K2428-E2428*L2425-G2428*L2428</f>
        <v>-0.92183844771789369</v>
      </c>
      <c r="Q2428" s="57">
        <f t="shared" ref="Q2428" si="9994">(D2428*L2425+E2428*K2425+F2428*L2428+G2428*K2428)</f>
        <v>0</v>
      </c>
      <c r="S2428" s="43">
        <v>0</v>
      </c>
      <c r="T2428" s="116">
        <f t="shared" ref="T2428" si="9995">(1/$T$8)*SIN($B2425*$U$8)</f>
        <v>0.12919144979837915</v>
      </c>
      <c r="U2428" s="59">
        <f t="shared" ref="U2428" si="9996">COS($U$8*$B2425)</f>
        <v>-0.92183844771789369</v>
      </c>
      <c r="V2428" s="73">
        <v>0</v>
      </c>
      <c r="X2428" s="55">
        <f t="shared" ref="X2428" si="9997">N2428*S2425+P2428*S2428-O2428*T2425-Q2428*T2428</f>
        <v>0</v>
      </c>
      <c r="Y2428" s="58">
        <f t="shared" ref="Y2428" si="9998">(N2428*T2425+O2428*S2425+P2428*T2428+Q2428*S2428)</f>
        <v>-13.444903275227349</v>
      </c>
      <c r="Z2428" s="56">
        <f t="shared" ref="Z2428" si="9999">N2428*U2425+P2428*U2428-O2428*V2425-Q2428*V2428</f>
        <v>-15.958176302399558</v>
      </c>
      <c r="AA2428" s="57">
        <f t="shared" ref="AA2428" si="10000">(N2428*V2425+O2428*U2425+P2428*V2428+Q2428*U2428)</f>
        <v>0</v>
      </c>
      <c r="AB2428" s="9"/>
      <c r="AC2428" s="74">
        <f t="shared" ref="AC2428" si="10001">(180/PI())*ATAN(-1*(($X$8*Y2425+AA2425+$X$8*Y2428+AA2428)/($X$8*X2425+Z2425+$X$8*X2428+Z2428)))</f>
        <v>9.6414113168364306</v>
      </c>
      <c r="AE2428" s="102">
        <f t="shared" ref="AE2428" si="10002">20*LOG(((($X$8*X2425+Z2425-$X$8*X2428-Z2428)^2+($X$8*Y2425+AA2425-$X$8*Y2428-AA2428)^2)/(($X$8*X2425+Z2425+$X$8*X2428+Z2428)^2+($X$8*Y2425+AA2425+$X$8*Y2428+AA2428)^2))^0.5)</f>
        <v>-1.660702364499355E-2</v>
      </c>
      <c r="AF2428" s="17"/>
      <c r="AG2428" s="62"/>
      <c r="AH2428" s="62"/>
      <c r="AI2428" s="62"/>
      <c r="AJ2428" s="62"/>
    </row>
    <row r="2429" spans="2:36" ht="18.649999999999999" customHeight="1">
      <c r="AE2429" s="66"/>
    </row>
    <row r="2430" spans="2:36" ht="18.649999999999999" customHeight="1" thickBot="1">
      <c r="E2430" s="50" t="s">
        <v>8</v>
      </c>
      <c r="J2430" s="50" t="s">
        <v>9</v>
      </c>
      <c r="O2430" s="50" t="s">
        <v>10</v>
      </c>
      <c r="T2430" s="50" t="s">
        <v>11</v>
      </c>
      <c r="Y2430" s="50" t="s">
        <v>12</v>
      </c>
    </row>
    <row r="2431" spans="2:36" ht="18.649999999999999" customHeight="1" thickBot="1">
      <c r="B2431" s="49"/>
      <c r="D2431" s="233" t="s">
        <v>37</v>
      </c>
      <c r="E2431" s="234"/>
      <c r="F2431" s="235" t="s">
        <v>38</v>
      </c>
      <c r="G2431" s="236"/>
      <c r="I2431" s="228" t="s">
        <v>14</v>
      </c>
      <c r="J2431" s="229"/>
      <c r="K2431" s="230" t="s">
        <v>15</v>
      </c>
      <c r="L2431" s="231"/>
      <c r="N2431" s="228" t="s">
        <v>16</v>
      </c>
      <c r="O2431" s="229"/>
      <c r="P2431" s="230" t="s">
        <v>17</v>
      </c>
      <c r="Q2431" s="231"/>
      <c r="S2431" s="228" t="s">
        <v>45</v>
      </c>
      <c r="T2431" s="229"/>
      <c r="U2431" s="230" t="s">
        <v>46</v>
      </c>
      <c r="V2431" s="231"/>
      <c r="X2431" s="228" t="s">
        <v>49</v>
      </c>
      <c r="Y2431" s="229"/>
      <c r="Z2431" s="230" t="s">
        <v>50</v>
      </c>
      <c r="AA2431" s="231"/>
      <c r="AB2431" s="4"/>
      <c r="AC2431" s="53" t="s">
        <v>87</v>
      </c>
      <c r="AE2431" s="98" t="s">
        <v>88</v>
      </c>
      <c r="AF2431" s="17"/>
      <c r="AG2431" s="62"/>
      <c r="AH2431" s="62"/>
      <c r="AI2431" s="62"/>
      <c r="AJ2431" s="62"/>
    </row>
    <row r="2432" spans="2:36" ht="18.649999999999999" customHeight="1" thickTop="1" thickBot="1">
      <c r="B2432" s="75">
        <v>6.88</v>
      </c>
      <c r="D2432" s="132">
        <f t="shared" ref="D2432" si="10003">COS($F$8*$B2432)</f>
        <v>-0.9249090605710778</v>
      </c>
      <c r="E2432" s="133">
        <v>0</v>
      </c>
      <c r="F2432" s="134">
        <v>0</v>
      </c>
      <c r="G2432" s="135">
        <f t="shared" ref="G2432" si="10004">$E$8*SIN($B2432*$F$8)</f>
        <v>1.1405652401602182</v>
      </c>
      <c r="I2432" s="55">
        <v>1</v>
      </c>
      <c r="J2432" s="58">
        <v>0</v>
      </c>
      <c r="K2432" s="56">
        <v>0</v>
      </c>
      <c r="L2432" s="57">
        <v>0</v>
      </c>
      <c r="N2432" s="55">
        <f t="shared" ref="N2432" si="10005">D2432*I2432+F2432*I2435-E2432*J2432-G2432*J2435</f>
        <v>14.181972381500286</v>
      </c>
      <c r="O2432" s="58">
        <f t="shared" ref="O2432" si="10006">(D2432*J2432+E2432*I2432+F2432*J2435+G2432*I2435)</f>
        <v>0</v>
      </c>
      <c r="P2432" s="56">
        <f t="shared" ref="P2432" si="10007">D2432*K2432+F2432*K2435-E2432*L2432-G2432*L2435</f>
        <v>0</v>
      </c>
      <c r="Q2432" s="57">
        <f t="shared" ref="Q2432" si="10008">(D2432*L2432+E2432*K2432+F2432*L2435+G2432*K2435)</f>
        <v>1.1405652401602182</v>
      </c>
      <c r="S2432" s="59">
        <f t="shared" ref="S2432" si="10009">COS($U$8*$B2432)</f>
        <v>-0.9249090605710778</v>
      </c>
      <c r="T2432" s="60">
        <v>0</v>
      </c>
      <c r="U2432" s="22">
        <v>0</v>
      </c>
      <c r="V2432" s="116">
        <f t="shared" ref="V2432" si="10010">$T$8*SIN($B2432*$U$8)</f>
        <v>1.1405652401602182</v>
      </c>
      <c r="X2432" s="55">
        <f t="shared" ref="X2432" si="10011">N2432*S2432+P2432*S2435-O2432*T2432-Q2432*T2435</f>
        <v>-13.261577982091927</v>
      </c>
      <c r="Y2432" s="58">
        <f t="shared" ref="Y2432" si="10012">(N2432*T2432+O2432*S2432+P2432*T2435+Q2432*S2435)</f>
        <v>0</v>
      </c>
      <c r="Z2432" s="56">
        <f t="shared" ref="Z2432" si="10013">N2432*U2432+P2432*U2435-O2432*V2432-Q2432*V2435</f>
        <v>0</v>
      </c>
      <c r="AA2432" s="57">
        <f t="shared" ref="AA2432" si="10014">(N2432*V2432+O2432*U2432+P2432*V2435+Q2432*U2435)</f>
        <v>15.120545610454842</v>
      </c>
      <c r="AB2432" s="9"/>
      <c r="AC2432" s="61">
        <f t="shared" ref="AC2432" si="10015">20*LOG((2*$X$8)/(($X$8*X2432+Z2432+$X$8*X2435+Z2435)^2+($X$8*Y2432+AA2432+$X$8*Y2435+AA2435)^2)^0.5)</f>
        <v>-22.529255367667837</v>
      </c>
      <c r="AE2432" s="99">
        <f t="shared" ref="AE2432" si="10016">((Y2432^2+X2432^2)/(Y2435^2+X2435^2))^0.5</f>
        <v>1.1466971165366679</v>
      </c>
      <c r="AF2432" s="17"/>
      <c r="AG2432" s="62"/>
      <c r="AH2432" s="62"/>
      <c r="AI2432" s="62"/>
      <c r="AJ2432" s="62"/>
    </row>
    <row r="2433" spans="2:36" ht="18.649999999999999" customHeight="1" thickBot="1">
      <c r="D2433" s="59"/>
      <c r="E2433" s="22"/>
      <c r="F2433" s="22"/>
      <c r="G2433" s="65"/>
      <c r="I2433" s="63"/>
      <c r="L2433" s="64"/>
      <c r="N2433" s="63"/>
      <c r="Q2433" s="64"/>
      <c r="S2433" s="63"/>
      <c r="V2433" s="64"/>
      <c r="X2433" s="63"/>
      <c r="AA2433" s="64"/>
      <c r="AE2433" s="100"/>
      <c r="AF2433" s="17"/>
      <c r="AG2433" s="62"/>
      <c r="AH2433" s="62"/>
      <c r="AI2433" s="62"/>
      <c r="AJ2433" s="62"/>
    </row>
    <row r="2434" spans="2:36" ht="18.649999999999999" customHeight="1" thickBot="1">
      <c r="D2434" s="237" t="s">
        <v>39</v>
      </c>
      <c r="E2434" s="238"/>
      <c r="F2434" s="239" t="s">
        <v>40</v>
      </c>
      <c r="G2434" s="240"/>
      <c r="I2434" s="228" t="s">
        <v>18</v>
      </c>
      <c r="J2434" s="229"/>
      <c r="K2434" s="230" t="s">
        <v>19</v>
      </c>
      <c r="L2434" s="231"/>
      <c r="N2434" s="228" t="s">
        <v>20</v>
      </c>
      <c r="O2434" s="229"/>
      <c r="P2434" s="230" t="s">
        <v>21</v>
      </c>
      <c r="Q2434" s="231"/>
      <c r="S2434" s="228" t="s">
        <v>47</v>
      </c>
      <c r="T2434" s="229"/>
      <c r="U2434" s="230" t="s">
        <v>48</v>
      </c>
      <c r="V2434" s="231"/>
      <c r="X2434" s="228" t="s">
        <v>51</v>
      </c>
      <c r="Y2434" s="229"/>
      <c r="Z2434" s="230" t="s">
        <v>52</v>
      </c>
      <c r="AA2434" s="231"/>
      <c r="AB2434" s="4"/>
      <c r="AC2434" s="71" t="s">
        <v>89</v>
      </c>
      <c r="AE2434" s="101" t="s">
        <v>90</v>
      </c>
      <c r="AF2434" s="17"/>
      <c r="AG2434" s="62"/>
      <c r="AH2434" s="62"/>
      <c r="AI2434" s="62"/>
      <c r="AJ2434" s="62"/>
    </row>
    <row r="2435" spans="2:36" ht="18.649999999999999" customHeight="1" thickTop="1" thickBot="1">
      <c r="D2435" s="43">
        <v>0</v>
      </c>
      <c r="E2435" s="116">
        <f t="shared" ref="E2435" si="10017">(1/$E$8)*SIN($B2432*$F$8)</f>
        <v>0.12672947112891314</v>
      </c>
      <c r="F2435" s="59">
        <f t="shared" ref="F2435" si="10018">COS($F$8*$B2432)</f>
        <v>-0.9249090605710778</v>
      </c>
      <c r="G2435" s="73">
        <v>0</v>
      </c>
      <c r="I2435" s="55">
        <v>0</v>
      </c>
      <c r="J2435" s="58">
        <f t="shared" ref="J2435" si="10019">(TAN($K$8*B2432))/$J$8</f>
        <v>-13.245083148377606</v>
      </c>
      <c r="K2435" s="56">
        <v>1</v>
      </c>
      <c r="L2435" s="57">
        <v>0</v>
      </c>
      <c r="N2435" s="55">
        <f t="shared" ref="N2435" si="10020">D2435*I2432+F2435*I2435-E2435*J2432-G2435*J2435</f>
        <v>0</v>
      </c>
      <c r="O2435" s="58">
        <f t="shared" ref="O2435" si="10021">(D2435*J2432+E2435*I2432+F2435*J2435+G2435*I2435)</f>
        <v>12.377226883080658</v>
      </c>
      <c r="P2435" s="56">
        <f t="shared" ref="P2435" si="10022">D2435*K2432+F2435*K2435-E2435*L2432-G2435*L2435</f>
        <v>-0.9249090605710778</v>
      </c>
      <c r="Q2435" s="57">
        <f t="shared" ref="Q2435" si="10023">(D2435*L2432+E2435*K2432+F2435*L2435+G2435*K2435)</f>
        <v>0</v>
      </c>
      <c r="S2435" s="43">
        <v>0</v>
      </c>
      <c r="T2435" s="116">
        <f t="shared" ref="T2435" si="10024">(1/$T$8)*SIN($B2432*$U$8)</f>
        <v>0.12672947112891314</v>
      </c>
      <c r="U2435" s="59">
        <f t="shared" ref="U2435" si="10025">COS($U$8*$B2432)</f>
        <v>-0.9249090605710778</v>
      </c>
      <c r="V2435" s="73">
        <v>0</v>
      </c>
      <c r="X2435" s="55">
        <f t="shared" ref="X2435" si="10026">N2435*S2432+P2435*S2435-O2435*T2432-Q2435*T2435</f>
        <v>0</v>
      </c>
      <c r="Y2435" s="58">
        <f t="shared" ref="Y2435" si="10027">(N2435*T2432+O2435*S2432+P2435*T2435+Q2435*S2435)</f>
        <v>-11.565022524993733</v>
      </c>
      <c r="Z2435" s="56">
        <f t="shared" ref="Z2435" si="10028">N2435*U2432+P2435*U2435-O2435*V2432-Q2435*V2435</f>
        <v>-13.261577982091927</v>
      </c>
      <c r="AA2435" s="57">
        <f t="shared" ref="AA2435" si="10029">(N2435*V2432+O2435*U2432+P2435*V2435+Q2435*U2435)</f>
        <v>0</v>
      </c>
      <c r="AB2435" s="9"/>
      <c r="AC2435" s="74">
        <f t="shared" ref="AC2435" si="10030">(180/PI())*ATAN(-1*(($X$8*Y2432+AA2432+$X$8*Y2435+AA2435)/($X$8*X2432+Z2432+$X$8*X2435+Z2435)))</f>
        <v>7.6351838462961519</v>
      </c>
      <c r="AE2435" s="102">
        <f t="shared" ref="AE2435" si="10031">20*LOG(((($X$8*X2432+Z2432-$X$8*X2435-Z2435)^2+($X$8*Y2432+AA2432-$X$8*Y2435-AA2435)^2)/(($X$8*X2432+Z2432+$X$8*X2435+Z2435)^2+($X$8*Y2432+AA2432+$X$8*Y2435+AA2435)^2))^0.5)</f>
        <v>-2.4326213693093849E-2</v>
      </c>
      <c r="AF2435" s="17"/>
      <c r="AG2435" s="62"/>
      <c r="AH2435" s="62"/>
      <c r="AI2435" s="62"/>
      <c r="AJ2435" s="62"/>
    </row>
    <row r="2436" spans="2:36" ht="18.649999999999999" customHeight="1">
      <c r="AE2436" s="66"/>
    </row>
    <row r="2437" spans="2:36" ht="18.649999999999999" customHeight="1" thickBot="1">
      <c r="E2437" s="50" t="s">
        <v>8</v>
      </c>
      <c r="J2437" s="50" t="s">
        <v>9</v>
      </c>
      <c r="O2437" s="50" t="s">
        <v>10</v>
      </c>
      <c r="T2437" s="50" t="s">
        <v>11</v>
      </c>
      <c r="Y2437" s="50" t="s">
        <v>12</v>
      </c>
    </row>
    <row r="2438" spans="2:36" ht="18.649999999999999" customHeight="1" thickBot="1">
      <c r="B2438" s="49"/>
      <c r="D2438" s="233" t="s">
        <v>37</v>
      </c>
      <c r="E2438" s="234"/>
      <c r="F2438" s="235" t="s">
        <v>38</v>
      </c>
      <c r="G2438" s="236"/>
      <c r="I2438" s="228" t="s">
        <v>14</v>
      </c>
      <c r="J2438" s="229"/>
      <c r="K2438" s="230" t="s">
        <v>15</v>
      </c>
      <c r="L2438" s="231"/>
      <c r="N2438" s="228" t="s">
        <v>16</v>
      </c>
      <c r="O2438" s="229"/>
      <c r="P2438" s="230" t="s">
        <v>17</v>
      </c>
      <c r="Q2438" s="231"/>
      <c r="S2438" s="228" t="s">
        <v>45</v>
      </c>
      <c r="T2438" s="229"/>
      <c r="U2438" s="230" t="s">
        <v>46</v>
      </c>
      <c r="V2438" s="231"/>
      <c r="X2438" s="228" t="s">
        <v>49</v>
      </c>
      <c r="Y2438" s="229"/>
      <c r="Z2438" s="230" t="s">
        <v>50</v>
      </c>
      <c r="AA2438" s="231"/>
      <c r="AB2438" s="4"/>
      <c r="AC2438" s="53" t="s">
        <v>87</v>
      </c>
      <c r="AE2438" s="98" t="s">
        <v>88</v>
      </c>
      <c r="AF2438" s="17"/>
      <c r="AG2438" s="62"/>
      <c r="AH2438" s="62"/>
      <c r="AI2438" s="62"/>
      <c r="AJ2438" s="62"/>
    </row>
    <row r="2439" spans="2:36" ht="18.649999999999999" customHeight="1" thickTop="1" thickBot="1">
      <c r="B2439" s="75">
        <v>6.9</v>
      </c>
      <c r="D2439" s="132">
        <f t="shared" ref="D2439" si="10032">COS($F$8*$B2439)</f>
        <v>-0.92792049708216851</v>
      </c>
      <c r="E2439" s="133">
        <v>0</v>
      </c>
      <c r="F2439" s="134">
        <v>0</v>
      </c>
      <c r="G2439" s="135">
        <f t="shared" ref="G2439" si="10033">$E$8*SIN($B2439*$F$8)</f>
        <v>1.1183344579565773</v>
      </c>
      <c r="I2439" s="55">
        <v>1</v>
      </c>
      <c r="J2439" s="58">
        <v>0</v>
      </c>
      <c r="K2439" s="56">
        <v>0</v>
      </c>
      <c r="L2439" s="57">
        <v>0</v>
      </c>
      <c r="N2439" s="55">
        <f t="shared" ref="N2439" si="10034">D2439*I2439+F2439*I2442-E2439*J2439-G2439*J2442</f>
        <v>11.973329597553242</v>
      </c>
      <c r="O2439" s="58">
        <f t="shared" ref="O2439" si="10035">(D2439*J2439+E2439*I2439+F2439*J2442+G2439*I2442)</f>
        <v>0</v>
      </c>
      <c r="P2439" s="56">
        <f t="shared" ref="P2439" si="10036">D2439*K2439+F2439*K2442-E2439*L2439-G2439*L2442</f>
        <v>0</v>
      </c>
      <c r="Q2439" s="57">
        <f t="shared" ref="Q2439" si="10037">(D2439*L2439+E2439*K2439+F2439*L2442+G2439*K2442)</f>
        <v>1.1183344579565773</v>
      </c>
      <c r="S2439" s="59">
        <f t="shared" ref="S2439" si="10038">COS($U$8*$B2439)</f>
        <v>-0.92792049708216851</v>
      </c>
      <c r="T2439" s="60">
        <v>0</v>
      </c>
      <c r="U2439" s="22">
        <v>0</v>
      </c>
      <c r="V2439" s="116">
        <f t="shared" ref="V2439" si="10039">$T$8*SIN($B2439*$U$8)</f>
        <v>1.1183344579565773</v>
      </c>
      <c r="X2439" s="55">
        <f t="shared" ref="X2439" si="10040">N2439*S2439+P2439*S2442-O2439*T2439-Q2439*T2442</f>
        <v>-11.249261502985027</v>
      </c>
      <c r="Y2439" s="58">
        <f t="shared" ref="Y2439" si="10041">(N2439*T2439+O2439*S2439+P2439*T2442+Q2439*S2442)</f>
        <v>0</v>
      </c>
      <c r="Z2439" s="56">
        <f t="shared" ref="Z2439" si="10042">N2439*U2439+P2439*U2442-O2439*V2439-Q2439*V2442</f>
        <v>0</v>
      </c>
      <c r="AA2439" s="57">
        <f t="shared" ref="AA2439" si="10043">(N2439*V2439+O2439*U2439+P2439*V2442+Q2439*U2442)</f>
        <v>12.352461599283963</v>
      </c>
      <c r="AB2439" s="9"/>
      <c r="AC2439" s="61">
        <f t="shared" ref="AC2439" si="10044">20*LOG((2*$X$8)/(($X$8*X2439+Z2439+$X$8*X2442+Z2442)^2+($X$8*Y2439+AA2439+$X$8*Y2442+AA2442)^2)^0.5)</f>
        <v>-21.063392435062021</v>
      </c>
      <c r="AE2439" s="99">
        <f t="shared" ref="AE2439" si="10045">((Y2439^2+X2439^2)/(Y2442^2+X2442^2))^0.5</f>
        <v>1.1068150217864587</v>
      </c>
      <c r="AF2439" s="17"/>
      <c r="AG2439" s="62"/>
      <c r="AH2439" s="62"/>
      <c r="AI2439" s="62"/>
      <c r="AJ2439" s="62"/>
    </row>
    <row r="2440" spans="2:36" ht="18.649999999999999" customHeight="1" thickBot="1">
      <c r="D2440" s="59"/>
      <c r="E2440" s="22"/>
      <c r="F2440" s="22"/>
      <c r="G2440" s="65"/>
      <c r="I2440" s="63"/>
      <c r="L2440" s="64"/>
      <c r="N2440" s="63"/>
      <c r="Q2440" s="64"/>
      <c r="S2440" s="63"/>
      <c r="V2440" s="64"/>
      <c r="X2440" s="63"/>
      <c r="AA2440" s="64"/>
      <c r="AE2440" s="100"/>
      <c r="AF2440" s="17"/>
      <c r="AG2440" s="62"/>
      <c r="AH2440" s="62"/>
      <c r="AI2440" s="62"/>
      <c r="AJ2440" s="62"/>
    </row>
    <row r="2441" spans="2:36" ht="18.649999999999999" customHeight="1" thickBot="1">
      <c r="D2441" s="237" t="s">
        <v>39</v>
      </c>
      <c r="E2441" s="238"/>
      <c r="F2441" s="239" t="s">
        <v>40</v>
      </c>
      <c r="G2441" s="240"/>
      <c r="I2441" s="228" t="s">
        <v>18</v>
      </c>
      <c r="J2441" s="229"/>
      <c r="K2441" s="230" t="s">
        <v>19</v>
      </c>
      <c r="L2441" s="231"/>
      <c r="N2441" s="228" t="s">
        <v>20</v>
      </c>
      <c r="O2441" s="229"/>
      <c r="P2441" s="230" t="s">
        <v>21</v>
      </c>
      <c r="Q2441" s="231"/>
      <c r="S2441" s="228" t="s">
        <v>47</v>
      </c>
      <c r="T2441" s="229"/>
      <c r="U2441" s="230" t="s">
        <v>48</v>
      </c>
      <c r="V2441" s="231"/>
      <c r="X2441" s="228" t="s">
        <v>51</v>
      </c>
      <c r="Y2441" s="229"/>
      <c r="Z2441" s="230" t="s">
        <v>52</v>
      </c>
      <c r="AA2441" s="231"/>
      <c r="AB2441" s="4"/>
      <c r="AC2441" s="71" t="s">
        <v>89</v>
      </c>
      <c r="AE2441" s="101" t="s">
        <v>90</v>
      </c>
      <c r="AF2441" s="17"/>
      <c r="AG2441" s="62"/>
      <c r="AH2441" s="62"/>
      <c r="AI2441" s="62"/>
      <c r="AJ2441" s="62"/>
    </row>
    <row r="2442" spans="2:36" ht="18.649999999999999" customHeight="1" thickTop="1" thickBot="1">
      <c r="D2442" s="43">
        <v>0</v>
      </c>
      <c r="E2442" s="116">
        <f t="shared" ref="E2442" si="10046">(1/$E$8)*SIN($B2439*$F$8)</f>
        <v>0.12425938421739748</v>
      </c>
      <c r="F2442" s="59">
        <f t="shared" ref="F2442" si="10047">COS($F$8*$B2439)</f>
        <v>-0.92792049708216851</v>
      </c>
      <c r="G2442" s="73">
        <v>0</v>
      </c>
      <c r="I2442" s="55">
        <v>0</v>
      </c>
      <c r="J2442" s="58">
        <f t="shared" ref="J2442" si="10048">(TAN($K$8*B2439))/$J$8</f>
        <v>-11.536128573028678</v>
      </c>
      <c r="K2442" s="56">
        <v>1</v>
      </c>
      <c r="L2442" s="57">
        <v>0</v>
      </c>
      <c r="N2442" s="55">
        <f t="shared" ref="N2442" si="10049">D2442*I2439+F2442*I2442-E2442*J2439-G2442*J2442</f>
        <v>0</v>
      </c>
      <c r="O2442" s="58">
        <f t="shared" ref="O2442" si="10050">(D2442*J2439+E2442*I2439+F2442*J2442+G2442*I2442)</f>
        <v>10.828869544105975</v>
      </c>
      <c r="P2442" s="56">
        <f t="shared" ref="P2442" si="10051">D2442*K2439+F2442*K2442-E2442*L2439-G2442*L2442</f>
        <v>-0.92792049708216851</v>
      </c>
      <c r="Q2442" s="57">
        <f t="shared" ref="Q2442" si="10052">(D2442*L2439+E2442*K2439+F2442*L2442+G2442*K2442)</f>
        <v>0</v>
      </c>
      <c r="S2442" s="43">
        <v>0</v>
      </c>
      <c r="T2442" s="116">
        <f t="shared" ref="T2442" si="10053">(1/$T$8)*SIN($B2439*$U$8)</f>
        <v>0.12425938421739748</v>
      </c>
      <c r="U2442" s="59">
        <f t="shared" ref="U2442" si="10054">COS($U$8*$B2439)</f>
        <v>-0.92792049708216851</v>
      </c>
      <c r="V2442" s="73">
        <v>0</v>
      </c>
      <c r="X2442" s="55">
        <f t="shared" ref="X2442" si="10055">N2442*S2439+P2442*S2442-O2442*T2439-Q2442*T2442</f>
        <v>0</v>
      </c>
      <c r="Y2442" s="58">
        <f t="shared" ref="Y2442" si="10056">(N2442*T2439+O2442*S2439+P2442*T2442+Q2442*S2442)</f>
        <v>-10.163632839774904</v>
      </c>
      <c r="Z2442" s="56">
        <f t="shared" ref="Z2442" si="10057">N2442*U2439+P2442*U2442-O2442*V2439-Q2442*V2442</f>
        <v>-11.249261502985025</v>
      </c>
      <c r="AA2442" s="57">
        <f t="shared" ref="AA2442" si="10058">(N2442*V2439+O2442*U2439+P2442*V2442+Q2442*U2442)</f>
        <v>0</v>
      </c>
      <c r="AB2442" s="9"/>
      <c r="AC2442" s="74">
        <f t="shared" ref="AC2442" si="10059">(180/PI())*ATAN(-1*(($X$8*Y2439+AA2439+$X$8*Y2442+AA2442)/($X$8*X2439+Z2439+$X$8*X2442+Z2442)))</f>
        <v>5.5566854702300157</v>
      </c>
      <c r="AE2442" s="102">
        <f t="shared" ref="AE2442" si="10060">20*LOG(((($X$8*X2439+Z2439-$X$8*X2442-Z2442)^2+($X$8*Y2439+AA2439-$X$8*Y2442-AA2442)^2)/(($X$8*X2439+Z2439+$X$8*X2442+Z2442)^2+($X$8*Y2439+AA2439+$X$8*Y2442+AA2442)^2))^0.5)</f>
        <v>-3.4131117350668067E-2</v>
      </c>
      <c r="AF2442" s="17"/>
      <c r="AG2442" s="62"/>
      <c r="AH2442" s="62"/>
      <c r="AI2442" s="62"/>
      <c r="AJ2442" s="62"/>
    </row>
    <row r="2443" spans="2:36" ht="18.649999999999999" customHeight="1">
      <c r="AE2443" s="66"/>
    </row>
    <row r="2444" spans="2:36" ht="18.649999999999999" customHeight="1" thickBot="1">
      <c r="E2444" s="50" t="s">
        <v>8</v>
      </c>
      <c r="J2444" s="50" t="s">
        <v>9</v>
      </c>
      <c r="O2444" s="50" t="s">
        <v>10</v>
      </c>
      <c r="T2444" s="50" t="s">
        <v>11</v>
      </c>
      <c r="Y2444" s="50" t="s">
        <v>12</v>
      </c>
    </row>
    <row r="2445" spans="2:36" ht="18.649999999999999" customHeight="1" thickBot="1">
      <c r="B2445" s="49"/>
      <c r="D2445" s="233" t="s">
        <v>37</v>
      </c>
      <c r="E2445" s="234"/>
      <c r="F2445" s="235" t="s">
        <v>38</v>
      </c>
      <c r="G2445" s="236"/>
      <c r="I2445" s="228" t="s">
        <v>14</v>
      </c>
      <c r="J2445" s="229"/>
      <c r="K2445" s="230" t="s">
        <v>15</v>
      </c>
      <c r="L2445" s="231"/>
      <c r="N2445" s="228" t="s">
        <v>16</v>
      </c>
      <c r="O2445" s="229"/>
      <c r="P2445" s="230" t="s">
        <v>17</v>
      </c>
      <c r="Q2445" s="231"/>
      <c r="S2445" s="228" t="s">
        <v>45</v>
      </c>
      <c r="T2445" s="229"/>
      <c r="U2445" s="230" t="s">
        <v>46</v>
      </c>
      <c r="V2445" s="231"/>
      <c r="X2445" s="228" t="s">
        <v>49</v>
      </c>
      <c r="Y2445" s="229"/>
      <c r="Z2445" s="230" t="s">
        <v>50</v>
      </c>
      <c r="AA2445" s="231"/>
      <c r="AB2445" s="4"/>
      <c r="AC2445" s="53" t="s">
        <v>87</v>
      </c>
      <c r="AE2445" s="98" t="s">
        <v>88</v>
      </c>
      <c r="AF2445" s="17"/>
      <c r="AG2445" s="62"/>
      <c r="AH2445" s="62"/>
      <c r="AI2445" s="62"/>
      <c r="AJ2445" s="62"/>
    </row>
    <row r="2446" spans="2:36" ht="18.649999999999999" customHeight="1" thickTop="1" thickBot="1">
      <c r="B2446" s="75">
        <v>6.92</v>
      </c>
      <c r="D2446" s="132">
        <f t="shared" ref="D2446" si="10061">COS($F$8*$B2446)</f>
        <v>-0.93087256457730716</v>
      </c>
      <c r="E2446" s="133">
        <v>0</v>
      </c>
      <c r="F2446" s="134">
        <v>0</v>
      </c>
      <c r="G2446" s="135">
        <f t="shared" ref="G2446" si="10062">$E$8*SIN($B2446*$F$8)</f>
        <v>1.0960321239158111</v>
      </c>
      <c r="I2446" s="55">
        <v>1</v>
      </c>
      <c r="J2446" s="58">
        <v>0</v>
      </c>
      <c r="K2446" s="56">
        <v>0</v>
      </c>
      <c r="L2446" s="57">
        <v>0</v>
      </c>
      <c r="N2446" s="55">
        <f t="shared" ref="N2446" si="10063">D2446*I2446+F2446*I2449-E2446*J2446-G2446*J2449</f>
        <v>10.264216237460195</v>
      </c>
      <c r="O2446" s="58">
        <f t="shared" ref="O2446" si="10064">(D2446*J2446+E2446*I2446+F2446*J2449+G2446*I2449)</f>
        <v>0</v>
      </c>
      <c r="P2446" s="56">
        <f t="shared" ref="P2446" si="10065">D2446*K2446+F2446*K2449-E2446*L2446-G2446*L2449</f>
        <v>0</v>
      </c>
      <c r="Q2446" s="57">
        <f t="shared" ref="Q2446" si="10066">(D2446*L2446+E2446*K2446+F2446*L2449+G2446*K2449)</f>
        <v>1.0960321239158111</v>
      </c>
      <c r="S2446" s="59">
        <f t="shared" ref="S2446" si="10067">COS($U$8*$B2446)</f>
        <v>-0.93087256457730716</v>
      </c>
      <c r="T2446" s="60">
        <v>0</v>
      </c>
      <c r="U2446" s="22">
        <v>0</v>
      </c>
      <c r="V2446" s="116">
        <f t="shared" ref="V2446" si="10068">$T$8*SIN($B2446*$U$8)</f>
        <v>1.0960321239158111</v>
      </c>
      <c r="X2446" s="55">
        <f t="shared" ref="X2446" si="10069">N2446*S2446+P2446*S2449-O2446*T2446-Q2446*T2449</f>
        <v>-9.6881535608578773</v>
      </c>
      <c r="Y2446" s="58">
        <f t="shared" ref="Y2446" si="10070">(N2446*T2446+O2446*S2446+P2446*T2449+Q2446*S2449)</f>
        <v>0</v>
      </c>
      <c r="Z2446" s="56">
        <f t="shared" ref="Z2446" si="10071">N2446*U2446+P2446*U2449-O2446*V2446-Q2446*V2449</f>
        <v>0</v>
      </c>
      <c r="AA2446" s="57">
        <f t="shared" ref="AA2446" si="10072">(N2446*V2446+O2446*U2446+P2446*V2449+Q2446*U2449)</f>
        <v>10.229644489026029</v>
      </c>
      <c r="AB2446" s="9"/>
      <c r="AC2446" s="61">
        <f t="shared" ref="AC2446" si="10073">20*LOG((2*$X$8)/(($X$8*X2446+Z2446+$X$8*X2449+Z2449)^2+($X$8*Y2446+AA2446+$X$8*Y2449+AA2449)^2)^0.5)</f>
        <v>-19.740146548250038</v>
      </c>
      <c r="AE2446" s="99">
        <f t="shared" ref="AE2446" si="10074">((Y2446^2+X2446^2)/(Y2449^2+X2449^2))^0.5</f>
        <v>1.0672628233781678</v>
      </c>
      <c r="AF2446" s="17"/>
      <c r="AG2446" s="62"/>
      <c r="AH2446" s="62"/>
      <c r="AI2446" s="62"/>
      <c r="AJ2446" s="62"/>
    </row>
    <row r="2447" spans="2:36" ht="18.649999999999999" customHeight="1" thickBot="1">
      <c r="D2447" s="59"/>
      <c r="E2447" s="22"/>
      <c r="F2447" s="22"/>
      <c r="G2447" s="65"/>
      <c r="I2447" s="63"/>
      <c r="L2447" s="64"/>
      <c r="N2447" s="63"/>
      <c r="Q2447" s="64"/>
      <c r="S2447" s="63"/>
      <c r="V2447" s="64"/>
      <c r="X2447" s="63"/>
      <c r="AA2447" s="64"/>
      <c r="AE2447" s="100"/>
      <c r="AF2447" s="17"/>
      <c r="AG2447" s="62"/>
      <c r="AH2447" s="62"/>
      <c r="AI2447" s="62"/>
      <c r="AJ2447" s="62"/>
    </row>
    <row r="2448" spans="2:36" ht="18.649999999999999" customHeight="1" thickBot="1">
      <c r="D2448" s="237" t="s">
        <v>39</v>
      </c>
      <c r="E2448" s="238"/>
      <c r="F2448" s="239" t="s">
        <v>40</v>
      </c>
      <c r="G2448" s="240"/>
      <c r="I2448" s="228" t="s">
        <v>18</v>
      </c>
      <c r="J2448" s="229"/>
      <c r="K2448" s="230" t="s">
        <v>19</v>
      </c>
      <c r="L2448" s="231"/>
      <c r="N2448" s="228" t="s">
        <v>20</v>
      </c>
      <c r="O2448" s="229"/>
      <c r="P2448" s="230" t="s">
        <v>21</v>
      </c>
      <c r="Q2448" s="231"/>
      <c r="S2448" s="228" t="s">
        <v>47</v>
      </c>
      <c r="T2448" s="229"/>
      <c r="U2448" s="230" t="s">
        <v>48</v>
      </c>
      <c r="V2448" s="231"/>
      <c r="X2448" s="228" t="s">
        <v>51</v>
      </c>
      <c r="Y2448" s="229"/>
      <c r="Z2448" s="230" t="s">
        <v>52</v>
      </c>
      <c r="AA2448" s="231"/>
      <c r="AB2448" s="4"/>
      <c r="AC2448" s="71" t="s">
        <v>89</v>
      </c>
      <c r="AE2448" s="101" t="s">
        <v>90</v>
      </c>
      <c r="AF2448" s="17"/>
      <c r="AG2448" s="62"/>
      <c r="AH2448" s="62"/>
      <c r="AI2448" s="62"/>
      <c r="AJ2448" s="62"/>
    </row>
    <row r="2449" spans="2:36" ht="18.649999999999999" customHeight="1" thickTop="1" thickBot="1">
      <c r="D2449" s="43">
        <v>0</v>
      </c>
      <c r="E2449" s="116">
        <f t="shared" ref="E2449" si="10075">(1/$E$8)*SIN($B2446*$F$8)</f>
        <v>0.12178134710175677</v>
      </c>
      <c r="F2449" s="59">
        <f t="shared" ref="F2449" si="10076">COS($F$8*$B2446)</f>
        <v>-0.93087256457730716</v>
      </c>
      <c r="G2449" s="73">
        <v>0</v>
      </c>
      <c r="I2449" s="55">
        <v>0</v>
      </c>
      <c r="J2449" s="58">
        <f t="shared" ref="J2449" si="10077">(TAN($K$8*B2446))/$J$8</f>
        <v>-10.214197702564258</v>
      </c>
      <c r="K2449" s="56">
        <v>1</v>
      </c>
      <c r="L2449" s="57">
        <v>0</v>
      </c>
      <c r="N2449" s="55">
        <f t="shared" ref="N2449" si="10078">D2449*I2446+F2449*I2449-E2449*J2446-G2449*J2449</f>
        <v>0</v>
      </c>
      <c r="O2449" s="58">
        <f t="shared" ref="O2449" si="10079">(D2449*J2446+E2449*I2446+F2449*J2449+G2449*I2449)</f>
        <v>9.6298977575873863</v>
      </c>
      <c r="P2449" s="56">
        <f t="shared" ref="P2449" si="10080">D2449*K2446+F2449*K2449-E2449*L2446-G2449*L2449</f>
        <v>-0.93087256457730716</v>
      </c>
      <c r="Q2449" s="57">
        <f t="shared" ref="Q2449" si="10081">(D2449*L2446+E2449*K2446+F2449*L2449+G2449*K2449)</f>
        <v>0</v>
      </c>
      <c r="S2449" s="43">
        <v>0</v>
      </c>
      <c r="T2449" s="116">
        <f t="shared" ref="T2449" si="10082">(1/$T$8)*SIN($B2446*$U$8)</f>
        <v>0.12178134710175677</v>
      </c>
      <c r="U2449" s="59">
        <f t="shared" ref="U2449" si="10083">COS($U$8*$B2446)</f>
        <v>-0.93087256457730716</v>
      </c>
      <c r="V2449" s="73">
        <v>0</v>
      </c>
      <c r="X2449" s="55">
        <f t="shared" ref="X2449" si="10084">N2449*S2446+P2449*S2449-O2449*T2446-Q2449*T2449</f>
        <v>0</v>
      </c>
      <c r="Y2449" s="58">
        <f t="shared" ref="Y2449" si="10085">(N2449*T2446+O2449*S2446+P2449*T2449+Q2449*S2449)</f>
        <v>-9.0775705371169213</v>
      </c>
      <c r="Z2449" s="56">
        <f t="shared" ref="Z2449" si="10086">N2449*U2446+P2449*U2449-O2449*V2446-Q2449*V2449</f>
        <v>-9.6881535608578755</v>
      </c>
      <c r="AA2449" s="57">
        <f t="shared" ref="AA2449" si="10087">(N2449*V2446+O2449*U2446+P2449*V2449+Q2449*U2449)</f>
        <v>0</v>
      </c>
      <c r="AB2449" s="9"/>
      <c r="AC2449" s="74">
        <f t="shared" ref="AC2449" si="10088">(180/PI())*ATAN(-1*(($X$8*Y2446+AA2446+$X$8*Y2449+AA2449)/($X$8*X2446+Z2446+$X$8*X2449+Z2449)))</f>
        <v>3.4026790284212352</v>
      </c>
      <c r="AE2449" s="102">
        <f t="shared" ref="AE2449" si="10089">20*LOG(((($X$8*X2446+Z2446-$X$8*X2449-Z2449)^2+($X$8*Y2446+AA2446-$X$8*Y2449-AA2449)^2)/(($X$8*X2446+Z2446+$X$8*X2449+Z2449)^2+($X$8*Y2446+AA2446+$X$8*Y2449+AA2449)^2))^0.5)</f>
        <v>-4.6353793819953512E-2</v>
      </c>
      <c r="AF2449" s="17"/>
      <c r="AG2449" s="62"/>
      <c r="AH2449" s="62"/>
      <c r="AI2449" s="62"/>
      <c r="AJ2449" s="62"/>
    </row>
    <row r="2450" spans="2:36" ht="18.649999999999999" customHeight="1">
      <c r="AE2450" s="66"/>
    </row>
    <row r="2451" spans="2:36" ht="18.649999999999999" customHeight="1" thickBot="1">
      <c r="E2451" s="50" t="s">
        <v>8</v>
      </c>
      <c r="J2451" s="50" t="s">
        <v>9</v>
      </c>
      <c r="O2451" s="50" t="s">
        <v>10</v>
      </c>
      <c r="T2451" s="50" t="s">
        <v>11</v>
      </c>
      <c r="Y2451" s="50" t="s">
        <v>12</v>
      </c>
    </row>
    <row r="2452" spans="2:36" ht="18.649999999999999" customHeight="1" thickBot="1">
      <c r="B2452" s="49"/>
      <c r="D2452" s="233" t="s">
        <v>37</v>
      </c>
      <c r="E2452" s="234"/>
      <c r="F2452" s="235" t="s">
        <v>38</v>
      </c>
      <c r="G2452" s="236"/>
      <c r="I2452" s="228" t="s">
        <v>14</v>
      </c>
      <c r="J2452" s="229"/>
      <c r="K2452" s="230" t="s">
        <v>15</v>
      </c>
      <c r="L2452" s="231"/>
      <c r="N2452" s="228" t="s">
        <v>16</v>
      </c>
      <c r="O2452" s="229"/>
      <c r="P2452" s="230" t="s">
        <v>17</v>
      </c>
      <c r="Q2452" s="231"/>
      <c r="S2452" s="228" t="s">
        <v>45</v>
      </c>
      <c r="T2452" s="229"/>
      <c r="U2452" s="230" t="s">
        <v>46</v>
      </c>
      <c r="V2452" s="231"/>
      <c r="X2452" s="228" t="s">
        <v>49</v>
      </c>
      <c r="Y2452" s="229"/>
      <c r="Z2452" s="230" t="s">
        <v>50</v>
      </c>
      <c r="AA2452" s="231"/>
      <c r="AB2452" s="4"/>
      <c r="AC2452" s="53" t="s">
        <v>87</v>
      </c>
      <c r="AE2452" s="98" t="s">
        <v>88</v>
      </c>
      <c r="AF2452" s="17"/>
      <c r="AG2452" s="62"/>
      <c r="AH2452" s="62"/>
      <c r="AI2452" s="62"/>
      <c r="AJ2452" s="62"/>
    </row>
    <row r="2453" spans="2:36" ht="18" customHeight="1" thickTop="1" thickBot="1">
      <c r="B2453" s="75">
        <v>6.94</v>
      </c>
      <c r="D2453" s="132">
        <f t="shared" ref="D2453" si="10090">COS($F$8*$B2453)</f>
        <v>-0.93376507418110788</v>
      </c>
      <c r="E2453" s="133">
        <v>0</v>
      </c>
      <c r="F2453" s="134">
        <v>0</v>
      </c>
      <c r="G2453" s="135">
        <f t="shared" ref="G2453" si="10091">$E$8*SIN($B2453*$F$8)</f>
        <v>1.0736596649571737</v>
      </c>
      <c r="I2453" s="55">
        <v>1</v>
      </c>
      <c r="J2453" s="58">
        <v>0</v>
      </c>
      <c r="K2453" s="56">
        <v>0</v>
      </c>
      <c r="L2453" s="57">
        <v>0</v>
      </c>
      <c r="N2453" s="55">
        <f t="shared" ref="N2453" si="10092">D2453*I2453+F2453*I2456-E2453*J2453-G2453*J2456</f>
        <v>8.9018390341037961</v>
      </c>
      <c r="O2453" s="58">
        <f t="shared" ref="O2453" si="10093">(D2453*J2453+E2453*I2453+F2453*J2456+G2453*I2456)</f>
        <v>0</v>
      </c>
      <c r="P2453" s="56">
        <f t="shared" ref="P2453" si="10094">D2453*K2453+F2453*K2456-E2453*L2453-G2453*L2456</f>
        <v>0</v>
      </c>
      <c r="Q2453" s="57">
        <f t="shared" ref="Q2453" si="10095">(D2453*L2453+E2453*K2453+F2453*L2456+G2453*K2456)</f>
        <v>1.0736596649571737</v>
      </c>
      <c r="S2453" s="59">
        <f t="shared" ref="S2453" si="10096">COS($U$8*$B2453)</f>
        <v>-0.93376507418110788</v>
      </c>
      <c r="T2453" s="60">
        <v>0</v>
      </c>
      <c r="U2453" s="22">
        <v>0</v>
      </c>
      <c r="V2453" s="116">
        <f t="shared" ref="V2453" si="10097">$T$8*SIN($B2453*$U$8)</f>
        <v>1.0736596649571737</v>
      </c>
      <c r="X2453" s="55">
        <f t="shared" ref="X2453" si="10098">N2453*S2453+P2453*S2456-O2453*T2453-Q2453*T2456</f>
        <v>-8.4403091722677637</v>
      </c>
      <c r="Y2453" s="58">
        <f t="shared" ref="Y2453" si="10099">(N2453*T2453+O2453*S2453+P2453*T2456+Q2453*S2456)</f>
        <v>0</v>
      </c>
      <c r="Z2453" s="56">
        <f t="shared" ref="Z2453" si="10100">N2453*U2453+P2453*U2456-O2453*V2453-Q2453*V2456</f>
        <v>0</v>
      </c>
      <c r="AA2453" s="57">
        <f t="shared" ref="AA2453" si="10101">(N2453*V2453+O2453*U2453+P2453*V2456+Q2453*U2456)</f>
        <v>8.5549996181645742</v>
      </c>
      <c r="AB2453" s="9"/>
      <c r="AC2453" s="61">
        <f t="shared" ref="AC2453" si="10102">20*LOG((2*$X$8)/(($X$8*X2453+Z2453+$X$8*X2456+Z2456)^2+($X$8*Y2453+AA2453+$X$8*Y2456+AA2456)^2)^0.5)</f>
        <v>-18.528977968474301</v>
      </c>
      <c r="AE2453" s="99">
        <f t="shared" ref="AE2453" si="10103">((Y2453^2+X2453^2)/(Y2456^2+X2456^2))^0.5</f>
        <v>1.0280190192921483</v>
      </c>
      <c r="AF2453" s="17"/>
      <c r="AG2453" s="62"/>
      <c r="AH2453" s="62"/>
      <c r="AI2453" s="62"/>
      <c r="AJ2453" s="62"/>
    </row>
    <row r="2454" spans="2:36" ht="18.649999999999999" customHeight="1" thickBot="1">
      <c r="D2454" s="59"/>
      <c r="E2454" s="22"/>
      <c r="F2454" s="22"/>
      <c r="G2454" s="65"/>
      <c r="I2454" s="63"/>
      <c r="L2454" s="64"/>
      <c r="N2454" s="63"/>
      <c r="Q2454" s="64"/>
      <c r="S2454" s="63"/>
      <c r="V2454" s="64"/>
      <c r="X2454" s="63"/>
      <c r="AA2454" s="64"/>
      <c r="AE2454" s="100"/>
      <c r="AF2454" s="17"/>
      <c r="AG2454" s="62"/>
      <c r="AH2454" s="62"/>
      <c r="AI2454" s="62"/>
      <c r="AJ2454" s="62"/>
    </row>
    <row r="2455" spans="2:36" ht="18.649999999999999" customHeight="1" thickBot="1">
      <c r="D2455" s="237" t="s">
        <v>39</v>
      </c>
      <c r="E2455" s="238"/>
      <c r="F2455" s="239" t="s">
        <v>40</v>
      </c>
      <c r="G2455" s="240"/>
      <c r="I2455" s="228" t="s">
        <v>18</v>
      </c>
      <c r="J2455" s="229"/>
      <c r="K2455" s="230" t="s">
        <v>19</v>
      </c>
      <c r="L2455" s="231"/>
      <c r="N2455" s="228" t="s">
        <v>20</v>
      </c>
      <c r="O2455" s="229"/>
      <c r="P2455" s="230" t="s">
        <v>21</v>
      </c>
      <c r="Q2455" s="231"/>
      <c r="S2455" s="228" t="s">
        <v>47</v>
      </c>
      <c r="T2455" s="229"/>
      <c r="U2455" s="230" t="s">
        <v>48</v>
      </c>
      <c r="V2455" s="231"/>
      <c r="X2455" s="228" t="s">
        <v>51</v>
      </c>
      <c r="Y2455" s="229"/>
      <c r="Z2455" s="230" t="s">
        <v>52</v>
      </c>
      <c r="AA2455" s="231"/>
      <c r="AB2455" s="4"/>
      <c r="AC2455" s="71" t="s">
        <v>89</v>
      </c>
      <c r="AE2455" s="101" t="s">
        <v>90</v>
      </c>
      <c r="AF2455" s="17"/>
      <c r="AG2455" s="62"/>
      <c r="AH2455" s="62"/>
      <c r="AI2455" s="62"/>
      <c r="AJ2455" s="62"/>
    </row>
    <row r="2456" spans="2:36" ht="18.649999999999999" customHeight="1" thickTop="1" thickBot="1">
      <c r="D2456" s="43">
        <v>0</v>
      </c>
      <c r="E2456" s="116">
        <f t="shared" ref="E2456" si="10104">(1/$E$8)*SIN($B2453*$F$8)</f>
        <v>0.11929551832857485</v>
      </c>
      <c r="F2456" s="59">
        <f t="shared" ref="F2456" si="10105">COS($F$8*$B2453)</f>
        <v>-0.93376507418110788</v>
      </c>
      <c r="G2456" s="73">
        <v>0</v>
      </c>
      <c r="I2456" s="55">
        <v>0</v>
      </c>
      <c r="J2456" s="58">
        <f t="shared" ref="J2456" si="10106">(TAN($K$8*B2453))/$J$8</f>
        <v>-9.1608210956469414</v>
      </c>
      <c r="K2456" s="56">
        <v>1</v>
      </c>
      <c r="L2456" s="57">
        <v>0</v>
      </c>
      <c r="N2456" s="55">
        <f t="shared" ref="N2456" si="10107">D2456*I2453+F2456*I2456-E2456*J2453-G2456*J2456</f>
        <v>0</v>
      </c>
      <c r="O2456" s="58">
        <f t="shared" ref="O2456" si="10108">(D2456*J2453+E2456*I2453+F2456*J2456+G2456*I2456)</f>
        <v>8.6733503082651975</v>
      </c>
      <c r="P2456" s="56">
        <f t="shared" ref="P2456" si="10109">D2456*K2453+F2456*K2456-E2456*L2453-G2456*L2456</f>
        <v>-0.93376507418110788</v>
      </c>
      <c r="Q2456" s="57">
        <f t="shared" ref="Q2456" si="10110">(D2456*L2453+E2456*K2453+F2456*L2456+G2456*K2456)</f>
        <v>0</v>
      </c>
      <c r="S2456" s="43">
        <v>0</v>
      </c>
      <c r="T2456" s="116">
        <f t="shared" ref="T2456" si="10111">(1/$T$8)*SIN($B2453*$U$8)</f>
        <v>0.11929551832857485</v>
      </c>
      <c r="U2456" s="59">
        <f t="shared" ref="U2456" si="10112">COS($U$8*$B2453)</f>
        <v>-0.93376507418110788</v>
      </c>
      <c r="V2456" s="73">
        <v>0</v>
      </c>
      <c r="X2456" s="55">
        <f t="shared" ref="X2456" si="10113">N2456*S2453+P2456*S2456-O2456*T2453-Q2456*T2456</f>
        <v>0</v>
      </c>
      <c r="Y2456" s="58">
        <f t="shared" ref="Y2456" si="10114">(N2456*T2453+O2456*S2453+P2456*T2456+Q2456*S2456)</f>
        <v>-8.2102655825175432</v>
      </c>
      <c r="Z2456" s="56">
        <f t="shared" ref="Z2456" si="10115">N2456*U2453+P2456*U2456-O2456*V2453-Q2456*V2456</f>
        <v>-8.4403091722677619</v>
      </c>
      <c r="AA2456" s="57">
        <f t="shared" ref="AA2456" si="10116">(N2456*V2453+O2456*U2453+P2456*V2456+Q2456*U2456)</f>
        <v>0</v>
      </c>
      <c r="AB2456" s="9"/>
      <c r="AC2456" s="74">
        <f t="shared" ref="AC2456" si="10117">(180/PI())*ATAN(-1*(($X$8*Y2453+AA2453+$X$8*Y2456+AA2456)/($X$8*X2453+Z2453+$X$8*X2456+Z2456)))</f>
        <v>1.1699251608349546</v>
      </c>
      <c r="AE2456" s="102">
        <f t="shared" ref="AE2456" si="10118">20*LOG(((($X$8*X2453+Z2453-$X$8*X2456-Z2456)^2+($X$8*Y2453+AA2453-$X$8*Y2456-AA2456)^2)/(($X$8*X2453+Z2453+$X$8*X2456+Z2456)^2+($X$8*Y2453+AA2453+$X$8*Y2456+AA2456)^2))^0.5)</f>
        <v>-6.1369327969957879E-2</v>
      </c>
      <c r="AF2456" s="17"/>
      <c r="AG2456" s="62"/>
      <c r="AH2456" s="62"/>
      <c r="AI2456" s="62"/>
      <c r="AJ2456" s="62"/>
    </row>
    <row r="2457" spans="2:36" ht="18.649999999999999" customHeight="1">
      <c r="AE2457" s="66"/>
    </row>
    <row r="2458" spans="2:36" ht="18.649999999999999" customHeight="1" thickBot="1">
      <c r="E2458" s="50" t="s">
        <v>8</v>
      </c>
      <c r="J2458" s="50" t="s">
        <v>9</v>
      </c>
      <c r="O2458" s="50" t="s">
        <v>10</v>
      </c>
      <c r="T2458" s="50" t="s">
        <v>11</v>
      </c>
      <c r="Y2458" s="50" t="s">
        <v>12</v>
      </c>
    </row>
    <row r="2459" spans="2:36" ht="18.649999999999999" customHeight="1" thickBot="1">
      <c r="B2459" s="49"/>
      <c r="D2459" s="233" t="s">
        <v>37</v>
      </c>
      <c r="E2459" s="234"/>
      <c r="F2459" s="235" t="s">
        <v>38</v>
      </c>
      <c r="G2459" s="236"/>
      <c r="I2459" s="228" t="s">
        <v>14</v>
      </c>
      <c r="J2459" s="229"/>
      <c r="K2459" s="230" t="s">
        <v>15</v>
      </c>
      <c r="L2459" s="231"/>
      <c r="N2459" s="228" t="s">
        <v>16</v>
      </c>
      <c r="O2459" s="229"/>
      <c r="P2459" s="230" t="s">
        <v>17</v>
      </c>
      <c r="Q2459" s="231"/>
      <c r="S2459" s="228" t="s">
        <v>45</v>
      </c>
      <c r="T2459" s="229"/>
      <c r="U2459" s="230" t="s">
        <v>46</v>
      </c>
      <c r="V2459" s="231"/>
      <c r="X2459" s="228" t="s">
        <v>49</v>
      </c>
      <c r="Y2459" s="229"/>
      <c r="Z2459" s="230" t="s">
        <v>50</v>
      </c>
      <c r="AA2459" s="231"/>
      <c r="AB2459" s="4"/>
      <c r="AC2459" s="53" t="s">
        <v>87</v>
      </c>
      <c r="AE2459" s="98" t="s">
        <v>88</v>
      </c>
      <c r="AF2459" s="17"/>
      <c r="AG2459" s="62"/>
      <c r="AH2459" s="62"/>
      <c r="AI2459" s="62"/>
      <c r="AJ2459" s="62"/>
    </row>
    <row r="2460" spans="2:36" ht="18.649999999999999" customHeight="1" thickTop="1" thickBot="1">
      <c r="B2460" s="75">
        <v>6.96</v>
      </c>
      <c r="D2460" s="132">
        <f t="shared" ref="D2460" si="10119">COS($F$8*$B2460)</f>
        <v>-0.93659784082874087</v>
      </c>
      <c r="E2460" s="133">
        <v>0</v>
      </c>
      <c r="F2460" s="134">
        <v>0</v>
      </c>
      <c r="G2460" s="135">
        <f t="shared" ref="G2460" si="10120">$E$8*SIN($B2460*$F$8)</f>
        <v>1.0512185124865643</v>
      </c>
      <c r="I2460" s="55">
        <v>1</v>
      </c>
      <c r="J2460" s="58">
        <v>0</v>
      </c>
      <c r="K2460" s="56">
        <v>0</v>
      </c>
      <c r="L2460" s="57">
        <v>0</v>
      </c>
      <c r="N2460" s="55">
        <f t="shared" ref="N2460" si="10121">D2460*I2460+F2460*I2463-E2460*J2460-G2460*J2463</f>
        <v>7.7899914720937478</v>
      </c>
      <c r="O2460" s="58">
        <f t="shared" ref="O2460" si="10122">(D2460*J2460+E2460*I2460+F2460*J2463+G2460*I2463)</f>
        <v>0</v>
      </c>
      <c r="P2460" s="56">
        <f t="shared" ref="P2460" si="10123">D2460*K2460+F2460*K2463-E2460*L2460-G2460*L2463</f>
        <v>0</v>
      </c>
      <c r="Q2460" s="57">
        <f t="shared" ref="Q2460" si="10124">(D2460*L2460+E2460*K2460+F2460*L2463+G2460*K2463)</f>
        <v>1.0512185124865643</v>
      </c>
      <c r="S2460" s="59">
        <f t="shared" ref="S2460" si="10125">COS($U$8*$B2460)</f>
        <v>-0.93659784082874087</v>
      </c>
      <c r="T2460" s="60">
        <v>0</v>
      </c>
      <c r="U2460" s="22">
        <v>0</v>
      </c>
      <c r="V2460" s="116">
        <f t="shared" ref="V2460" si="10126">$T$8*SIN($B2460*$U$8)</f>
        <v>1.0512185124865643</v>
      </c>
      <c r="X2460" s="55">
        <f t="shared" ref="X2460" si="10127">N2460*S2460+P2460*S2463-O2460*T2460-Q2460*T2463</f>
        <v>-7.4188736773922495</v>
      </c>
      <c r="Y2460" s="58">
        <f t="shared" ref="Y2460" si="10128">(N2460*T2460+O2460*S2460+P2460*T2463+Q2460*S2463)</f>
        <v>0</v>
      </c>
      <c r="Z2460" s="56">
        <f t="shared" ref="Z2460" si="10129">N2460*U2460+P2460*U2463-O2460*V2460-Q2460*V2463</f>
        <v>0</v>
      </c>
      <c r="AA2460" s="57">
        <f t="shared" ref="AA2460" si="10130">(N2460*V2460+O2460*U2460+P2460*V2463+Q2460*U2463)</f>
        <v>7.2044142585432942</v>
      </c>
      <c r="AB2460" s="9"/>
      <c r="AC2460" s="61">
        <f t="shared" ref="AC2460" si="10131">20*LOG((2*$X$8)/(($X$8*X2460+Z2460+$X$8*X2463+Z2463)^2+($X$8*Y2460+AA2460+$X$8*Y2463+AA2463)^2)^0.5)</f>
        <v>-17.408493363371335</v>
      </c>
      <c r="AE2460" s="99">
        <f t="shared" ref="AE2460" si="10132">((Y2460^2+X2460^2)/(Y2463^2+X2463^2))^0.5</f>
        <v>0.98906271716021044</v>
      </c>
      <c r="AF2460" s="17"/>
      <c r="AG2460" s="62"/>
      <c r="AH2460" s="62"/>
      <c r="AI2460" s="62"/>
      <c r="AJ2460" s="62"/>
    </row>
    <row r="2461" spans="2:36" ht="18.649999999999999" customHeight="1" thickBot="1">
      <c r="D2461" s="59"/>
      <c r="E2461" s="22"/>
      <c r="F2461" s="22"/>
      <c r="G2461" s="65"/>
      <c r="I2461" s="63"/>
      <c r="L2461" s="64"/>
      <c r="N2461" s="63"/>
      <c r="Q2461" s="64"/>
      <c r="S2461" s="63"/>
      <c r="V2461" s="64"/>
      <c r="X2461" s="63"/>
      <c r="AA2461" s="64"/>
      <c r="AE2461" s="100"/>
      <c r="AF2461" s="17"/>
      <c r="AG2461" s="62"/>
      <c r="AH2461" s="62"/>
      <c r="AI2461" s="62"/>
      <c r="AJ2461" s="62"/>
    </row>
    <row r="2462" spans="2:36" ht="18.649999999999999" customHeight="1" thickBot="1">
      <c r="D2462" s="237" t="s">
        <v>39</v>
      </c>
      <c r="E2462" s="238"/>
      <c r="F2462" s="239" t="s">
        <v>40</v>
      </c>
      <c r="G2462" s="240"/>
      <c r="I2462" s="228" t="s">
        <v>18</v>
      </c>
      <c r="J2462" s="229"/>
      <c r="K2462" s="230" t="s">
        <v>19</v>
      </c>
      <c r="L2462" s="231"/>
      <c r="N2462" s="228" t="s">
        <v>20</v>
      </c>
      <c r="O2462" s="229"/>
      <c r="P2462" s="230" t="s">
        <v>21</v>
      </c>
      <c r="Q2462" s="231"/>
      <c r="S2462" s="228" t="s">
        <v>47</v>
      </c>
      <c r="T2462" s="229"/>
      <c r="U2462" s="230" t="s">
        <v>48</v>
      </c>
      <c r="V2462" s="231"/>
      <c r="X2462" s="228" t="s">
        <v>51</v>
      </c>
      <c r="Y2462" s="229"/>
      <c r="Z2462" s="230" t="s">
        <v>52</v>
      </c>
      <c r="AA2462" s="231"/>
      <c r="AB2462" s="4"/>
      <c r="AC2462" s="71" t="s">
        <v>89</v>
      </c>
      <c r="AE2462" s="101" t="s">
        <v>90</v>
      </c>
      <c r="AF2462" s="17"/>
      <c r="AG2462" s="62"/>
      <c r="AH2462" s="62"/>
      <c r="AI2462" s="62"/>
      <c r="AJ2462" s="62"/>
    </row>
    <row r="2463" spans="2:36" ht="18.649999999999999" customHeight="1" thickTop="1" thickBot="1">
      <c r="D2463" s="43">
        <v>0</v>
      </c>
      <c r="E2463" s="116">
        <f t="shared" ref="E2463" si="10133">(1/$E$8)*SIN($B2460*$F$8)</f>
        <v>0.11680205694295157</v>
      </c>
      <c r="F2463" s="59">
        <f t="shared" ref="F2463" si="10134">COS($F$8*$B2460)</f>
        <v>-0.93659784082874087</v>
      </c>
      <c r="G2463" s="73">
        <v>0</v>
      </c>
      <c r="I2463" s="55">
        <v>0</v>
      </c>
      <c r="J2463" s="58">
        <f t="shared" ref="J2463" si="10135">(TAN($K$8*B2460))/$J$8</f>
        <v>-8.3014037607466733</v>
      </c>
      <c r="K2463" s="56">
        <v>1</v>
      </c>
      <c r="L2463" s="57">
        <v>0</v>
      </c>
      <c r="N2463" s="55">
        <f t="shared" ref="N2463" si="10136">D2463*I2460+F2463*I2463-E2463*J2460-G2463*J2463</f>
        <v>0</v>
      </c>
      <c r="O2463" s="58">
        <f t="shared" ref="O2463" si="10137">(D2463*J2460+E2463*I2460+F2463*J2463+G2463*I2463)</f>
        <v>7.8918788951058749</v>
      </c>
      <c r="P2463" s="56">
        <f t="shared" ref="P2463" si="10138">D2463*K2460+F2463*K2463-E2463*L2460-G2463*L2463</f>
        <v>-0.93659784082874087</v>
      </c>
      <c r="Q2463" s="57">
        <f t="shared" ref="Q2463" si="10139">(D2463*L2460+E2463*K2460+F2463*L2463+G2463*K2463)</f>
        <v>0</v>
      </c>
      <c r="S2463" s="43">
        <v>0</v>
      </c>
      <c r="T2463" s="116">
        <f t="shared" ref="T2463" si="10140">(1/$T$8)*SIN($B2460*$U$8)</f>
        <v>0.11680205694295157</v>
      </c>
      <c r="U2463" s="59">
        <f t="shared" ref="U2463" si="10141">COS($U$8*$B2460)</f>
        <v>-0.93659784082874087</v>
      </c>
      <c r="V2463" s="73">
        <v>0</v>
      </c>
      <c r="X2463" s="55">
        <f t="shared" ref="X2463" si="10142">N2463*S2460+P2463*S2463-O2463*T2460-Q2463*T2463</f>
        <v>0</v>
      </c>
      <c r="Y2463" s="58">
        <f t="shared" ref="Y2463" si="10143">(N2463*T2460+O2463*S2460+P2463*T2463+Q2463*S2463)</f>
        <v>-7.5009132875751954</v>
      </c>
      <c r="Z2463" s="56">
        <f t="shared" ref="Z2463" si="10144">N2463*U2460+P2463*U2463-O2463*V2460-Q2463*V2463</f>
        <v>-7.4188736773922495</v>
      </c>
      <c r="AA2463" s="57">
        <f t="shared" ref="AA2463" si="10145">(N2463*V2460+O2463*U2460+P2463*V2463+Q2463*U2463)</f>
        <v>0</v>
      </c>
      <c r="AB2463" s="9"/>
      <c r="AC2463" s="74">
        <f t="shared" ref="AC2463" si="10146">(180/PI())*ATAN(-1*(($X$8*Y2460+AA2460+$X$8*Y2463+AA2463)/($X$8*X2460+Z2460+$X$8*X2463+Z2463)))</f>
        <v>-1.1447750085003185</v>
      </c>
      <c r="AE2463" s="102">
        <f t="shared" ref="AE2463" si="10147">20*LOG(((($X$8*X2460+Z2460-$X$8*X2463-Z2463)^2+($X$8*Y2460+AA2460-$X$8*Y2463-AA2463)^2)/(($X$8*X2460+Z2460+$X$8*X2463+Z2463)^2+($X$8*Y2460+AA2460+$X$8*Y2463+AA2463)^2))^0.5)</f>
        <v>-7.9599228333822478E-2</v>
      </c>
      <c r="AF2463" s="17"/>
      <c r="AG2463" s="62"/>
      <c r="AH2463" s="62"/>
      <c r="AI2463" s="62"/>
      <c r="AJ2463" s="62"/>
    </row>
    <row r="2464" spans="2:36" ht="18.649999999999999" customHeight="1">
      <c r="AE2464" s="66"/>
    </row>
    <row r="2465" spans="2:36" ht="18.649999999999999" customHeight="1" thickBot="1">
      <c r="E2465" s="50" t="s">
        <v>8</v>
      </c>
      <c r="J2465" s="50" t="s">
        <v>9</v>
      </c>
      <c r="O2465" s="50" t="s">
        <v>10</v>
      </c>
      <c r="T2465" s="50" t="s">
        <v>11</v>
      </c>
      <c r="Y2465" s="50" t="s">
        <v>12</v>
      </c>
    </row>
    <row r="2466" spans="2:36" ht="18.649999999999999" customHeight="1" thickBot="1">
      <c r="B2466" s="49"/>
      <c r="D2466" s="233" t="s">
        <v>37</v>
      </c>
      <c r="E2466" s="234"/>
      <c r="F2466" s="235" t="s">
        <v>38</v>
      </c>
      <c r="G2466" s="236"/>
      <c r="I2466" s="228" t="s">
        <v>14</v>
      </c>
      <c r="J2466" s="229"/>
      <c r="K2466" s="230" t="s">
        <v>15</v>
      </c>
      <c r="L2466" s="231"/>
      <c r="N2466" s="228" t="s">
        <v>16</v>
      </c>
      <c r="O2466" s="229"/>
      <c r="P2466" s="230" t="s">
        <v>17</v>
      </c>
      <c r="Q2466" s="231"/>
      <c r="S2466" s="228" t="s">
        <v>45</v>
      </c>
      <c r="T2466" s="229"/>
      <c r="U2466" s="230" t="s">
        <v>46</v>
      </c>
      <c r="V2466" s="231"/>
      <c r="X2466" s="228" t="s">
        <v>49</v>
      </c>
      <c r="Y2466" s="229"/>
      <c r="Z2466" s="230" t="s">
        <v>50</v>
      </c>
      <c r="AA2466" s="231"/>
      <c r="AB2466" s="4"/>
      <c r="AC2466" s="53" t="s">
        <v>87</v>
      </c>
      <c r="AE2466" s="98" t="s">
        <v>88</v>
      </c>
      <c r="AF2466" s="17"/>
      <c r="AG2466" s="62"/>
      <c r="AH2466" s="62"/>
      <c r="AI2466" s="62"/>
      <c r="AJ2466" s="62"/>
    </row>
    <row r="2467" spans="2:36" ht="18.649999999999999" customHeight="1" thickTop="1" thickBot="1">
      <c r="B2467" s="75">
        <v>6.98</v>
      </c>
      <c r="D2467" s="132">
        <f t="shared" ref="D2467" si="10148">COS($F$8*$B2467)</f>
        <v>-0.93937068327777362</v>
      </c>
      <c r="E2467" s="133">
        <v>0</v>
      </c>
      <c r="F2467" s="134">
        <v>0</v>
      </c>
      <c r="G2467" s="135">
        <f t="shared" ref="G2467" si="10149">$E$8*SIN($B2467*$F$8)</f>
        <v>1.0287101023049394</v>
      </c>
      <c r="I2467" s="55">
        <v>1</v>
      </c>
      <c r="J2467" s="58">
        <v>0</v>
      </c>
      <c r="K2467" s="56">
        <v>0</v>
      </c>
      <c r="L2467" s="57">
        <v>0</v>
      </c>
      <c r="N2467" s="55">
        <f t="shared" ref="N2467" si="10150">D2467*I2467+F2467*I2470-E2467*J2467-G2467*J2470</f>
        <v>6.8650778257093723</v>
      </c>
      <c r="O2467" s="58">
        <f t="shared" ref="O2467" si="10151">(D2467*J2467+E2467*I2467+F2467*J2470+G2467*I2470)</f>
        <v>0</v>
      </c>
      <c r="P2467" s="56">
        <f t="shared" ref="P2467" si="10152">D2467*K2467+F2467*K2470-E2467*L2467-G2467*L2470</f>
        <v>0</v>
      </c>
      <c r="Q2467" s="57">
        <f t="shared" ref="Q2467" si="10153">(D2467*L2467+E2467*K2467+F2467*L2470+G2467*K2470)</f>
        <v>1.0287101023049394</v>
      </c>
      <c r="S2467" s="59">
        <f t="shared" ref="S2467" si="10154">COS($U$8*$B2467)</f>
        <v>-0.93937068327777362</v>
      </c>
      <c r="T2467" s="60">
        <v>0</v>
      </c>
      <c r="U2467" s="22">
        <v>0</v>
      </c>
      <c r="V2467" s="116">
        <f t="shared" ref="V2467" si="10155">$T$8*SIN($B2467*$U$8)</f>
        <v>1.0287101023049394</v>
      </c>
      <c r="X2467" s="55">
        <f t="shared" ref="X2467" si="10156">N2467*S2467+P2467*S2470-O2467*T2467-Q2467*T2470</f>
        <v>-6.5664355672899548</v>
      </c>
      <c r="Y2467" s="58">
        <f t="shared" ref="Y2467" si="10157">(N2467*T2467+O2467*S2467+P2467*T2470+Q2467*S2470)</f>
        <v>0</v>
      </c>
      <c r="Z2467" s="56">
        <f t="shared" ref="Z2467" si="10158">N2467*U2467+P2467*U2470-O2467*V2467-Q2467*V2470</f>
        <v>0</v>
      </c>
      <c r="AA2467" s="57">
        <f t="shared" ref="AA2467" si="10159">(N2467*V2467+O2467*U2467+P2467*V2470+Q2467*U2470)</f>
        <v>6.0958348007199197</v>
      </c>
      <c r="AB2467" s="9"/>
      <c r="AC2467" s="61">
        <f t="shared" ref="AC2467" si="10160">20*LOG((2*$X$8)/(($X$8*X2467+Z2467+$X$8*X2470+Z2470)^2+($X$8*Y2467+AA2467+$X$8*Y2470+AA2470)^2)^0.5)</f>
        <v>-16.363225299226077</v>
      </c>
      <c r="AE2467" s="99">
        <f t="shared" ref="AE2467" si="10161">((Y2467^2+X2467^2)/(Y2470^2+X2470^2))^0.5</f>
        <v>0.95037357336424777</v>
      </c>
      <c r="AF2467" s="17"/>
      <c r="AG2467" s="62"/>
      <c r="AH2467" s="62"/>
      <c r="AI2467" s="62"/>
      <c r="AJ2467" s="62"/>
    </row>
    <row r="2468" spans="2:36" ht="18.649999999999999" customHeight="1" thickBot="1">
      <c r="D2468" s="59"/>
      <c r="E2468" s="22"/>
      <c r="F2468" s="22"/>
      <c r="G2468" s="65"/>
      <c r="I2468" s="63"/>
      <c r="L2468" s="64"/>
      <c r="N2468" s="63"/>
      <c r="Q2468" s="64"/>
      <c r="S2468" s="63"/>
      <c r="V2468" s="64"/>
      <c r="X2468" s="63"/>
      <c r="AA2468" s="64"/>
      <c r="AE2468" s="100"/>
      <c r="AF2468" s="17"/>
      <c r="AG2468" s="62"/>
      <c r="AH2468" s="62"/>
      <c r="AI2468" s="62"/>
      <c r="AJ2468" s="62"/>
    </row>
    <row r="2469" spans="2:36" ht="18.649999999999999" customHeight="1" thickBot="1">
      <c r="D2469" s="237" t="s">
        <v>39</v>
      </c>
      <c r="E2469" s="238"/>
      <c r="F2469" s="239" t="s">
        <v>40</v>
      </c>
      <c r="G2469" s="240"/>
      <c r="I2469" s="228" t="s">
        <v>18</v>
      </c>
      <c r="J2469" s="229"/>
      <c r="K2469" s="230" t="s">
        <v>19</v>
      </c>
      <c r="L2469" s="231"/>
      <c r="N2469" s="228" t="s">
        <v>20</v>
      </c>
      <c r="O2469" s="229"/>
      <c r="P2469" s="230" t="s">
        <v>21</v>
      </c>
      <c r="Q2469" s="231"/>
      <c r="S2469" s="228" t="s">
        <v>47</v>
      </c>
      <c r="T2469" s="229"/>
      <c r="U2469" s="230" t="s">
        <v>48</v>
      </c>
      <c r="V2469" s="231"/>
      <c r="X2469" s="228" t="s">
        <v>51</v>
      </c>
      <c r="Y2469" s="229"/>
      <c r="Z2469" s="230" t="s">
        <v>52</v>
      </c>
      <c r="AA2469" s="231"/>
      <c r="AB2469" s="4"/>
      <c r="AC2469" s="71" t="s">
        <v>89</v>
      </c>
      <c r="AE2469" s="101" t="s">
        <v>90</v>
      </c>
      <c r="AF2469" s="17"/>
      <c r="AG2469" s="62"/>
      <c r="AH2469" s="62"/>
      <c r="AI2469" s="62"/>
      <c r="AJ2469" s="62"/>
    </row>
    <row r="2470" spans="2:36" ht="18.649999999999999" customHeight="1" thickTop="1" thickBot="1">
      <c r="D2470" s="43">
        <v>0</v>
      </c>
      <c r="E2470" s="116">
        <f t="shared" ref="E2470" si="10162">(1/$E$8)*SIN($B2467*$F$8)</f>
        <v>0.11430112247832659</v>
      </c>
      <c r="F2470" s="59">
        <f t="shared" ref="F2470" si="10163">COS($F$8*$B2467)</f>
        <v>-0.93937068327777362</v>
      </c>
      <c r="G2470" s="73">
        <v>0</v>
      </c>
      <c r="I2470" s="55">
        <v>0</v>
      </c>
      <c r="J2470" s="58">
        <f t="shared" ref="J2470" si="10164">(TAN($K$8*B2467))/$J$8</f>
        <v>-7.5866354296515706</v>
      </c>
      <c r="K2470" s="56">
        <v>1</v>
      </c>
      <c r="L2470" s="57">
        <v>0</v>
      </c>
      <c r="N2470" s="55">
        <f t="shared" ref="N2470" si="10165">D2470*I2467+F2470*I2470-E2470*J2467-G2470*J2470</f>
        <v>0</v>
      </c>
      <c r="O2470" s="58">
        <f t="shared" ref="O2470" si="10166">(D2470*J2467+E2470*I2467+F2470*J2470+G2470*I2470)</f>
        <v>7.2409640298094882</v>
      </c>
      <c r="P2470" s="56">
        <f t="shared" ref="P2470" si="10167">D2470*K2467+F2470*K2470-E2470*L2467-G2470*L2470</f>
        <v>-0.93937068327777362</v>
      </c>
      <c r="Q2470" s="57">
        <f t="shared" ref="Q2470" si="10168">(D2470*L2467+E2470*K2467+F2470*L2470+G2470*K2470)</f>
        <v>0</v>
      </c>
      <c r="S2470" s="43">
        <v>0</v>
      </c>
      <c r="T2470" s="116">
        <f t="shared" ref="T2470" si="10169">(1/$T$8)*SIN($B2467*$U$8)</f>
        <v>0.11430112247832659</v>
      </c>
      <c r="U2470" s="59">
        <f t="shared" ref="U2470" si="10170">COS($U$8*$B2467)</f>
        <v>-0.93937068327777362</v>
      </c>
      <c r="V2470" s="73">
        <v>0</v>
      </c>
      <c r="X2470" s="55">
        <f t="shared" ref="X2470" si="10171">N2470*S2467+P2470*S2470-O2470*T2467-Q2470*T2470</f>
        <v>0</v>
      </c>
      <c r="Y2470" s="58">
        <f t="shared" ref="Y2470" si="10172">(N2470*T2467+O2470*S2467+P2470*T2470+Q2470*S2470)</f>
        <v>-6.9093204517938025</v>
      </c>
      <c r="Z2470" s="56">
        <f t="shared" ref="Z2470" si="10173">N2470*U2467+P2470*U2470-O2470*V2467-Q2470*V2470</f>
        <v>-6.5664355672899539</v>
      </c>
      <c r="AA2470" s="57">
        <f t="shared" ref="AA2470" si="10174">(N2470*V2467+O2470*U2467+P2470*V2470+Q2470*U2470)</f>
        <v>0</v>
      </c>
      <c r="AB2470" s="9"/>
      <c r="AC2470" s="74">
        <f t="shared" ref="AC2470" si="10175">(180/PI())*ATAN(-1*(($X$8*Y2467+AA2467+$X$8*Y2470+AA2470)/($X$8*X2467+Z2467+$X$8*X2470+Z2470)))</f>
        <v>-3.5445272520109921</v>
      </c>
      <c r="AE2470" s="102">
        <f t="shared" ref="AE2470" si="10176">20*LOG(((($X$8*X2467+Z2467-$X$8*X2470-Z2470)^2+($X$8*Y2467+AA2467-$X$8*Y2470-AA2470)^2)/(($X$8*X2467+Z2467+$X$8*X2470+Z2470)^2+($X$8*Y2467+AA2467+$X$8*Y2470+AA2470)^2))^0.5)</f>
        <v>-0.1015143911219164</v>
      </c>
      <c r="AF2470" s="17"/>
      <c r="AG2470" s="62"/>
      <c r="AH2470" s="62"/>
      <c r="AI2470" s="62"/>
      <c r="AJ2470" s="62"/>
    </row>
    <row r="2471" spans="2:36" ht="18.649999999999999" customHeight="1">
      <c r="AE2471" s="66"/>
    </row>
    <row r="2472" spans="2:36" ht="18.649999999999999" customHeight="1" thickBot="1">
      <c r="E2472" s="50" t="s">
        <v>8</v>
      </c>
      <c r="J2472" s="50" t="s">
        <v>9</v>
      </c>
      <c r="O2472" s="50" t="s">
        <v>10</v>
      </c>
      <c r="T2472" s="50" t="s">
        <v>11</v>
      </c>
      <c r="Y2472" s="50" t="s">
        <v>12</v>
      </c>
    </row>
    <row r="2473" spans="2:36" ht="18.649999999999999" customHeight="1" thickBot="1">
      <c r="B2473" s="49"/>
      <c r="D2473" s="233" t="s">
        <v>37</v>
      </c>
      <c r="E2473" s="234"/>
      <c r="F2473" s="235" t="s">
        <v>38</v>
      </c>
      <c r="G2473" s="236"/>
      <c r="I2473" s="228" t="s">
        <v>14</v>
      </c>
      <c r="J2473" s="229"/>
      <c r="K2473" s="230" t="s">
        <v>15</v>
      </c>
      <c r="L2473" s="231"/>
      <c r="N2473" s="228" t="s">
        <v>16</v>
      </c>
      <c r="O2473" s="229"/>
      <c r="P2473" s="230" t="s">
        <v>17</v>
      </c>
      <c r="Q2473" s="231"/>
      <c r="S2473" s="228" t="s">
        <v>45</v>
      </c>
      <c r="T2473" s="229"/>
      <c r="U2473" s="230" t="s">
        <v>46</v>
      </c>
      <c r="V2473" s="231"/>
      <c r="X2473" s="228" t="s">
        <v>49</v>
      </c>
      <c r="Y2473" s="229"/>
      <c r="Z2473" s="230" t="s">
        <v>50</v>
      </c>
      <c r="AA2473" s="231"/>
      <c r="AB2473" s="4"/>
      <c r="AC2473" s="53" t="s">
        <v>87</v>
      </c>
      <c r="AE2473" s="98" t="s">
        <v>88</v>
      </c>
      <c r="AF2473" s="17"/>
      <c r="AG2473" s="62"/>
      <c r="AH2473" s="62"/>
      <c r="AI2473" s="62"/>
      <c r="AJ2473" s="62"/>
    </row>
    <row r="2474" spans="2:36" ht="18.649999999999999" customHeight="1" thickTop="1" thickBot="1">
      <c r="B2474" s="75">
        <v>7</v>
      </c>
      <c r="D2474" s="132">
        <f t="shared" ref="D2474" si="10177">COS($F$8*$B2474)</f>
        <v>-0.94208342411976587</v>
      </c>
      <c r="E2474" s="133">
        <v>0</v>
      </c>
      <c r="F2474" s="134">
        <v>0</v>
      </c>
      <c r="G2474" s="135">
        <f t="shared" ref="G2474" si="10178">$E$8*SIN($B2474*$F$8)</f>
        <v>1.0061358745164568</v>
      </c>
      <c r="I2474" s="55">
        <v>1</v>
      </c>
      <c r="J2474" s="58">
        <v>0</v>
      </c>
      <c r="K2474" s="56">
        <v>0</v>
      </c>
      <c r="L2474" s="57">
        <v>0</v>
      </c>
      <c r="N2474" s="55">
        <f t="shared" ref="N2474" si="10179">D2474*I2474+F2474*I2477-E2474*J2474-G2474*J2477</f>
        <v>6.0833752921825184</v>
      </c>
      <c r="O2474" s="58">
        <f t="shared" ref="O2474" si="10180">(D2474*J2474+E2474*I2474+F2474*J2477+G2474*I2477)</f>
        <v>0</v>
      </c>
      <c r="P2474" s="56">
        <f t="shared" ref="P2474" si="10181">D2474*K2474+F2474*K2477-E2474*L2474-G2474*L2477</f>
        <v>0</v>
      </c>
      <c r="Q2474" s="57">
        <f t="shared" ref="Q2474" si="10182">(D2474*L2474+E2474*K2474+F2474*L2477+G2474*K2477)</f>
        <v>1.0061358745164568</v>
      </c>
      <c r="S2474" s="59">
        <f t="shared" ref="S2474" si="10183">COS($U$8*$B2474)</f>
        <v>-0.94208342411976587</v>
      </c>
      <c r="T2474" s="60">
        <v>0</v>
      </c>
      <c r="U2474" s="22">
        <v>0</v>
      </c>
      <c r="V2474" s="116">
        <f t="shared" ref="V2474" si="10184">$T$8*SIN($B2474*$U$8)</f>
        <v>1.0061358745164568</v>
      </c>
      <c r="X2474" s="55">
        <f t="shared" ref="X2474" si="10185">N2474*S2474+P2474*S2477-O2474*T2474-Q2474*T2477</f>
        <v>-5.8435258474636651</v>
      </c>
      <c r="Y2474" s="58">
        <f t="shared" ref="Y2474" si="10186">(N2474*T2474+O2474*S2474+P2474*T2477+Q2474*S2477)</f>
        <v>0</v>
      </c>
      <c r="Z2474" s="56">
        <f t="shared" ref="Z2474" si="10187">N2474*U2474+P2474*U2477-O2474*V2474-Q2474*V2477</f>
        <v>0</v>
      </c>
      <c r="AA2474" s="57">
        <f t="shared" ref="AA2474" si="10188">(N2474*V2474+O2474*U2474+P2474*V2477+Q2474*U2477)</f>
        <v>5.1728381898176652</v>
      </c>
      <c r="AB2474" s="9"/>
      <c r="AC2474" s="61">
        <f t="shared" ref="AC2474" si="10189">20*LOG((2*$X$8)/(($X$8*X2474+Z2474+$X$8*X2477+Z2477)^2+($X$8*Y2474+AA2474+$X$8*Y2477+AA2477)^2)^0.5)</f>
        <v>-15.381728145664777</v>
      </c>
      <c r="AE2474" s="99">
        <f t="shared" ref="AE2474" si="10190">((Y2474^2+X2474^2)/(Y2477^2+X2477^2))^0.5</f>
        <v>0.91193173511836889</v>
      </c>
      <c r="AF2474" s="17"/>
      <c r="AG2474" s="62"/>
      <c r="AH2474" s="62"/>
      <c r="AI2474" s="62"/>
      <c r="AJ2474" s="62"/>
    </row>
    <row r="2475" spans="2:36" ht="18.649999999999999" customHeight="1" thickBot="1">
      <c r="D2475" s="59"/>
      <c r="E2475" s="22"/>
      <c r="F2475" s="22"/>
      <c r="G2475" s="65"/>
      <c r="I2475" s="63"/>
      <c r="L2475" s="64"/>
      <c r="N2475" s="63"/>
      <c r="Q2475" s="64"/>
      <c r="S2475" s="63"/>
      <c r="V2475" s="64"/>
      <c r="X2475" s="63"/>
      <c r="AA2475" s="64"/>
      <c r="AE2475" s="100"/>
      <c r="AF2475" s="17"/>
      <c r="AG2475" s="62"/>
      <c r="AH2475" s="62"/>
      <c r="AI2475" s="62"/>
      <c r="AJ2475" s="62"/>
    </row>
    <row r="2476" spans="2:36" ht="18.649999999999999" customHeight="1" thickBot="1">
      <c r="D2476" s="237" t="s">
        <v>39</v>
      </c>
      <c r="E2476" s="238"/>
      <c r="F2476" s="239" t="s">
        <v>40</v>
      </c>
      <c r="G2476" s="240"/>
      <c r="I2476" s="228" t="s">
        <v>18</v>
      </c>
      <c r="J2476" s="229"/>
      <c r="K2476" s="230" t="s">
        <v>19</v>
      </c>
      <c r="L2476" s="231"/>
      <c r="N2476" s="228" t="s">
        <v>20</v>
      </c>
      <c r="O2476" s="229"/>
      <c r="P2476" s="230" t="s">
        <v>21</v>
      </c>
      <c r="Q2476" s="231"/>
      <c r="S2476" s="228" t="s">
        <v>47</v>
      </c>
      <c r="T2476" s="229"/>
      <c r="U2476" s="230" t="s">
        <v>48</v>
      </c>
      <c r="V2476" s="231"/>
      <c r="X2476" s="228" t="s">
        <v>51</v>
      </c>
      <c r="Y2476" s="229"/>
      <c r="Z2476" s="230" t="s">
        <v>52</v>
      </c>
      <c r="AA2476" s="231"/>
      <c r="AB2476" s="4"/>
      <c r="AC2476" s="71" t="s">
        <v>89</v>
      </c>
      <c r="AE2476" s="101" t="s">
        <v>90</v>
      </c>
      <c r="AF2476" s="17"/>
      <c r="AG2476" s="62"/>
      <c r="AH2476" s="62"/>
      <c r="AI2476" s="62"/>
      <c r="AJ2476" s="62"/>
    </row>
    <row r="2477" spans="2:36" ht="18.649999999999999" customHeight="1" thickTop="1" thickBot="1">
      <c r="D2477" s="43">
        <v>0</v>
      </c>
      <c r="E2477" s="116">
        <f t="shared" ref="E2477" si="10191">(1/$E$8)*SIN($B2474*$F$8)</f>
        <v>0.11179287494627296</v>
      </c>
      <c r="F2477" s="59">
        <f t="shared" ref="F2477" si="10192">COS($F$8*$B2474)</f>
        <v>-0.94208342411976587</v>
      </c>
      <c r="G2477" s="73">
        <v>0</v>
      </c>
      <c r="I2477" s="55">
        <v>0</v>
      </c>
      <c r="J2477" s="58">
        <f t="shared" ref="J2477" si="10193">(TAN($K$8*B2474))/$J$8</f>
        <v>-6.9826142713365433</v>
      </c>
      <c r="K2477" s="56">
        <v>1</v>
      </c>
      <c r="L2477" s="57">
        <v>0</v>
      </c>
      <c r="N2477" s="55">
        <f t="shared" ref="N2477" si="10194">D2477*I2474+F2477*I2477-E2477*J2474-G2477*J2477</f>
        <v>0</v>
      </c>
      <c r="O2477" s="58">
        <f t="shared" ref="O2477" si="10195">(D2477*J2474+E2477*I2474+F2477*J2477+G2477*I2477)</f>
        <v>6.689998036994548</v>
      </c>
      <c r="P2477" s="56">
        <f t="shared" ref="P2477" si="10196">D2477*K2474+F2477*K2477-E2477*L2474-G2477*L2477</f>
        <v>-0.94208342411976587</v>
      </c>
      <c r="Q2477" s="57">
        <f t="shared" ref="Q2477" si="10197">(D2477*L2474+E2477*K2474+F2477*L2477+G2477*K2477)</f>
        <v>0</v>
      </c>
      <c r="S2477" s="43">
        <v>0</v>
      </c>
      <c r="T2477" s="116">
        <f t="shared" ref="T2477" si="10198">(1/$T$8)*SIN($B2474*$U$8)</f>
        <v>0.11179287494627296</v>
      </c>
      <c r="U2477" s="59">
        <f t="shared" ref="U2477" si="10199">COS($U$8*$B2474)</f>
        <v>-0.94208342411976587</v>
      </c>
      <c r="V2477" s="73">
        <v>0</v>
      </c>
      <c r="X2477" s="55">
        <f t="shared" ref="X2477" si="10200">N2477*S2474+P2477*S2477-O2477*T2474-Q2477*T2477</f>
        <v>0</v>
      </c>
      <c r="Y2477" s="58">
        <f t="shared" ref="Y2477" si="10201">(N2477*T2474+O2477*S2474+P2477*T2477+Q2477*S2477)</f>
        <v>-6.4078544724679141</v>
      </c>
      <c r="Z2477" s="56">
        <f t="shared" ref="Z2477" si="10202">N2477*U2474+P2477*U2477-O2477*V2474-Q2477*V2477</f>
        <v>-5.8435258474636669</v>
      </c>
      <c r="AA2477" s="57">
        <f t="shared" ref="AA2477" si="10203">(N2477*V2474+O2477*U2474+P2477*V2477+Q2477*U2477)</f>
        <v>0</v>
      </c>
      <c r="AB2477" s="9"/>
      <c r="AC2477" s="74">
        <f t="shared" ref="AC2477" si="10204">(180/PI())*ATAN(-1*(($X$8*Y2474+AA2474+$X$8*Y2477+AA2477)/($X$8*X2474+Z2474+$X$8*X2477+Z2477)))</f>
        <v>-6.0322806057184373</v>
      </c>
      <c r="AE2477" s="102">
        <f t="shared" ref="AE2477" si="10205">20*LOG(((($X$8*X2474+Z2474-$X$8*X2477-Z2477)^2+($X$8*Y2474+AA2474-$X$8*Y2477-AA2477)^2)/(($X$8*X2474+Z2474+$X$8*X2477+Z2477)^2+($X$8*Y2474+AA2474+$X$8*Y2477+AA2477)^2))^0.5)</f>
        <v>-0.12763733672573818</v>
      </c>
      <c r="AF2477" s="17"/>
      <c r="AG2477" s="62"/>
      <c r="AH2477" s="62"/>
      <c r="AI2477" s="62"/>
      <c r="AJ2477" s="62"/>
    </row>
    <row r="2478" spans="2:36" ht="18.649999999999999" customHeight="1">
      <c r="AE2478" s="66"/>
    </row>
    <row r="2479" spans="2:36" ht="18.649999999999999" customHeight="1" thickBot="1">
      <c r="E2479" s="50" t="s">
        <v>8</v>
      </c>
      <c r="J2479" s="50" t="s">
        <v>9</v>
      </c>
      <c r="O2479" s="50" t="s">
        <v>10</v>
      </c>
      <c r="T2479" s="50" t="s">
        <v>11</v>
      </c>
      <c r="Y2479" s="50" t="s">
        <v>12</v>
      </c>
    </row>
    <row r="2480" spans="2:36" ht="18.649999999999999" customHeight="1" thickBot="1">
      <c r="B2480" s="49"/>
      <c r="D2480" s="233" t="s">
        <v>37</v>
      </c>
      <c r="E2480" s="234"/>
      <c r="F2480" s="235" t="s">
        <v>38</v>
      </c>
      <c r="G2480" s="236"/>
      <c r="I2480" s="228" t="s">
        <v>14</v>
      </c>
      <c r="J2480" s="229"/>
      <c r="K2480" s="230" t="s">
        <v>15</v>
      </c>
      <c r="L2480" s="231"/>
      <c r="N2480" s="228" t="s">
        <v>16</v>
      </c>
      <c r="O2480" s="229"/>
      <c r="P2480" s="230" t="s">
        <v>17</v>
      </c>
      <c r="Q2480" s="231"/>
      <c r="S2480" s="228" t="s">
        <v>45</v>
      </c>
      <c r="T2480" s="229"/>
      <c r="U2480" s="230" t="s">
        <v>46</v>
      </c>
      <c r="V2480" s="231"/>
      <c r="X2480" s="228" t="s">
        <v>49</v>
      </c>
      <c r="Y2480" s="229"/>
      <c r="Z2480" s="230" t="s">
        <v>50</v>
      </c>
      <c r="AA2480" s="231"/>
      <c r="AB2480" s="4"/>
      <c r="AC2480" s="53" t="s">
        <v>87</v>
      </c>
      <c r="AE2480" s="98" t="s">
        <v>88</v>
      </c>
      <c r="AF2480" s="17"/>
      <c r="AG2480" s="62"/>
      <c r="AH2480" s="62"/>
      <c r="AI2480" s="62"/>
      <c r="AJ2480" s="62"/>
    </row>
    <row r="2481" spans="2:36" ht="18.649999999999999" customHeight="1" thickTop="1" thickBot="1">
      <c r="B2481" s="75">
        <v>7.02</v>
      </c>
      <c r="D2481" s="132">
        <f t="shared" ref="D2481" si="10206">COS($F$8*$B2481)</f>
        <v>-0.94473588979162204</v>
      </c>
      <c r="E2481" s="133">
        <v>0</v>
      </c>
      <c r="F2481" s="134">
        <v>0</v>
      </c>
      <c r="G2481" s="135">
        <f t="shared" ref="G2481" si="10207">$E$8*SIN($B2481*$F$8)</f>
        <v>0.98349727343632709</v>
      </c>
      <c r="I2481" s="55">
        <v>1</v>
      </c>
      <c r="J2481" s="58">
        <v>0</v>
      </c>
      <c r="K2481" s="56">
        <v>0</v>
      </c>
      <c r="L2481" s="57">
        <v>0</v>
      </c>
      <c r="N2481" s="55">
        <f t="shared" ref="N2481" si="10208">D2481*I2481+F2481*I2484-E2481*J2481-G2481*J2484</f>
        <v>5.4138340368408446</v>
      </c>
      <c r="O2481" s="58">
        <f t="shared" ref="O2481" si="10209">(D2481*J2481+E2481*I2481+F2481*J2484+G2481*I2484)</f>
        <v>0</v>
      </c>
      <c r="P2481" s="56">
        <f t="shared" ref="P2481" si="10210">D2481*K2481+F2481*K2484-E2481*L2481-G2481*L2484</f>
        <v>0</v>
      </c>
      <c r="Q2481" s="57">
        <f t="shared" ref="Q2481" si="10211">(D2481*L2481+E2481*K2481+F2481*L2484+G2481*K2484)</f>
        <v>0.98349727343632709</v>
      </c>
      <c r="S2481" s="59">
        <f t="shared" ref="S2481" si="10212">COS($U$8*$B2481)</f>
        <v>-0.94473588979162204</v>
      </c>
      <c r="T2481" s="60">
        <v>0</v>
      </c>
      <c r="U2481" s="22">
        <v>0</v>
      </c>
      <c r="V2481" s="116">
        <f t="shared" ref="V2481" si="10213">$T$8*SIN($B2481*$U$8)</f>
        <v>0.98349727343632709</v>
      </c>
      <c r="X2481" s="55">
        <f t="shared" ref="X2481" si="10214">N2481*S2481+P2481*S2484-O2481*T2481-Q2481*T2484</f>
        <v>-5.2221174145186371</v>
      </c>
      <c r="Y2481" s="58">
        <f t="shared" ref="Y2481" si="10215">(N2481*T2481+O2481*S2481+P2481*T2484+Q2481*S2484)</f>
        <v>0</v>
      </c>
      <c r="Z2481" s="56">
        <f t="shared" ref="Z2481" si="10216">N2481*U2481+P2481*U2484-O2481*V2481-Q2481*V2484</f>
        <v>0</v>
      </c>
      <c r="AA2481" s="57">
        <f t="shared" ref="AA2481" si="10217">(N2481*V2481+O2481*U2481+P2481*V2484+Q2481*U2484)</f>
        <v>4.3953458423422518</v>
      </c>
      <c r="AB2481" s="9"/>
      <c r="AC2481" s="61">
        <f t="shared" ref="AC2481" si="10218">20*LOG((2*$X$8)/(($X$8*X2481+Z2481+$X$8*X2484+Z2484)^2+($X$8*Y2481+AA2481+$X$8*Y2484+AA2484)^2)^0.5)</f>
        <v>-14.455393324686289</v>
      </c>
      <c r="AE2481" s="99">
        <f t="shared" ref="AE2481" si="10219">((Y2481^2+X2481^2)/(Y2484^2+X2484^2))^0.5</f>
        <v>0.87371778514612974</v>
      </c>
      <c r="AF2481" s="17"/>
      <c r="AG2481" s="62"/>
      <c r="AH2481" s="62"/>
      <c r="AI2481" s="62"/>
      <c r="AJ2481" s="62"/>
    </row>
    <row r="2482" spans="2:36" ht="18.649999999999999" customHeight="1" thickBot="1">
      <c r="D2482" s="59"/>
      <c r="E2482" s="22"/>
      <c r="F2482" s="22"/>
      <c r="G2482" s="65"/>
      <c r="I2482" s="63"/>
      <c r="L2482" s="64"/>
      <c r="N2482" s="63"/>
      <c r="Q2482" s="64"/>
      <c r="S2482" s="63"/>
      <c r="V2482" s="64"/>
      <c r="X2482" s="63"/>
      <c r="AA2482" s="64"/>
      <c r="AE2482" s="100"/>
      <c r="AF2482" s="17"/>
      <c r="AG2482" s="62"/>
      <c r="AH2482" s="62"/>
      <c r="AI2482" s="62"/>
      <c r="AJ2482" s="62"/>
    </row>
    <row r="2483" spans="2:36" ht="18.649999999999999" customHeight="1" thickBot="1">
      <c r="D2483" s="237" t="s">
        <v>39</v>
      </c>
      <c r="E2483" s="238"/>
      <c r="F2483" s="239" t="s">
        <v>40</v>
      </c>
      <c r="G2483" s="240"/>
      <c r="I2483" s="228" t="s">
        <v>18</v>
      </c>
      <c r="J2483" s="229"/>
      <c r="K2483" s="230" t="s">
        <v>19</v>
      </c>
      <c r="L2483" s="231"/>
      <c r="N2483" s="228" t="s">
        <v>20</v>
      </c>
      <c r="O2483" s="229"/>
      <c r="P2483" s="230" t="s">
        <v>21</v>
      </c>
      <c r="Q2483" s="231"/>
      <c r="S2483" s="228" t="s">
        <v>47</v>
      </c>
      <c r="T2483" s="229"/>
      <c r="U2483" s="230" t="s">
        <v>48</v>
      </c>
      <c r="V2483" s="231"/>
      <c r="X2483" s="228" t="s">
        <v>51</v>
      </c>
      <c r="Y2483" s="229"/>
      <c r="Z2483" s="230" t="s">
        <v>52</v>
      </c>
      <c r="AA2483" s="231"/>
      <c r="AB2483" s="4"/>
      <c r="AC2483" s="71" t="s">
        <v>89</v>
      </c>
      <c r="AE2483" s="101" t="s">
        <v>90</v>
      </c>
      <c r="AF2483" s="17"/>
      <c r="AG2483" s="62"/>
      <c r="AH2483" s="62"/>
      <c r="AI2483" s="62"/>
      <c r="AJ2483" s="62"/>
    </row>
    <row r="2484" spans="2:36" ht="18.649999999999999" customHeight="1" thickTop="1" thickBot="1">
      <c r="D2484" s="43">
        <v>0</v>
      </c>
      <c r="E2484" s="116">
        <f t="shared" ref="E2484" si="10220">(1/$E$8)*SIN($B2481*$F$8)</f>
        <v>0.10927747482625856</v>
      </c>
      <c r="F2484" s="59">
        <f t="shared" ref="F2484" si="10221">COS($F$8*$B2481)</f>
        <v>-0.94473588979162204</v>
      </c>
      <c r="G2484" s="73">
        <v>0</v>
      </c>
      <c r="I2484" s="55">
        <v>0</v>
      </c>
      <c r="J2484" s="58">
        <f t="shared" ref="J2484" si="10222">(TAN($K$8*B2481))/$J$8</f>
        <v>-6.4652644174759155</v>
      </c>
      <c r="K2484" s="56">
        <v>1</v>
      </c>
      <c r="L2484" s="57">
        <v>0</v>
      </c>
      <c r="N2484" s="55">
        <f t="shared" ref="N2484" si="10223">D2484*I2481+F2484*I2484-E2484*J2481-G2484*J2484</f>
        <v>0</v>
      </c>
      <c r="O2484" s="58">
        <f t="shared" ref="O2484" si="10224">(D2484*J2481+E2484*I2481+F2484*J2484+G2484*I2484)</f>
        <v>6.2172448070084805</v>
      </c>
      <c r="P2484" s="56">
        <f t="shared" ref="P2484" si="10225">D2484*K2481+F2484*K2484-E2484*L2481-G2484*L2484</f>
        <v>-0.94473588979162204</v>
      </c>
      <c r="Q2484" s="57">
        <f t="shared" ref="Q2484" si="10226">(D2484*L2481+E2484*K2481+F2484*L2484+G2484*K2484)</f>
        <v>0</v>
      </c>
      <c r="S2484" s="43">
        <v>0</v>
      </c>
      <c r="T2484" s="116">
        <f t="shared" ref="T2484" si="10227">(1/$T$8)*SIN($B2481*$U$8)</f>
        <v>0.10927747482625856</v>
      </c>
      <c r="U2484" s="59">
        <f t="shared" ref="U2484" si="10228">COS($U$8*$B2481)</f>
        <v>-0.94473588979162204</v>
      </c>
      <c r="V2484" s="73">
        <v>0</v>
      </c>
      <c r="X2484" s="55">
        <f t="shared" ref="X2484" si="10229">N2484*S2481+P2484*S2484-O2484*T2481-Q2484*T2484</f>
        <v>0</v>
      </c>
      <c r="Y2484" s="58">
        <f t="shared" ref="Y2484" si="10230">(N2484*T2481+O2484*S2481+P2484*T2484+Q2484*S2484)</f>
        <v>-5.9768926572156653</v>
      </c>
      <c r="Z2484" s="56">
        <f t="shared" ref="Z2484" si="10231">N2484*U2481+P2484*U2484-O2484*V2481-Q2484*V2484</f>
        <v>-5.2221174145186362</v>
      </c>
      <c r="AA2484" s="57">
        <f t="shared" ref="AA2484" si="10232">(N2484*V2481+O2484*U2481+P2484*V2484+Q2484*U2484)</f>
        <v>0</v>
      </c>
      <c r="AB2484" s="9"/>
      <c r="AC2484" s="74">
        <f t="shared" ref="AC2484" si="10233">(180/PI())*ATAN(-1*(($X$8*Y2481+AA2481+$X$8*Y2484+AA2484)/($X$8*X2481+Z2481+$X$8*X2484+Z2484)))</f>
        <v>-8.6107518758207888</v>
      </c>
      <c r="AE2484" s="102">
        <f t="shared" ref="AE2484" si="10234">20*LOG(((($X$8*X2481+Z2481-$X$8*X2484-Z2484)^2+($X$8*Y2481+AA2481-$X$8*Y2484-AA2484)^2)/(($X$8*X2481+Z2481+$X$8*X2484+Z2484)^2+($X$8*Y2481+AA2481+$X$8*Y2484+AA2484)^2))^0.5)</f>
        <v>-0.15854335012090859</v>
      </c>
      <c r="AF2484" s="17"/>
      <c r="AG2484" s="62"/>
      <c r="AH2484" s="62"/>
      <c r="AI2484" s="62"/>
      <c r="AJ2484" s="62"/>
    </row>
    <row r="2485" spans="2:36" ht="18.649999999999999" customHeight="1">
      <c r="AE2485" s="66"/>
    </row>
    <row r="2486" spans="2:36" ht="18.649999999999999" customHeight="1" thickBot="1">
      <c r="E2486" s="50" t="s">
        <v>8</v>
      </c>
      <c r="J2486" s="50" t="s">
        <v>9</v>
      </c>
      <c r="O2486" s="50" t="s">
        <v>10</v>
      </c>
      <c r="T2486" s="50" t="s">
        <v>11</v>
      </c>
      <c r="Y2486" s="50" t="s">
        <v>12</v>
      </c>
    </row>
    <row r="2487" spans="2:36" ht="18.649999999999999" customHeight="1" thickBot="1">
      <c r="B2487" s="49"/>
      <c r="D2487" s="233" t="s">
        <v>37</v>
      </c>
      <c r="E2487" s="234"/>
      <c r="F2487" s="235" t="s">
        <v>38</v>
      </c>
      <c r="G2487" s="236"/>
      <c r="I2487" s="228" t="s">
        <v>14</v>
      </c>
      <c r="J2487" s="229"/>
      <c r="K2487" s="230" t="s">
        <v>15</v>
      </c>
      <c r="L2487" s="231"/>
      <c r="N2487" s="228" t="s">
        <v>16</v>
      </c>
      <c r="O2487" s="229"/>
      <c r="P2487" s="230" t="s">
        <v>17</v>
      </c>
      <c r="Q2487" s="231"/>
      <c r="S2487" s="228" t="s">
        <v>45</v>
      </c>
      <c r="T2487" s="229"/>
      <c r="U2487" s="230" t="s">
        <v>46</v>
      </c>
      <c r="V2487" s="231"/>
      <c r="X2487" s="228" t="s">
        <v>49</v>
      </c>
      <c r="Y2487" s="229"/>
      <c r="Z2487" s="230" t="s">
        <v>50</v>
      </c>
      <c r="AA2487" s="231"/>
      <c r="AB2487" s="4"/>
      <c r="AC2487" s="53" t="s">
        <v>87</v>
      </c>
      <c r="AE2487" s="98" t="s">
        <v>88</v>
      </c>
      <c r="AF2487" s="17"/>
      <c r="AG2487" s="62"/>
      <c r="AH2487" s="62"/>
      <c r="AI2487" s="62"/>
      <c r="AJ2487" s="62"/>
    </row>
    <row r="2488" spans="2:36" ht="18.649999999999999" customHeight="1" thickTop="1" thickBot="1">
      <c r="B2488" s="75">
        <v>7.04</v>
      </c>
      <c r="D2488" s="132">
        <f t="shared" ref="D2488" si="10235">COS($F$8*$B2488)</f>
        <v>-0.94732791058669441</v>
      </c>
      <c r="E2488" s="133">
        <v>0</v>
      </c>
      <c r="F2488" s="134">
        <v>0</v>
      </c>
      <c r="G2488" s="135">
        <f t="shared" ref="G2488" si="10236">$E$8*SIN($B2488*$F$8)</f>
        <v>0.9607957474984119</v>
      </c>
      <c r="I2488" s="55">
        <v>1</v>
      </c>
      <c r="J2488" s="58">
        <v>0</v>
      </c>
      <c r="K2488" s="56">
        <v>0</v>
      </c>
      <c r="L2488" s="57">
        <v>0</v>
      </c>
      <c r="N2488" s="55">
        <f t="shared" ref="N2488" si="10237">D2488*I2488+F2488*I2491-E2488*J2488-G2488*J2491</f>
        <v>4.83379599586815</v>
      </c>
      <c r="O2488" s="58">
        <f t="shared" ref="O2488" si="10238">(D2488*J2488+E2488*I2488+F2488*J2491+G2488*I2491)</f>
        <v>0</v>
      </c>
      <c r="P2488" s="56">
        <f t="shared" ref="P2488" si="10239">D2488*K2488+F2488*K2491-E2488*L2488-G2488*L2491</f>
        <v>0</v>
      </c>
      <c r="Q2488" s="57">
        <f t="shared" ref="Q2488" si="10240">(D2488*L2488+E2488*K2488+F2488*L2491+G2488*K2491)</f>
        <v>0.9607957474984119</v>
      </c>
      <c r="S2488" s="59">
        <f t="shared" ref="S2488" si="10241">COS($U$8*$B2488)</f>
        <v>-0.94732791058669441</v>
      </c>
      <c r="T2488" s="60">
        <v>0</v>
      </c>
      <c r="U2488" s="22">
        <v>0</v>
      </c>
      <c r="V2488" s="116">
        <f t="shared" ref="V2488" si="10242">$T$8*SIN($B2488*$U$8)</f>
        <v>0.9607957474984119</v>
      </c>
      <c r="X2488" s="55">
        <f t="shared" ref="X2488" si="10243">N2488*S2488+P2488*S2491-O2488*T2488-Q2488*T2491</f>
        <v>-4.6817596907915524</v>
      </c>
      <c r="Y2488" s="58">
        <f t="shared" ref="Y2488" si="10244">(N2488*T2488+O2488*S2488+P2488*T2491+Q2488*S2491)</f>
        <v>0</v>
      </c>
      <c r="Z2488" s="56">
        <f t="shared" ref="Z2488" si="10245">N2488*U2488+P2488*U2491-O2488*V2488-Q2488*V2491</f>
        <v>0</v>
      </c>
      <c r="AA2488" s="57">
        <f t="shared" ref="AA2488" si="10246">(N2488*V2488+O2488*U2488+P2488*V2491+Q2488*U2491)</f>
        <v>3.7341020091267176</v>
      </c>
      <c r="AB2488" s="9"/>
      <c r="AC2488" s="61">
        <f t="shared" ref="AC2488" si="10247">20*LOG((2*$X$8)/(($X$8*X2488+Z2488+$X$8*X2491+Z2491)^2+($X$8*Y2488+AA2488+$X$8*Y2491+AA2491)^2)^0.5)</f>
        <v>-13.57768014790183</v>
      </c>
      <c r="AE2488" s="99">
        <f t="shared" ref="AE2488" si="10248">((Y2488^2+X2488^2)/(Y2491^2+X2491^2))^0.5</f>
        <v>0.83571268859100101</v>
      </c>
      <c r="AF2488" s="17"/>
      <c r="AG2488" s="62"/>
      <c r="AH2488" s="62"/>
      <c r="AI2488" s="62"/>
      <c r="AJ2488" s="62"/>
    </row>
    <row r="2489" spans="2:36" ht="18.649999999999999" customHeight="1" thickBot="1">
      <c r="D2489" s="59"/>
      <c r="E2489" s="22"/>
      <c r="F2489" s="22"/>
      <c r="G2489" s="65"/>
      <c r="I2489" s="63"/>
      <c r="L2489" s="64"/>
      <c r="N2489" s="63"/>
      <c r="Q2489" s="64"/>
      <c r="S2489" s="63"/>
      <c r="V2489" s="64"/>
      <c r="X2489" s="63"/>
      <c r="AA2489" s="64"/>
      <c r="AE2489" s="100"/>
      <c r="AF2489" s="17"/>
      <c r="AG2489" s="62"/>
      <c r="AH2489" s="62"/>
      <c r="AI2489" s="62"/>
      <c r="AJ2489" s="62"/>
    </row>
    <row r="2490" spans="2:36" ht="18.649999999999999" customHeight="1" thickBot="1">
      <c r="D2490" s="237" t="s">
        <v>39</v>
      </c>
      <c r="E2490" s="238"/>
      <c r="F2490" s="239" t="s">
        <v>40</v>
      </c>
      <c r="G2490" s="240"/>
      <c r="I2490" s="228" t="s">
        <v>18</v>
      </c>
      <c r="J2490" s="229"/>
      <c r="K2490" s="230" t="s">
        <v>19</v>
      </c>
      <c r="L2490" s="231"/>
      <c r="N2490" s="228" t="s">
        <v>20</v>
      </c>
      <c r="O2490" s="229"/>
      <c r="P2490" s="230" t="s">
        <v>21</v>
      </c>
      <c r="Q2490" s="231"/>
      <c r="S2490" s="228" t="s">
        <v>47</v>
      </c>
      <c r="T2490" s="229"/>
      <c r="U2490" s="230" t="s">
        <v>48</v>
      </c>
      <c r="V2490" s="231"/>
      <c r="X2490" s="228" t="s">
        <v>51</v>
      </c>
      <c r="Y2490" s="229"/>
      <c r="Z2490" s="230" t="s">
        <v>52</v>
      </c>
      <c r="AA2490" s="231"/>
      <c r="AB2490" s="4"/>
      <c r="AC2490" s="71" t="s">
        <v>89</v>
      </c>
      <c r="AE2490" s="101" t="s">
        <v>90</v>
      </c>
      <c r="AF2490" s="17"/>
      <c r="AG2490" s="62"/>
      <c r="AH2490" s="62"/>
      <c r="AI2490" s="62"/>
      <c r="AJ2490" s="62"/>
    </row>
    <row r="2491" spans="2:36" ht="18.649999999999999" customHeight="1" thickTop="1" thickBot="1">
      <c r="D2491" s="43">
        <v>0</v>
      </c>
      <c r="E2491" s="116">
        <f t="shared" ref="E2491" si="10249">(1/$E$8)*SIN($B2488*$F$8)</f>
        <v>0.10675508305537909</v>
      </c>
      <c r="F2491" s="59">
        <f t="shared" ref="F2491" si="10250">COS($F$8*$B2488)</f>
        <v>-0.94732791058669441</v>
      </c>
      <c r="G2491" s="73">
        <v>0</v>
      </c>
      <c r="I2491" s="55">
        <v>0</v>
      </c>
      <c r="J2491" s="58">
        <f t="shared" ref="J2491" si="10251">(TAN($K$8*B2488))/$J$8</f>
        <v>-6.0170165422848108</v>
      </c>
      <c r="K2491" s="56">
        <v>1</v>
      </c>
      <c r="L2491" s="57">
        <v>0</v>
      </c>
      <c r="N2491" s="55">
        <f t="shared" ref="N2491" si="10252">D2491*I2488+F2491*I2491-E2491*J2488-G2491*J2491</f>
        <v>0</v>
      </c>
      <c r="O2491" s="58">
        <f t="shared" ref="O2491" si="10253">(D2491*J2488+E2491*I2488+F2491*J2491+G2491*I2491)</f>
        <v>5.8068427920236259</v>
      </c>
      <c r="P2491" s="56">
        <f t="shared" ref="P2491" si="10254">D2491*K2488+F2491*K2491-E2491*L2488-G2491*L2491</f>
        <v>-0.94732791058669441</v>
      </c>
      <c r="Q2491" s="57">
        <f t="shared" ref="Q2491" si="10255">(D2491*L2488+E2491*K2488+F2491*L2491+G2491*K2491)</f>
        <v>0</v>
      </c>
      <c r="S2491" s="43">
        <v>0</v>
      </c>
      <c r="T2491" s="116">
        <f t="shared" ref="T2491" si="10256">(1/$T$8)*SIN($B2488*$U$8)</f>
        <v>0.10675508305537909</v>
      </c>
      <c r="U2491" s="59">
        <f t="shared" ref="U2491" si="10257">COS($U$8*$B2488)</f>
        <v>-0.94732791058669441</v>
      </c>
      <c r="V2491" s="73">
        <v>0</v>
      </c>
      <c r="X2491" s="55">
        <f t="shared" ref="X2491" si="10258">N2491*S2488+P2491*S2491-O2491*T2488-Q2491*T2491</f>
        <v>0</v>
      </c>
      <c r="Y2491" s="58">
        <f t="shared" ref="Y2491" si="10259">(N2491*T2488+O2491*S2488+P2491*T2491+Q2491*S2491)</f>
        <v>-5.6021163190485099</v>
      </c>
      <c r="Z2491" s="56">
        <f t="shared" ref="Z2491" si="10260">N2491*U2488+P2491*U2491-O2491*V2488-Q2491*V2491</f>
        <v>-4.6817596907915533</v>
      </c>
      <c r="AA2491" s="57">
        <f t="shared" ref="AA2491" si="10261">(N2491*V2488+O2491*U2488+P2491*V2491+Q2491*U2491)</f>
        <v>0</v>
      </c>
      <c r="AB2491" s="9"/>
      <c r="AC2491" s="74">
        <f t="shared" ref="AC2491" si="10262">(180/PI())*ATAN(-1*(($X$8*Y2488+AA2488+$X$8*Y2491+AA2491)/($X$8*X2488+Z2488+$X$8*X2491+Z2491)))</f>
        <v>-11.282337838287594</v>
      </c>
      <c r="AE2491" s="102">
        <f t="shared" ref="AE2491" si="10263">20*LOG(((($X$8*X2488+Z2488-$X$8*X2491-Z2491)^2+($X$8*Y2488+AA2488-$X$8*Y2491-AA2491)^2)/(($X$8*X2488+Z2488+$X$8*X2491+Z2491)^2+($X$8*Y2488+AA2488+$X$8*Y2491+AA2491)^2))^0.5)</f>
        <v>-0.19486007787077056</v>
      </c>
      <c r="AF2491" s="17"/>
      <c r="AG2491" s="62"/>
      <c r="AH2491" s="62"/>
      <c r="AI2491" s="62"/>
      <c r="AJ2491" s="62"/>
    </row>
    <row r="2492" spans="2:36" ht="18.649999999999999" customHeight="1">
      <c r="AE2492" s="66"/>
    </row>
    <row r="2493" spans="2:36" ht="18.649999999999999" customHeight="1" thickBot="1">
      <c r="E2493" s="50" t="s">
        <v>8</v>
      </c>
      <c r="J2493" s="50" t="s">
        <v>9</v>
      </c>
      <c r="O2493" s="50" t="s">
        <v>10</v>
      </c>
      <c r="T2493" s="50" t="s">
        <v>11</v>
      </c>
      <c r="Y2493" s="50" t="s">
        <v>12</v>
      </c>
    </row>
    <row r="2494" spans="2:36" ht="18.649999999999999" customHeight="1" thickBot="1">
      <c r="B2494" s="49"/>
      <c r="D2494" s="233" t="s">
        <v>37</v>
      </c>
      <c r="E2494" s="234"/>
      <c r="F2494" s="235" t="s">
        <v>38</v>
      </c>
      <c r="G2494" s="236"/>
      <c r="I2494" s="228" t="s">
        <v>14</v>
      </c>
      <c r="J2494" s="229"/>
      <c r="K2494" s="230" t="s">
        <v>15</v>
      </c>
      <c r="L2494" s="231"/>
      <c r="N2494" s="228" t="s">
        <v>16</v>
      </c>
      <c r="O2494" s="229"/>
      <c r="P2494" s="230" t="s">
        <v>17</v>
      </c>
      <c r="Q2494" s="231"/>
      <c r="S2494" s="228" t="s">
        <v>45</v>
      </c>
      <c r="T2494" s="229"/>
      <c r="U2494" s="230" t="s">
        <v>46</v>
      </c>
      <c r="V2494" s="231"/>
      <c r="X2494" s="228" t="s">
        <v>49</v>
      </c>
      <c r="Y2494" s="229"/>
      <c r="Z2494" s="230" t="s">
        <v>50</v>
      </c>
      <c r="AA2494" s="231"/>
      <c r="AB2494" s="4"/>
      <c r="AC2494" s="53" t="s">
        <v>87</v>
      </c>
      <c r="AE2494" s="98" t="s">
        <v>88</v>
      </c>
      <c r="AF2494" s="17"/>
      <c r="AG2494" s="62"/>
      <c r="AH2494" s="62"/>
      <c r="AI2494" s="62"/>
      <c r="AJ2494" s="62"/>
    </row>
    <row r="2495" spans="2:36" ht="18.649999999999999" customHeight="1" thickTop="1" thickBot="1">
      <c r="B2495" s="75">
        <v>7.06</v>
      </c>
      <c r="D2495" s="132">
        <f t="shared" ref="D2495" si="10264">COS($F$8*$B2495)</f>
        <v>-0.94985932066564172</v>
      </c>
      <c r="E2495" s="133">
        <v>0</v>
      </c>
      <c r="F2495" s="134">
        <v>0</v>
      </c>
      <c r="G2495" s="135">
        <f t="shared" ref="G2495" si="10265">$E$8*SIN($B2495*$F$8)</f>
        <v>0.93803274916254997</v>
      </c>
      <c r="I2495" s="55">
        <v>1</v>
      </c>
      <c r="J2495" s="58">
        <v>0</v>
      </c>
      <c r="K2495" s="56">
        <v>0</v>
      </c>
      <c r="L2495" s="57">
        <v>0</v>
      </c>
      <c r="N2495" s="55">
        <f t="shared" ref="N2495" si="10266">D2495*I2495+F2495*I2498-E2495*J2495-G2495*J2498</f>
        <v>4.3263393755954347</v>
      </c>
      <c r="O2495" s="58">
        <f t="shared" ref="O2495" si="10267">(D2495*J2495+E2495*I2495+F2495*J2498+G2495*I2498)</f>
        <v>0</v>
      </c>
      <c r="P2495" s="56">
        <f t="shared" ref="P2495" si="10268">D2495*K2495+F2495*K2498-E2495*L2495-G2495*L2498</f>
        <v>0</v>
      </c>
      <c r="Q2495" s="57">
        <f t="shared" ref="Q2495" si="10269">(D2495*L2495+E2495*K2495+F2495*L2498+G2495*K2498)</f>
        <v>0.93803274916254997</v>
      </c>
      <c r="S2495" s="59">
        <f t="shared" ref="S2495" si="10270">COS($U$8*$B2495)</f>
        <v>-0.94985932066564172</v>
      </c>
      <c r="T2495" s="60">
        <v>0</v>
      </c>
      <c r="U2495" s="22">
        <v>0</v>
      </c>
      <c r="V2495" s="116">
        <f t="shared" ref="V2495" si="10271">$T$8*SIN($B2495*$U$8)</f>
        <v>0.93803274916254997</v>
      </c>
      <c r="X2495" s="55">
        <f t="shared" ref="X2495" si="10272">N2495*S2495+P2495*S2498-O2495*T2495-Q2495*T2498</f>
        <v>-4.2071810512167014</v>
      </c>
      <c r="Y2495" s="58">
        <f t="shared" ref="Y2495" si="10273">(N2495*T2495+O2495*S2495+P2495*T2498+Q2495*S2498)</f>
        <v>0</v>
      </c>
      <c r="Z2495" s="56">
        <f t="shared" ref="Z2495" si="10274">N2495*U2495+P2495*U2498-O2495*V2495-Q2495*V2498</f>
        <v>0</v>
      </c>
      <c r="AA2495" s="57">
        <f t="shared" ref="AA2495" si="10275">(N2495*V2495+O2495*U2495+P2495*V2498+Q2495*U2498)</f>
        <v>3.1672488684183113</v>
      </c>
      <c r="AB2495" s="9"/>
      <c r="AC2495" s="61">
        <f t="shared" ref="AC2495" si="10276">20*LOG((2*$X$8)/(($X$8*X2495+Z2495+$X$8*X2498+Z2498)^2+($X$8*Y2495+AA2495+$X$8*Y2498+AA2498)^2)^0.5)</f>
        <v>-12.743597696182265</v>
      </c>
      <c r="AE2495" s="99">
        <f t="shared" ref="AE2495" si="10277">((Y2495^2+X2495^2)/(Y2498^2+X2498^2))^0.5</f>
        <v>0.79789774182034179</v>
      </c>
      <c r="AF2495" s="17"/>
      <c r="AG2495" s="62"/>
      <c r="AH2495" s="62"/>
      <c r="AI2495" s="62"/>
      <c r="AJ2495" s="62"/>
    </row>
    <row r="2496" spans="2:36" ht="18.649999999999999" customHeight="1" thickBot="1">
      <c r="D2496" s="59"/>
      <c r="E2496" s="22"/>
      <c r="F2496" s="22"/>
      <c r="G2496" s="65"/>
      <c r="I2496" s="63"/>
      <c r="L2496" s="64"/>
      <c r="N2496" s="63"/>
      <c r="Q2496" s="64"/>
      <c r="S2496" s="63"/>
      <c r="V2496" s="64"/>
      <c r="X2496" s="63"/>
      <c r="AA2496" s="64"/>
      <c r="AE2496" s="100"/>
      <c r="AF2496" s="17"/>
      <c r="AG2496" s="62"/>
      <c r="AH2496" s="62"/>
      <c r="AI2496" s="62"/>
      <c r="AJ2496" s="62"/>
    </row>
    <row r="2497" spans="2:36" ht="18.649999999999999" customHeight="1" thickBot="1">
      <c r="D2497" s="237" t="s">
        <v>39</v>
      </c>
      <c r="E2497" s="238"/>
      <c r="F2497" s="239" t="s">
        <v>40</v>
      </c>
      <c r="G2497" s="240"/>
      <c r="I2497" s="228" t="s">
        <v>18</v>
      </c>
      <c r="J2497" s="229"/>
      <c r="K2497" s="230" t="s">
        <v>19</v>
      </c>
      <c r="L2497" s="231"/>
      <c r="N2497" s="228" t="s">
        <v>20</v>
      </c>
      <c r="O2497" s="229"/>
      <c r="P2497" s="230" t="s">
        <v>21</v>
      </c>
      <c r="Q2497" s="231"/>
      <c r="S2497" s="228" t="s">
        <v>47</v>
      </c>
      <c r="T2497" s="229"/>
      <c r="U2497" s="230" t="s">
        <v>48</v>
      </c>
      <c r="V2497" s="231"/>
      <c r="X2497" s="228" t="s">
        <v>51</v>
      </c>
      <c r="Y2497" s="229"/>
      <c r="Z2497" s="230" t="s">
        <v>52</v>
      </c>
      <c r="AA2497" s="231"/>
      <c r="AB2497" s="4"/>
      <c r="AC2497" s="71" t="s">
        <v>89</v>
      </c>
      <c r="AE2497" s="101" t="s">
        <v>90</v>
      </c>
      <c r="AF2497" s="17"/>
      <c r="AG2497" s="62"/>
      <c r="AH2497" s="62"/>
      <c r="AI2497" s="62"/>
      <c r="AJ2497" s="62"/>
    </row>
    <row r="2498" spans="2:36" ht="18.649999999999999" customHeight="1" thickTop="1" thickBot="1">
      <c r="D2498" s="43">
        <v>0</v>
      </c>
      <c r="E2498" s="116">
        <f t="shared" ref="E2498" si="10278">(1/$E$8)*SIN($B2495*$F$8)</f>
        <v>0.1042258610180611</v>
      </c>
      <c r="F2498" s="59">
        <f t="shared" ref="F2498" si="10279">COS($F$8*$B2495)</f>
        <v>-0.94985932066564172</v>
      </c>
      <c r="G2498" s="73">
        <v>0</v>
      </c>
      <c r="I2498" s="55">
        <v>0</v>
      </c>
      <c r="J2498" s="58">
        <f t="shared" ref="J2498" si="10280">(TAN($K$8*B2495))/$J$8</f>
        <v>-5.6247489237145745</v>
      </c>
      <c r="K2498" s="56">
        <v>1</v>
      </c>
      <c r="L2498" s="57">
        <v>0</v>
      </c>
      <c r="N2498" s="55">
        <f t="shared" ref="N2498" si="10281">D2498*I2495+F2498*I2498-E2498*J2495-G2498*J2498</f>
        <v>0</v>
      </c>
      <c r="O2498" s="58">
        <f t="shared" ref="O2498" si="10282">(D2498*J2495+E2498*I2495+F2498*J2498+G2498*I2498)</f>
        <v>5.4469460526123861</v>
      </c>
      <c r="P2498" s="56">
        <f t="shared" ref="P2498" si="10283">D2498*K2495+F2498*K2498-E2498*L2495-G2498*L2498</f>
        <v>-0.94985932066564172</v>
      </c>
      <c r="Q2498" s="57">
        <f t="shared" ref="Q2498" si="10284">(D2498*L2495+E2498*K2495+F2498*L2498+G2498*K2498)</f>
        <v>0</v>
      </c>
      <c r="S2498" s="43">
        <v>0</v>
      </c>
      <c r="T2498" s="116">
        <f t="shared" ref="T2498" si="10285">(1/$T$8)*SIN($B2495*$U$8)</f>
        <v>0.1042258610180611</v>
      </c>
      <c r="U2498" s="59">
        <f t="shared" ref="U2498" si="10286">COS($U$8*$B2495)</f>
        <v>-0.94985932066564172</v>
      </c>
      <c r="V2498" s="73">
        <v>0</v>
      </c>
      <c r="X2498" s="55">
        <f t="shared" ref="X2498" si="10287">N2498*S2495+P2498*S2498-O2498*T2495-Q2498*T2498</f>
        <v>0</v>
      </c>
      <c r="Y2498" s="58">
        <f t="shared" ref="Y2498" si="10288">(N2498*T2495+O2498*S2495+P2498*T2498+Q2498*S2498)</f>
        <v>-5.2728323827792067</v>
      </c>
      <c r="Z2498" s="56">
        <f t="shared" ref="Z2498" si="10289">N2498*U2495+P2498*U2498-O2498*V2495-Q2498*V2498</f>
        <v>-4.2071810512167014</v>
      </c>
      <c r="AA2498" s="57">
        <f t="shared" ref="AA2498" si="10290">(N2498*V2495+O2498*U2495+P2498*V2498+Q2498*U2498)</f>
        <v>0</v>
      </c>
      <c r="AB2498" s="9"/>
      <c r="AC2498" s="74">
        <f t="shared" ref="AC2498" si="10291">(180/PI())*ATAN(-1*(($X$8*Y2495+AA2495+$X$8*Y2498+AA2498)/($X$8*X2495+Z2495+$X$8*X2498+Z2498)))</f>
        <v>-14.049015298065365</v>
      </c>
      <c r="AE2498" s="102">
        <f t="shared" ref="AE2498" si="10292">20*LOG(((($X$8*X2495+Z2495-$X$8*X2498-Z2498)^2+($X$8*Y2495+AA2495-$X$8*Y2498-AA2498)^2)/(($X$8*X2495+Z2495+$X$8*X2498+Z2498)^2+($X$8*Y2495+AA2495+$X$8*Y2498+AA2498)^2))^0.5)</f>
        <v>-0.23726505899409706</v>
      </c>
      <c r="AF2498" s="17"/>
      <c r="AG2498" s="62"/>
      <c r="AH2498" s="62"/>
      <c r="AI2498" s="62"/>
      <c r="AJ2498" s="62"/>
    </row>
    <row r="2499" spans="2:36" ht="18.649999999999999" customHeight="1">
      <c r="AE2499" s="66"/>
    </row>
    <row r="2500" spans="2:36" ht="18.649999999999999" customHeight="1" thickBot="1">
      <c r="E2500" s="50" t="s">
        <v>8</v>
      </c>
      <c r="J2500" s="50" t="s">
        <v>9</v>
      </c>
      <c r="O2500" s="50" t="s">
        <v>10</v>
      </c>
      <c r="T2500" s="50" t="s">
        <v>11</v>
      </c>
      <c r="Y2500" s="50" t="s">
        <v>12</v>
      </c>
    </row>
    <row r="2501" spans="2:36" ht="18.649999999999999" customHeight="1" thickBot="1">
      <c r="B2501" s="49"/>
      <c r="D2501" s="233" t="s">
        <v>37</v>
      </c>
      <c r="E2501" s="234"/>
      <c r="F2501" s="235" t="s">
        <v>38</v>
      </c>
      <c r="G2501" s="236"/>
      <c r="I2501" s="228" t="s">
        <v>14</v>
      </c>
      <c r="J2501" s="229"/>
      <c r="K2501" s="230" t="s">
        <v>15</v>
      </c>
      <c r="L2501" s="231"/>
      <c r="N2501" s="228" t="s">
        <v>16</v>
      </c>
      <c r="O2501" s="229"/>
      <c r="P2501" s="230" t="s">
        <v>17</v>
      </c>
      <c r="Q2501" s="231"/>
      <c r="S2501" s="228" t="s">
        <v>45</v>
      </c>
      <c r="T2501" s="229"/>
      <c r="U2501" s="230" t="s">
        <v>46</v>
      </c>
      <c r="V2501" s="231"/>
      <c r="X2501" s="228" t="s">
        <v>49</v>
      </c>
      <c r="Y2501" s="229"/>
      <c r="Z2501" s="230" t="s">
        <v>50</v>
      </c>
      <c r="AA2501" s="231"/>
      <c r="AB2501" s="4"/>
      <c r="AC2501" s="53" t="s">
        <v>87</v>
      </c>
      <c r="AE2501" s="98" t="s">
        <v>88</v>
      </c>
      <c r="AF2501" s="17"/>
      <c r="AG2501" s="62"/>
      <c r="AH2501" s="62"/>
      <c r="AI2501" s="62"/>
      <c r="AJ2501" s="62"/>
    </row>
    <row r="2502" spans="2:36" ht="18.649999999999999" customHeight="1" thickTop="1" thickBot="1">
      <c r="B2502" s="75">
        <v>7.08</v>
      </c>
      <c r="D2502" s="132">
        <f t="shared" ref="D2502" si="10293">COS($F$8*$B2502)</f>
        <v>-0.95232995806703979</v>
      </c>
      <c r="E2502" s="133">
        <v>0</v>
      </c>
      <c r="F2502" s="134">
        <v>0</v>
      </c>
      <c r="G2502" s="135">
        <f t="shared" ref="G2502" si="10294">$E$8*SIN($B2502*$F$8)</f>
        <v>0.91520973482162638</v>
      </c>
      <c r="I2502" s="55">
        <v>1</v>
      </c>
      <c r="J2502" s="58">
        <v>0</v>
      </c>
      <c r="K2502" s="56">
        <v>0</v>
      </c>
      <c r="L2502" s="57">
        <v>0</v>
      </c>
      <c r="N2502" s="55">
        <f t="shared" ref="N2502" si="10295">D2502*I2502+F2502*I2505-E2502*J2502-G2502*J2505</f>
        <v>3.8785715040241389</v>
      </c>
      <c r="O2502" s="58">
        <f t="shared" ref="O2502" si="10296">(D2502*J2502+E2502*I2502+F2502*J2505+G2502*I2505)</f>
        <v>0</v>
      </c>
      <c r="P2502" s="56">
        <f t="shared" ref="P2502" si="10297">D2502*K2502+F2502*K2505-E2502*L2502-G2502*L2505</f>
        <v>0</v>
      </c>
      <c r="Q2502" s="57">
        <f t="shared" ref="Q2502" si="10298">(D2502*L2502+E2502*K2502+F2502*L2505+G2502*K2505)</f>
        <v>0.91520973482162638</v>
      </c>
      <c r="S2502" s="59">
        <f t="shared" ref="S2502" si="10299">COS($U$8*$B2502)</f>
        <v>-0.95232995806703979</v>
      </c>
      <c r="T2502" s="60">
        <v>0</v>
      </c>
      <c r="U2502" s="22">
        <v>0</v>
      </c>
      <c r="V2502" s="116">
        <f t="shared" ref="V2502" si="10300">$T$8*SIN($B2502*$U$8)</f>
        <v>0.91520973482162638</v>
      </c>
      <c r="X2502" s="55">
        <f t="shared" ref="X2502" si="10301">N2502*S2502+P2502*S2505-O2502*T2502-Q2502*T2505</f>
        <v>-3.7867474887553536</v>
      </c>
      <c r="Y2502" s="58">
        <f t="shared" ref="Y2502" si="10302">(N2502*T2502+O2502*S2502+P2502*T2505+Q2502*S2505)</f>
        <v>0</v>
      </c>
      <c r="Z2502" s="56">
        <f t="shared" ref="Z2502" si="10303">N2502*U2502+P2502*U2505-O2502*V2502-Q2502*V2505</f>
        <v>0</v>
      </c>
      <c r="AA2502" s="57">
        <f t="shared" ref="AA2502" si="10304">(N2502*V2502+O2502*U2502+P2502*V2505+Q2502*U2505)</f>
        <v>2.6781247492994229</v>
      </c>
      <c r="AB2502" s="9"/>
      <c r="AC2502" s="61">
        <f t="shared" ref="AC2502" si="10305">20*LOG((2*$X$8)/(($X$8*X2502+Z2502+$X$8*X2505+Z2505)^2+($X$8*Y2502+AA2502+$X$8*Y2505+AA2505)^2)^0.5)</f>
        <v>-11.949343789584059</v>
      </c>
      <c r="AE2502" s="99">
        <f t="shared" ref="AE2502" si="10306">((Y2502^2+X2502^2)/(Y2505^2+X2505^2))^0.5</f>
        <v>0.76025452280157524</v>
      </c>
      <c r="AF2502" s="17"/>
      <c r="AG2502" s="62"/>
      <c r="AH2502" s="62"/>
      <c r="AI2502" s="62"/>
      <c r="AJ2502" s="62"/>
    </row>
    <row r="2503" spans="2:36" ht="18.649999999999999" customHeight="1" thickBot="1">
      <c r="D2503" s="59"/>
      <c r="E2503" s="22"/>
      <c r="F2503" s="22"/>
      <c r="G2503" s="65"/>
      <c r="I2503" s="63"/>
      <c r="L2503" s="64"/>
      <c r="N2503" s="63"/>
      <c r="Q2503" s="64"/>
      <c r="S2503" s="63"/>
      <c r="V2503" s="64"/>
      <c r="X2503" s="63"/>
      <c r="AA2503" s="64"/>
      <c r="AE2503" s="100"/>
      <c r="AF2503" s="17"/>
      <c r="AG2503" s="62"/>
      <c r="AH2503" s="62"/>
      <c r="AI2503" s="62"/>
      <c r="AJ2503" s="62"/>
    </row>
    <row r="2504" spans="2:36" ht="18.649999999999999" customHeight="1" thickBot="1">
      <c r="D2504" s="237" t="s">
        <v>39</v>
      </c>
      <c r="E2504" s="238"/>
      <c r="F2504" s="239" t="s">
        <v>40</v>
      </c>
      <c r="G2504" s="240"/>
      <c r="I2504" s="228" t="s">
        <v>18</v>
      </c>
      <c r="J2504" s="229"/>
      <c r="K2504" s="230" t="s">
        <v>19</v>
      </c>
      <c r="L2504" s="231"/>
      <c r="N2504" s="228" t="s">
        <v>20</v>
      </c>
      <c r="O2504" s="229"/>
      <c r="P2504" s="230" t="s">
        <v>21</v>
      </c>
      <c r="Q2504" s="231"/>
      <c r="S2504" s="228" t="s">
        <v>47</v>
      </c>
      <c r="T2504" s="229"/>
      <c r="U2504" s="230" t="s">
        <v>48</v>
      </c>
      <c r="V2504" s="231"/>
      <c r="X2504" s="228" t="s">
        <v>51</v>
      </c>
      <c r="Y2504" s="229"/>
      <c r="Z2504" s="230" t="s">
        <v>52</v>
      </c>
      <c r="AA2504" s="231"/>
      <c r="AB2504" s="4"/>
      <c r="AC2504" s="71" t="s">
        <v>89</v>
      </c>
      <c r="AE2504" s="101" t="s">
        <v>90</v>
      </c>
      <c r="AF2504" s="17"/>
      <c r="AG2504" s="62"/>
      <c r="AH2504" s="62"/>
      <c r="AI2504" s="62"/>
      <c r="AJ2504" s="62"/>
    </row>
    <row r="2505" spans="2:36" ht="18.649999999999999" customHeight="1" thickTop="1" thickBot="1">
      <c r="D2505" s="43">
        <v>0</v>
      </c>
      <c r="E2505" s="116">
        <f t="shared" ref="E2505" si="10307">(1/$E$8)*SIN($B2502*$F$8)</f>
        <v>0.10168997053573627</v>
      </c>
      <c r="F2505" s="59">
        <f t="shared" ref="F2505" si="10308">COS($F$8*$B2502)</f>
        <v>-0.95232995806703979</v>
      </c>
      <c r="G2505" s="73">
        <v>0</v>
      </c>
      <c r="I2505" s="55">
        <v>0</v>
      </c>
      <c r="J2505" s="58">
        <f t="shared" ref="J2505" si="10309">(TAN($K$8*B2502))/$J$8</f>
        <v>-5.2784638081157622</v>
      </c>
      <c r="K2505" s="56">
        <v>1</v>
      </c>
      <c r="L2505" s="57">
        <v>0</v>
      </c>
      <c r="N2505" s="55">
        <f t="shared" ref="N2505" si="10310">D2505*I2502+F2505*I2505-E2505*J2502-G2505*J2505</f>
        <v>0</v>
      </c>
      <c r="O2505" s="58">
        <f t="shared" ref="O2505" si="10311">(D2505*J2502+E2505*I2502+F2505*J2505+G2505*I2505)</f>
        <v>5.1285291875770076</v>
      </c>
      <c r="P2505" s="56">
        <f t="shared" ref="P2505" si="10312">D2505*K2502+F2505*K2505-E2505*L2502-G2505*L2505</f>
        <v>-0.95232995806703979</v>
      </c>
      <c r="Q2505" s="57">
        <f t="shared" ref="Q2505" si="10313">(D2505*L2502+E2505*K2502+F2505*L2505+G2505*K2505)</f>
        <v>0</v>
      </c>
      <c r="S2505" s="43">
        <v>0</v>
      </c>
      <c r="T2505" s="116">
        <f t="shared" ref="T2505" si="10314">(1/$T$8)*SIN($B2502*$U$8)</f>
        <v>0.10168997053573627</v>
      </c>
      <c r="U2505" s="59">
        <f t="shared" ref="U2505" si="10315">COS($U$8*$B2502)</f>
        <v>-0.95232995806703979</v>
      </c>
      <c r="V2505" s="73">
        <v>0</v>
      </c>
      <c r="X2505" s="55">
        <f t="shared" ref="X2505" si="10316">N2505*S2502+P2505*S2505-O2505*T2502-Q2505*T2505</f>
        <v>0</v>
      </c>
      <c r="Y2505" s="58">
        <f t="shared" ref="Y2505" si="10317">(N2505*T2502+O2505*S2502+P2505*T2505+Q2505*S2505)</f>
        <v>-4.9808943915269372</v>
      </c>
      <c r="Z2505" s="56">
        <f t="shared" ref="Z2505" si="10318">N2505*U2502+P2505*U2505-O2505*V2502-Q2505*V2505</f>
        <v>-3.7867474887553545</v>
      </c>
      <c r="AA2505" s="57">
        <f t="shared" ref="AA2505" si="10319">(N2505*V2502+O2505*U2502+P2505*V2505+Q2505*U2505)</f>
        <v>0</v>
      </c>
      <c r="AB2505" s="9"/>
      <c r="AC2505" s="74">
        <f t="shared" ref="AC2505" si="10320">(180/PI())*ATAN(-1*(($X$8*Y2502+AA2502+$X$8*Y2505+AA2505)/($X$8*X2502+Z2502+$X$8*X2505+Z2505)))</f>
        <v>-16.912230035620393</v>
      </c>
      <c r="AE2505" s="102">
        <f t="shared" ref="AE2505" si="10321">20*LOG(((($X$8*X2502+Z2502-$X$8*X2505-Z2505)^2+($X$8*Y2502+AA2502-$X$8*Y2505-AA2505)^2)/(($X$8*X2502+Z2502+$X$8*X2505+Z2505)^2+($X$8*Y2502+AA2502+$X$8*Y2505+AA2505)^2))^0.5)</f>
        <v>-0.28648060525687286</v>
      </c>
      <c r="AF2505" s="17"/>
      <c r="AG2505" s="62"/>
      <c r="AH2505" s="62"/>
      <c r="AI2505" s="62"/>
      <c r="AJ2505" s="62"/>
    </row>
    <row r="2506" spans="2:36" ht="18.649999999999999" customHeight="1">
      <c r="AE2506" s="66"/>
    </row>
    <row r="2507" spans="2:36" ht="18.649999999999999" customHeight="1" thickBot="1">
      <c r="E2507" s="50" t="s">
        <v>8</v>
      </c>
      <c r="J2507" s="50" t="s">
        <v>9</v>
      </c>
      <c r="O2507" s="50" t="s">
        <v>10</v>
      </c>
      <c r="T2507" s="50" t="s">
        <v>11</v>
      </c>
      <c r="Y2507" s="50" t="s">
        <v>12</v>
      </c>
    </row>
    <row r="2508" spans="2:36" ht="18.649999999999999" customHeight="1" thickBot="1">
      <c r="B2508" s="49"/>
      <c r="D2508" s="233" t="s">
        <v>37</v>
      </c>
      <c r="E2508" s="234"/>
      <c r="F2508" s="235" t="s">
        <v>38</v>
      </c>
      <c r="G2508" s="236"/>
      <c r="I2508" s="228" t="s">
        <v>14</v>
      </c>
      <c r="J2508" s="229"/>
      <c r="K2508" s="230" t="s">
        <v>15</v>
      </c>
      <c r="L2508" s="231"/>
      <c r="N2508" s="228" t="s">
        <v>16</v>
      </c>
      <c r="O2508" s="229"/>
      <c r="P2508" s="230" t="s">
        <v>17</v>
      </c>
      <c r="Q2508" s="231"/>
      <c r="S2508" s="228" t="s">
        <v>45</v>
      </c>
      <c r="T2508" s="229"/>
      <c r="U2508" s="230" t="s">
        <v>46</v>
      </c>
      <c r="V2508" s="231"/>
      <c r="X2508" s="228" t="s">
        <v>49</v>
      </c>
      <c r="Y2508" s="229"/>
      <c r="Z2508" s="230" t="s">
        <v>50</v>
      </c>
      <c r="AA2508" s="231"/>
      <c r="AB2508" s="4"/>
      <c r="AC2508" s="53" t="s">
        <v>87</v>
      </c>
      <c r="AE2508" s="98" t="s">
        <v>88</v>
      </c>
      <c r="AF2508" s="17"/>
      <c r="AG2508" s="62"/>
      <c r="AH2508" s="62"/>
      <c r="AI2508" s="62"/>
      <c r="AJ2508" s="62"/>
    </row>
    <row r="2509" spans="2:36" ht="18.649999999999999" customHeight="1" thickTop="1" thickBot="1">
      <c r="B2509" s="75">
        <v>7.1</v>
      </c>
      <c r="D2509" s="132">
        <f t="shared" ref="D2509" si="10322">COS($F$8*$B2509)</f>
        <v>-0.95473966471774352</v>
      </c>
      <c r="E2509" s="133">
        <v>0</v>
      </c>
      <c r="F2509" s="134">
        <v>0</v>
      </c>
      <c r="G2509" s="135">
        <f t="shared" ref="G2509" si="10323">$E$8*SIN($B2509*$F$8)</f>
        <v>0.89232816470839749</v>
      </c>
      <c r="I2509" s="55">
        <v>1</v>
      </c>
      <c r="J2509" s="58">
        <v>0</v>
      </c>
      <c r="K2509" s="56">
        <v>0</v>
      </c>
      <c r="L2509" s="57">
        <v>0</v>
      </c>
      <c r="N2509" s="55">
        <f t="shared" ref="N2509" si="10324">D2509*I2509+F2509*I2512-E2509*J2509-G2509*J2512</f>
        <v>3.4804971022802751</v>
      </c>
      <c r="O2509" s="58">
        <f t="shared" ref="O2509" si="10325">(D2509*J2509+E2509*I2509+F2509*J2512+G2509*I2512)</f>
        <v>0</v>
      </c>
      <c r="P2509" s="56">
        <f t="shared" ref="P2509" si="10326">D2509*K2509+F2509*K2512-E2509*L2509-G2509*L2512</f>
        <v>0</v>
      </c>
      <c r="Q2509" s="57">
        <f t="shared" ref="Q2509" si="10327">(D2509*L2509+E2509*K2509+F2509*L2512+G2509*K2512)</f>
        <v>0.89232816470839749</v>
      </c>
      <c r="S2509" s="59">
        <f t="shared" ref="S2509" si="10328">COS($U$8*$B2509)</f>
        <v>-0.95473966471774352</v>
      </c>
      <c r="T2509" s="60">
        <v>0</v>
      </c>
      <c r="U2509" s="22">
        <v>0</v>
      </c>
      <c r="V2509" s="116">
        <f t="shared" ref="V2509" si="10329">$T$8*SIN($B2509*$U$8)</f>
        <v>0.89232816470839749</v>
      </c>
      <c r="X2509" s="55">
        <f t="shared" ref="X2509" si="10330">N2509*S2509+P2509*S2512-O2509*T2509-Q2509*T2512</f>
        <v>-3.4114408090967987</v>
      </c>
      <c r="Y2509" s="58">
        <f t="shared" ref="Y2509" si="10331">(N2509*T2509+O2509*S2509+P2509*T2512+Q2509*S2512)</f>
        <v>0</v>
      </c>
      <c r="Z2509" s="56">
        <f t="shared" ref="Z2509" si="10332">N2509*U2509+P2509*U2512-O2509*V2509-Q2509*V2512</f>
        <v>0</v>
      </c>
      <c r="AA2509" s="57">
        <f t="shared" ref="AA2509" si="10333">(N2509*V2509+O2509*U2509+P2509*V2512+Q2509*U2512)</f>
        <v>2.2538044987587589</v>
      </c>
      <c r="AB2509" s="9"/>
      <c r="AC2509" s="61">
        <f t="shared" ref="AC2509" si="10334">20*LOG((2*$X$8)/(($X$8*X2509+Z2509+$X$8*X2512+Z2512)^2+($X$8*Y2509+AA2509+$X$8*Y2512+AA2512)^2)^0.5)</f>
        <v>-11.19204492884251</v>
      </c>
      <c r="AE2509" s="99">
        <f t="shared" ref="AE2509" si="10335">((Y2509^2+X2509^2)/(Y2512^2+X2512^2))^0.5</f>
        <v>0.72276484274411157</v>
      </c>
      <c r="AF2509" s="17"/>
      <c r="AG2509" s="62"/>
      <c r="AH2509" s="62"/>
      <c r="AI2509" s="62"/>
      <c r="AJ2509" s="62"/>
    </row>
    <row r="2510" spans="2:36" ht="18.649999999999999" customHeight="1" thickBot="1">
      <c r="D2510" s="59"/>
      <c r="E2510" s="22"/>
      <c r="F2510" s="22"/>
      <c r="G2510" s="65"/>
      <c r="I2510" s="63"/>
      <c r="L2510" s="64"/>
      <c r="N2510" s="63"/>
      <c r="Q2510" s="64"/>
      <c r="S2510" s="63"/>
      <c r="V2510" s="64"/>
      <c r="X2510" s="63"/>
      <c r="AA2510" s="64"/>
      <c r="AE2510" s="100"/>
      <c r="AF2510" s="17"/>
      <c r="AG2510" s="62"/>
      <c r="AH2510" s="62"/>
      <c r="AI2510" s="62"/>
      <c r="AJ2510" s="62"/>
    </row>
    <row r="2511" spans="2:36" ht="18.649999999999999" customHeight="1" thickBot="1">
      <c r="D2511" s="237" t="s">
        <v>39</v>
      </c>
      <c r="E2511" s="238"/>
      <c r="F2511" s="239" t="s">
        <v>40</v>
      </c>
      <c r="G2511" s="240"/>
      <c r="I2511" s="228" t="s">
        <v>18</v>
      </c>
      <c r="J2511" s="229"/>
      <c r="K2511" s="230" t="s">
        <v>19</v>
      </c>
      <c r="L2511" s="231"/>
      <c r="N2511" s="228" t="s">
        <v>20</v>
      </c>
      <c r="O2511" s="229"/>
      <c r="P2511" s="230" t="s">
        <v>21</v>
      </c>
      <c r="Q2511" s="231"/>
      <c r="S2511" s="228" t="s">
        <v>47</v>
      </c>
      <c r="T2511" s="229"/>
      <c r="U2511" s="230" t="s">
        <v>48</v>
      </c>
      <c r="V2511" s="231"/>
      <c r="X2511" s="228" t="s">
        <v>51</v>
      </c>
      <c r="Y2511" s="229"/>
      <c r="Z2511" s="230" t="s">
        <v>52</v>
      </c>
      <c r="AA2511" s="231"/>
      <c r="AB2511" s="4"/>
      <c r="AC2511" s="71" t="s">
        <v>89</v>
      </c>
      <c r="AE2511" s="101" t="s">
        <v>90</v>
      </c>
      <c r="AF2511" s="17"/>
      <c r="AG2511" s="62"/>
      <c r="AH2511" s="62"/>
      <c r="AI2511" s="62"/>
      <c r="AJ2511" s="62"/>
    </row>
    <row r="2512" spans="2:36" ht="18.649999999999999" customHeight="1" thickTop="1" thickBot="1">
      <c r="D2512" s="43">
        <v>0</v>
      </c>
      <c r="E2512" s="116">
        <f t="shared" ref="E2512" si="10336">(1/$E$8)*SIN($B2509*$F$8)</f>
        <v>9.9147573856488605E-2</v>
      </c>
      <c r="F2512" s="59">
        <f t="shared" ref="F2512" si="10337">COS($F$8*$B2509)</f>
        <v>-0.95473966471774352</v>
      </c>
      <c r="G2512" s="73">
        <v>0</v>
      </c>
      <c r="I2512" s="55">
        <v>0</v>
      </c>
      <c r="J2512" s="58">
        <f t="shared" ref="J2512" si="10338">(TAN($K$8*B2509))/$J$8</f>
        <v>-4.9704099258678029</v>
      </c>
      <c r="K2512" s="56">
        <v>1</v>
      </c>
      <c r="L2512" s="57">
        <v>0</v>
      </c>
      <c r="N2512" s="55">
        <f t="shared" ref="N2512" si="10339">D2512*I2509+F2512*I2512-E2512*J2509-G2512*J2512</f>
        <v>0</v>
      </c>
      <c r="O2512" s="58">
        <f t="shared" ref="O2512" si="10340">(D2512*J2509+E2512*I2509+F2512*J2512+G2512*I2512)</f>
        <v>4.8445950799892596</v>
      </c>
      <c r="P2512" s="56">
        <f t="shared" ref="P2512" si="10341">D2512*K2509+F2512*K2512-E2512*L2509-G2512*L2512</f>
        <v>-0.95473966471774352</v>
      </c>
      <c r="Q2512" s="57">
        <f t="shared" ref="Q2512" si="10342">(D2512*L2509+E2512*K2509+F2512*L2512+G2512*K2512)</f>
        <v>0</v>
      </c>
      <c r="S2512" s="43">
        <v>0</v>
      </c>
      <c r="T2512" s="116">
        <f t="shared" ref="T2512" si="10343">(1/$T$8)*SIN($B2509*$U$8)</f>
        <v>9.9147573856488605E-2</v>
      </c>
      <c r="U2512" s="59">
        <f t="shared" ref="U2512" si="10344">COS($U$8*$B2509)</f>
        <v>-0.95473966471774352</v>
      </c>
      <c r="V2512" s="73">
        <v>0</v>
      </c>
      <c r="X2512" s="55">
        <f t="shared" ref="X2512" si="10345">N2512*S2509+P2512*S2512-O2512*T2509-Q2512*T2512</f>
        <v>0</v>
      </c>
      <c r="Y2512" s="58">
        <f t="shared" ref="Y2512" si="10346">(N2512*T2509+O2512*S2509+P2512*T2512+Q2512*S2512)</f>
        <v>-4.7199872037834973</v>
      </c>
      <c r="Z2512" s="56">
        <f t="shared" ref="Z2512" si="10347">N2512*U2509+P2512*U2512-O2512*V2509-Q2512*V2512</f>
        <v>-3.4114408090967991</v>
      </c>
      <c r="AA2512" s="57">
        <f t="shared" ref="AA2512" si="10348">(N2512*V2509+O2512*U2509+P2512*V2512+Q2512*U2512)</f>
        <v>0</v>
      </c>
      <c r="AB2512" s="9"/>
      <c r="AC2512" s="74">
        <f t="shared" ref="AC2512" si="10349">(180/PI())*ATAN(-1*(($X$8*Y2509+AA2509+$X$8*Y2512+AA2512)/($X$8*X2509+Z2509+$X$8*X2512+Z2512)))</f>
        <v>-19.872776796956536</v>
      </c>
      <c r="AE2512" s="102">
        <f t="shared" ref="AE2512" si="10350">20*LOG(((($X$8*X2509+Z2509-$X$8*X2512-Z2512)^2+($X$8*Y2509+AA2509-$X$8*Y2512-AA2512)^2)/(($X$8*X2509+Z2509+$X$8*X2512+Z2512)^2+($X$8*Y2509+AA2509+$X$8*Y2512+AA2512)^2))^0.5)</f>
        <v>-0.34326541289015161</v>
      </c>
      <c r="AF2512" s="17"/>
      <c r="AG2512" s="62"/>
      <c r="AH2512" s="62"/>
      <c r="AI2512" s="62"/>
      <c r="AJ2512" s="62"/>
    </row>
    <row r="2513" spans="2:36" ht="18.649999999999999" customHeight="1">
      <c r="AE2513" s="66"/>
    </row>
    <row r="2514" spans="2:36" ht="18.649999999999999" customHeight="1" thickBot="1">
      <c r="E2514" s="50" t="s">
        <v>8</v>
      </c>
      <c r="J2514" s="50" t="s">
        <v>9</v>
      </c>
      <c r="O2514" s="50" t="s">
        <v>10</v>
      </c>
      <c r="T2514" s="50" t="s">
        <v>11</v>
      </c>
      <c r="Y2514" s="50" t="s">
        <v>12</v>
      </c>
    </row>
    <row r="2515" spans="2:36" ht="18.649999999999999" customHeight="1" thickBot="1">
      <c r="B2515" s="49"/>
      <c r="D2515" s="233" t="s">
        <v>37</v>
      </c>
      <c r="E2515" s="234"/>
      <c r="F2515" s="235" t="s">
        <v>38</v>
      </c>
      <c r="G2515" s="236"/>
      <c r="I2515" s="228" t="s">
        <v>14</v>
      </c>
      <c r="J2515" s="229"/>
      <c r="K2515" s="230" t="s">
        <v>15</v>
      </c>
      <c r="L2515" s="231"/>
      <c r="N2515" s="228" t="s">
        <v>16</v>
      </c>
      <c r="O2515" s="229"/>
      <c r="P2515" s="230" t="s">
        <v>17</v>
      </c>
      <c r="Q2515" s="231"/>
      <c r="S2515" s="228" t="s">
        <v>45</v>
      </c>
      <c r="T2515" s="229"/>
      <c r="U2515" s="230" t="s">
        <v>46</v>
      </c>
      <c r="V2515" s="231"/>
      <c r="X2515" s="228" t="s">
        <v>49</v>
      </c>
      <c r="Y2515" s="229"/>
      <c r="Z2515" s="230" t="s">
        <v>50</v>
      </c>
      <c r="AA2515" s="231"/>
      <c r="AB2515" s="4"/>
      <c r="AC2515" s="53" t="s">
        <v>87</v>
      </c>
      <c r="AE2515" s="98" t="s">
        <v>88</v>
      </c>
      <c r="AF2515" s="17"/>
      <c r="AG2515" s="62"/>
      <c r="AH2515" s="62"/>
      <c r="AI2515" s="62"/>
      <c r="AJ2515" s="62"/>
    </row>
    <row r="2516" spans="2:36" ht="18.649999999999999" customHeight="1" thickTop="1" thickBot="1">
      <c r="B2516" s="75">
        <v>7.12</v>
      </c>
      <c r="D2516" s="132">
        <f t="shared" ref="D2516" si="10351">COS($F$8*$B2516)</f>
        <v>-0.9570882864430007</v>
      </c>
      <c r="E2516" s="133">
        <v>0</v>
      </c>
      <c r="F2516" s="134">
        <v>0</v>
      </c>
      <c r="G2516" s="135">
        <f t="shared" ref="G2516" si="10352">$E$8*SIN($B2516*$F$8)</f>
        <v>0.86938950280205551</v>
      </c>
      <c r="I2516" s="55">
        <v>1</v>
      </c>
      <c r="J2516" s="58">
        <v>0</v>
      </c>
      <c r="K2516" s="56">
        <v>0</v>
      </c>
      <c r="L2516" s="57">
        <v>0</v>
      </c>
      <c r="N2516" s="55">
        <f t="shared" ref="N2516" si="10353">D2516*I2516+F2516*I2519-E2516*J2516-G2516*J2519</f>
        <v>3.1242477321703257</v>
      </c>
      <c r="O2516" s="58">
        <f t="shared" ref="O2516" si="10354">(D2516*J2516+E2516*I2516+F2516*J2519+G2516*I2519)</f>
        <v>0</v>
      </c>
      <c r="P2516" s="56">
        <f t="shared" ref="P2516" si="10355">D2516*K2516+F2516*K2519-E2516*L2516-G2516*L2519</f>
        <v>0</v>
      </c>
      <c r="Q2516" s="57">
        <f t="shared" ref="Q2516" si="10356">(D2516*L2516+E2516*K2516+F2516*L2519+G2516*K2519)</f>
        <v>0.86938950280205551</v>
      </c>
      <c r="S2516" s="59">
        <f t="shared" ref="S2516" si="10357">COS($U$8*$B2516)</f>
        <v>-0.9570882864430007</v>
      </c>
      <c r="T2516" s="60">
        <v>0</v>
      </c>
      <c r="U2516" s="22">
        <v>0</v>
      </c>
      <c r="V2516" s="116">
        <f t="shared" ref="V2516" si="10358">$T$8*SIN($B2516*$U$8)</f>
        <v>0.86938950280205551</v>
      </c>
      <c r="X2516" s="55">
        <f t="shared" ref="X2516" si="10359">N2516*S2516+P2516*S2519-O2516*T2516-Q2516*T2519</f>
        <v>-3.0741629203599286</v>
      </c>
      <c r="Y2516" s="58">
        <f t="shared" ref="Y2516" si="10360">(N2516*T2516+O2516*S2516+P2516*T2519+Q2516*S2519)</f>
        <v>0</v>
      </c>
      <c r="Z2516" s="56">
        <f t="shared" ref="Z2516" si="10361">N2516*U2516+P2516*U2519-O2516*V2516-Q2516*V2519</f>
        <v>0</v>
      </c>
      <c r="AA2516" s="57">
        <f t="shared" ref="AA2516" si="10362">(N2516*V2516+O2516*U2516+P2516*V2519+Q2516*U2519)</f>
        <v>1.8841056730136572</v>
      </c>
      <c r="AB2516" s="9"/>
      <c r="AC2516" s="61">
        <f t="shared" ref="AC2516" si="10363">20*LOG((2*$X$8)/(($X$8*X2516+Z2516+$X$8*X2519+Z2519)^2+($X$8*Y2516+AA2516+$X$8*Y2519+AA2519)^2)^0.5)</f>
        <v>-10.469562359885106</v>
      </c>
      <c r="AE2516" s="99">
        <f t="shared" ref="AE2516" si="10364">((Y2516^2+X2516^2)/(Y2519^2+X2519^2))^0.5</f>
        <v>0.68541069871198457</v>
      </c>
      <c r="AF2516" s="17"/>
      <c r="AG2516" s="62"/>
      <c r="AH2516" s="62"/>
      <c r="AI2516" s="62"/>
      <c r="AJ2516" s="62"/>
    </row>
    <row r="2517" spans="2:36" ht="18.649999999999999" customHeight="1" thickBot="1">
      <c r="D2517" s="59"/>
      <c r="E2517" s="22"/>
      <c r="F2517" s="22"/>
      <c r="G2517" s="65"/>
      <c r="I2517" s="63"/>
      <c r="L2517" s="64"/>
      <c r="N2517" s="63"/>
      <c r="Q2517" s="64"/>
      <c r="S2517" s="63"/>
      <c r="V2517" s="64"/>
      <c r="X2517" s="63"/>
      <c r="AA2517" s="64"/>
      <c r="AE2517" s="100"/>
      <c r="AF2517" s="17"/>
      <c r="AG2517" s="62"/>
      <c r="AH2517" s="62"/>
      <c r="AI2517" s="62"/>
      <c r="AJ2517" s="62"/>
    </row>
    <row r="2518" spans="2:36" ht="18.649999999999999" customHeight="1" thickBot="1">
      <c r="D2518" s="237" t="s">
        <v>39</v>
      </c>
      <c r="E2518" s="238"/>
      <c r="F2518" s="239" t="s">
        <v>40</v>
      </c>
      <c r="G2518" s="240"/>
      <c r="I2518" s="228" t="s">
        <v>18</v>
      </c>
      <c r="J2518" s="229"/>
      <c r="K2518" s="230" t="s">
        <v>19</v>
      </c>
      <c r="L2518" s="231"/>
      <c r="N2518" s="228" t="s">
        <v>20</v>
      </c>
      <c r="O2518" s="229"/>
      <c r="P2518" s="230" t="s">
        <v>21</v>
      </c>
      <c r="Q2518" s="231"/>
      <c r="S2518" s="228" t="s">
        <v>47</v>
      </c>
      <c r="T2518" s="229"/>
      <c r="U2518" s="230" t="s">
        <v>48</v>
      </c>
      <c r="V2518" s="231"/>
      <c r="X2518" s="228" t="s">
        <v>51</v>
      </c>
      <c r="Y2518" s="229"/>
      <c r="Z2518" s="230" t="s">
        <v>52</v>
      </c>
      <c r="AA2518" s="231"/>
      <c r="AB2518" s="4"/>
      <c r="AC2518" s="71" t="s">
        <v>89</v>
      </c>
      <c r="AE2518" s="101" t="s">
        <v>90</v>
      </c>
      <c r="AF2518" s="17"/>
      <c r="AG2518" s="62"/>
      <c r="AH2518" s="62"/>
      <c r="AI2518" s="62"/>
      <c r="AJ2518" s="62"/>
    </row>
    <row r="2519" spans="2:36" ht="18.649999999999999" customHeight="1" thickTop="1" thickBot="1">
      <c r="D2519" s="43">
        <v>0</v>
      </c>
      <c r="E2519" s="116">
        <f t="shared" ref="E2519" si="10365">(1/$E$8)*SIN($B2516*$F$8)</f>
        <v>9.6598833644672824E-2</v>
      </c>
      <c r="F2519" s="59">
        <f t="shared" ref="F2519" si="10366">COS($F$8*$B2516)</f>
        <v>-0.9570882864430007</v>
      </c>
      <c r="G2519" s="73">
        <v>0</v>
      </c>
      <c r="I2519" s="55">
        <v>0</v>
      </c>
      <c r="J2519" s="58">
        <f t="shared" ref="J2519" si="10367">(TAN($K$8*B2516))/$J$8</f>
        <v>-4.6944850443433221</v>
      </c>
      <c r="K2519" s="56">
        <v>1</v>
      </c>
      <c r="L2519" s="57">
        <v>0</v>
      </c>
      <c r="N2519" s="55">
        <f t="shared" ref="N2519" si="10368">D2519*I2516+F2519*I2519-E2519*J2516-G2519*J2519</f>
        <v>0</v>
      </c>
      <c r="O2519" s="58">
        <f t="shared" ref="O2519" si="10369">(D2519*J2516+E2519*I2516+F2519*J2519+G2519*I2519)</f>
        <v>4.5896354804675168</v>
      </c>
      <c r="P2519" s="56">
        <f t="shared" ref="P2519" si="10370">D2519*K2516+F2519*K2519-E2519*L2516-G2519*L2519</f>
        <v>-0.9570882864430007</v>
      </c>
      <c r="Q2519" s="57">
        <f t="shared" ref="Q2519" si="10371">(D2519*L2516+E2519*K2516+F2519*L2519+G2519*K2519)</f>
        <v>0</v>
      </c>
      <c r="S2519" s="43">
        <v>0</v>
      </c>
      <c r="T2519" s="116">
        <f t="shared" ref="T2519" si="10372">(1/$T$8)*SIN($B2516*$U$8)</f>
        <v>9.6598833644672824E-2</v>
      </c>
      <c r="U2519" s="59">
        <f t="shared" ref="U2519" si="10373">COS($U$8*$B2516)</f>
        <v>-0.9570882864430007</v>
      </c>
      <c r="V2519" s="73">
        <v>0</v>
      </c>
      <c r="X2519" s="55">
        <f t="shared" ref="X2519" si="10374">N2519*S2516+P2519*S2519-O2519*T2516-Q2519*T2519</f>
        <v>0</v>
      </c>
      <c r="Y2519" s="58">
        <f t="shared" ref="Y2519" si="10375">(N2519*T2516+O2519*S2516+P2519*T2519+Q2519*S2519)</f>
        <v>-4.4851399695640266</v>
      </c>
      <c r="Z2519" s="56">
        <f t="shared" ref="Z2519" si="10376">N2519*U2516+P2519*U2519-O2519*V2516-Q2519*V2519</f>
        <v>-3.0741629203599281</v>
      </c>
      <c r="AA2519" s="57">
        <f t="shared" ref="AA2519" si="10377">(N2519*V2516+O2519*U2516+P2519*V2519+Q2519*U2519)</f>
        <v>0</v>
      </c>
      <c r="AB2519" s="9"/>
      <c r="AC2519" s="74">
        <f t="shared" ref="AC2519" si="10378">(180/PI())*ATAN(-1*(($X$8*Y2516+AA2516+$X$8*Y2519+AA2519)/($X$8*X2516+Z2516+$X$8*X2519+Z2519)))</f>
        <v>-22.930673867480397</v>
      </c>
      <c r="AE2519" s="102">
        <f t="shared" ref="AE2519" si="10379">20*LOG(((($X$8*X2516+Z2516-$X$8*X2519-Z2519)^2+($X$8*Y2516+AA2516-$X$8*Y2519-AA2519)^2)/(($X$8*X2516+Z2516+$X$8*X2519+Z2519)^2+($X$8*Y2516+AA2516+$X$8*Y2519+AA2519)^2))^0.5)</f>
        <v>-0.40840230044822246</v>
      </c>
      <c r="AF2519" s="17"/>
      <c r="AG2519" s="62"/>
      <c r="AH2519" s="62"/>
      <c r="AI2519" s="62"/>
      <c r="AJ2519" s="62"/>
    </row>
    <row r="2520" spans="2:36" ht="18.649999999999999" customHeight="1">
      <c r="AE2520" s="66"/>
    </row>
    <row r="2521" spans="2:36" ht="18.649999999999999" customHeight="1" thickBot="1">
      <c r="E2521" s="50" t="s">
        <v>8</v>
      </c>
      <c r="J2521" s="50" t="s">
        <v>9</v>
      </c>
      <c r="O2521" s="50" t="s">
        <v>10</v>
      </c>
      <c r="T2521" s="50" t="s">
        <v>11</v>
      </c>
      <c r="Y2521" s="50" t="s">
        <v>12</v>
      </c>
    </row>
    <row r="2522" spans="2:36" ht="18.649999999999999" customHeight="1" thickBot="1">
      <c r="B2522" s="49"/>
      <c r="D2522" s="233" t="s">
        <v>37</v>
      </c>
      <c r="E2522" s="234"/>
      <c r="F2522" s="235" t="s">
        <v>38</v>
      </c>
      <c r="G2522" s="236"/>
      <c r="I2522" s="228" t="s">
        <v>14</v>
      </c>
      <c r="J2522" s="229"/>
      <c r="K2522" s="230" t="s">
        <v>15</v>
      </c>
      <c r="L2522" s="231"/>
      <c r="N2522" s="228" t="s">
        <v>16</v>
      </c>
      <c r="O2522" s="229"/>
      <c r="P2522" s="230" t="s">
        <v>17</v>
      </c>
      <c r="Q2522" s="231"/>
      <c r="S2522" s="228" t="s">
        <v>45</v>
      </c>
      <c r="T2522" s="229"/>
      <c r="U2522" s="230" t="s">
        <v>46</v>
      </c>
      <c r="V2522" s="231"/>
      <c r="X2522" s="228" t="s">
        <v>49</v>
      </c>
      <c r="Y2522" s="229"/>
      <c r="Z2522" s="230" t="s">
        <v>50</v>
      </c>
      <c r="AA2522" s="231"/>
      <c r="AB2522" s="4"/>
      <c r="AC2522" s="53" t="s">
        <v>87</v>
      </c>
      <c r="AE2522" s="98" t="s">
        <v>88</v>
      </c>
      <c r="AF2522" s="17"/>
      <c r="AG2522" s="62"/>
      <c r="AH2522" s="62"/>
      <c r="AI2522" s="62"/>
      <c r="AJ2522" s="62"/>
    </row>
    <row r="2523" spans="2:36" ht="18.649999999999999" customHeight="1" thickTop="1" thickBot="1">
      <c r="B2523" s="75">
        <v>7.14</v>
      </c>
      <c r="D2523" s="132">
        <f t="shared" ref="D2523" si="10380">COS($F$8*$B2523)</f>
        <v>-0.95937567297631665</v>
      </c>
      <c r="E2523" s="133">
        <v>0</v>
      </c>
      <c r="F2523" s="134">
        <v>0</v>
      </c>
      <c r="G2523" s="135">
        <f t="shared" ref="G2523" si="10381">$E$8*SIN($B2523*$F$8)</f>
        <v>0.84639521673456763</v>
      </c>
      <c r="I2523" s="55">
        <v>1</v>
      </c>
      <c r="J2523" s="58">
        <v>0</v>
      </c>
      <c r="K2523" s="56">
        <v>0</v>
      </c>
      <c r="L2523" s="57">
        <v>0</v>
      </c>
      <c r="N2523" s="55">
        <f t="shared" ref="N2523" si="10382">D2523*I2523+F2523*I2526-E2523*J2523-G2523*J2526</f>
        <v>2.8035447360024275</v>
      </c>
      <c r="O2523" s="58">
        <f t="shared" ref="O2523" si="10383">(D2523*J2523+E2523*I2523+F2523*J2526+G2523*I2526)</f>
        <v>0</v>
      </c>
      <c r="P2523" s="56">
        <f t="shared" ref="P2523" si="10384">D2523*K2523+F2523*K2526-E2523*L2523-G2523*L2526</f>
        <v>0</v>
      </c>
      <c r="Q2523" s="57">
        <f t="shared" ref="Q2523" si="10385">(D2523*L2523+E2523*K2523+F2523*L2526+G2523*K2526)</f>
        <v>0.84639521673456763</v>
      </c>
      <c r="S2523" s="59">
        <f t="shared" ref="S2523" si="10386">COS($U$8*$B2523)</f>
        <v>-0.95937567297631665</v>
      </c>
      <c r="T2523" s="60">
        <v>0</v>
      </c>
      <c r="U2523" s="22">
        <v>0</v>
      </c>
      <c r="V2523" s="116">
        <f t="shared" ref="V2523" si="10387">$T$8*SIN($B2523*$U$8)</f>
        <v>0.84639521673456763</v>
      </c>
      <c r="X2523" s="55">
        <f t="shared" ref="X2523" si="10388">N2523*S2523+P2523*S2526-O2523*T2523-Q2523*T2526</f>
        <v>-2.7692509359227784</v>
      </c>
      <c r="Y2523" s="58">
        <f t="shared" ref="Y2523" si="10389">(N2523*T2523+O2523*S2523+P2523*T2526+Q2523*S2526)</f>
        <v>0</v>
      </c>
      <c r="Z2523" s="56">
        <f t="shared" ref="Z2523" si="10390">N2523*U2523+P2523*U2526-O2523*V2523-Q2523*V2526</f>
        <v>0</v>
      </c>
      <c r="AA2523" s="57">
        <f t="shared" ref="AA2523" si="10391">(N2523*V2523+O2523*U2523+P2523*V2526+Q2523*U2526)</f>
        <v>1.5608958737951695</v>
      </c>
      <c r="AB2523" s="9"/>
      <c r="AC2523" s="61">
        <f t="shared" ref="AC2523" si="10392">20*LOG((2*$X$8)/(($X$8*X2523+Z2523+$X$8*X2526+Z2526)^2+($X$8*Y2523+AA2523+$X$8*Y2526+AA2526)^2)^0.5)</f>
        <v>-9.7803419073502482</v>
      </c>
      <c r="AE2523" s="99">
        <f t="shared" ref="AE2523" si="10393">((Y2523^2+X2523^2)/(Y2526^2+X2526^2))^0.5</f>
        <v>0.64817422692056736</v>
      </c>
      <c r="AF2523" s="17"/>
      <c r="AG2523" s="62"/>
      <c r="AH2523" s="62"/>
      <c r="AI2523" s="62"/>
      <c r="AJ2523" s="62"/>
    </row>
    <row r="2524" spans="2:36" ht="18.649999999999999" customHeight="1" thickBot="1">
      <c r="D2524" s="59"/>
      <c r="E2524" s="22"/>
      <c r="F2524" s="22"/>
      <c r="G2524" s="65"/>
      <c r="I2524" s="63"/>
      <c r="L2524" s="64"/>
      <c r="N2524" s="63"/>
      <c r="Q2524" s="64"/>
      <c r="S2524" s="63"/>
      <c r="V2524" s="64"/>
      <c r="X2524" s="63"/>
      <c r="AA2524" s="64"/>
      <c r="AE2524" s="100"/>
      <c r="AF2524" s="17"/>
      <c r="AG2524" s="62"/>
      <c r="AH2524" s="62"/>
      <c r="AI2524" s="62"/>
      <c r="AJ2524" s="62"/>
    </row>
    <row r="2525" spans="2:36" ht="18.649999999999999" customHeight="1" thickBot="1">
      <c r="D2525" s="237" t="s">
        <v>39</v>
      </c>
      <c r="E2525" s="238"/>
      <c r="F2525" s="239" t="s">
        <v>40</v>
      </c>
      <c r="G2525" s="240"/>
      <c r="I2525" s="228" t="s">
        <v>18</v>
      </c>
      <c r="J2525" s="229"/>
      <c r="K2525" s="230" t="s">
        <v>19</v>
      </c>
      <c r="L2525" s="231"/>
      <c r="N2525" s="228" t="s">
        <v>20</v>
      </c>
      <c r="O2525" s="229"/>
      <c r="P2525" s="230" t="s">
        <v>21</v>
      </c>
      <c r="Q2525" s="231"/>
      <c r="S2525" s="228" t="s">
        <v>47</v>
      </c>
      <c r="T2525" s="229"/>
      <c r="U2525" s="230" t="s">
        <v>48</v>
      </c>
      <c r="V2525" s="231"/>
      <c r="X2525" s="228" t="s">
        <v>51</v>
      </c>
      <c r="Y2525" s="229"/>
      <c r="Z2525" s="230" t="s">
        <v>52</v>
      </c>
      <c r="AA2525" s="231"/>
      <c r="AB2525" s="4"/>
      <c r="AC2525" s="71" t="s">
        <v>89</v>
      </c>
      <c r="AE2525" s="101" t="s">
        <v>90</v>
      </c>
      <c r="AF2525" s="17"/>
      <c r="AG2525" s="62"/>
      <c r="AH2525" s="62"/>
      <c r="AI2525" s="62"/>
      <c r="AJ2525" s="62"/>
    </row>
    <row r="2526" spans="2:36" ht="18.649999999999999" customHeight="1" thickTop="1" thickBot="1">
      <c r="D2526" s="43">
        <v>0</v>
      </c>
      <c r="E2526" s="116">
        <f t="shared" ref="E2526" si="10394">(1/$E$8)*SIN($B2523*$F$8)</f>
        <v>9.4043912970507515E-2</v>
      </c>
      <c r="F2526" s="59">
        <f t="shared" ref="F2526" si="10395">COS($F$8*$B2523)</f>
        <v>-0.95937567297631665</v>
      </c>
      <c r="G2526" s="73">
        <v>0</v>
      </c>
      <c r="I2526" s="55">
        <v>0</v>
      </c>
      <c r="J2526" s="58">
        <f t="shared" ref="J2526" si="10396">(TAN($K$8*B2523))/$J$8</f>
        <v>-4.4458195587355362</v>
      </c>
      <c r="K2526" s="56">
        <v>1</v>
      </c>
      <c r="L2526" s="57">
        <v>0</v>
      </c>
      <c r="N2526" s="55">
        <f t="shared" ref="N2526" si="10397">D2526*I2523+F2526*I2526-E2526*J2523-G2526*J2526</f>
        <v>0</v>
      </c>
      <c r="O2526" s="58">
        <f t="shared" ref="O2526" si="10398">(D2526*J2523+E2526*I2523+F2526*J2526+G2526*I2526)</f>
        <v>4.3592550440636835</v>
      </c>
      <c r="P2526" s="56">
        <f t="shared" ref="P2526" si="10399">D2526*K2523+F2526*K2526-E2526*L2523-G2526*L2526</f>
        <v>-0.95937567297631665</v>
      </c>
      <c r="Q2526" s="57">
        <f t="shared" ref="Q2526" si="10400">(D2526*L2523+E2526*K2523+F2526*L2526+G2526*K2526)</f>
        <v>0</v>
      </c>
      <c r="S2526" s="43">
        <v>0</v>
      </c>
      <c r="T2526" s="116">
        <f t="shared" ref="T2526" si="10401">(1/$T$8)*SIN($B2523*$U$8)</f>
        <v>9.4043912970507515E-2</v>
      </c>
      <c r="U2526" s="59">
        <f t="shared" ref="U2526" si="10402">COS($U$8*$B2523)</f>
        <v>-0.95937567297631665</v>
      </c>
      <c r="V2526" s="73">
        <v>0</v>
      </c>
      <c r="X2526" s="55">
        <f t="shared" ref="X2526" si="10403">N2526*S2523+P2526*S2526-O2526*T2523-Q2526*T2526</f>
        <v>0</v>
      </c>
      <c r="Y2526" s="58">
        <f t="shared" ref="Y2526" si="10404">(N2526*T2523+O2526*S2523+P2526*T2526+Q2526*S2526)</f>
        <v>-4.2723866838694056</v>
      </c>
      <c r="Z2526" s="56">
        <f t="shared" ref="Z2526" si="10405">N2526*U2523+P2526*U2526-O2526*V2523-Q2526*V2526</f>
        <v>-2.7692509359227779</v>
      </c>
      <c r="AA2526" s="57">
        <f t="shared" ref="AA2526" si="10406">(N2526*V2523+O2526*U2523+P2526*V2526+Q2526*U2526)</f>
        <v>0</v>
      </c>
      <c r="AB2526" s="9"/>
      <c r="AC2526" s="74">
        <f t="shared" ref="AC2526" si="10407">(180/PI())*ATAN(-1*(($X$8*Y2523+AA2523+$X$8*Y2526+AA2526)/($X$8*X2523+Z2523+$X$8*X2526+Z2526)))</f>
        <v>-26.085037351765333</v>
      </c>
      <c r="AE2526" s="102">
        <f t="shared" ref="AE2526" si="10408">20*LOG(((($X$8*X2523+Z2523-$X$8*X2526-Z2526)^2+($X$8*Y2523+AA2523-$X$8*Y2526-AA2526)^2)/(($X$8*X2523+Z2523+$X$8*X2526+Z2526)^2+($X$8*Y2523+AA2523+$X$8*Y2526+AA2526)^2))^0.5)</f>
        <v>-0.48268154708716365</v>
      </c>
      <c r="AF2526" s="17"/>
      <c r="AG2526" s="62"/>
      <c r="AH2526" s="62"/>
      <c r="AI2526" s="62"/>
      <c r="AJ2526" s="62"/>
    </row>
    <row r="2527" spans="2:36" ht="18.649999999999999" customHeight="1">
      <c r="AE2527" s="66"/>
    </row>
    <row r="2528" spans="2:36" ht="18.649999999999999" customHeight="1" thickBot="1">
      <c r="E2528" s="50" t="s">
        <v>8</v>
      </c>
      <c r="J2528" s="50" t="s">
        <v>9</v>
      </c>
      <c r="O2528" s="50" t="s">
        <v>10</v>
      </c>
      <c r="T2528" s="50" t="s">
        <v>11</v>
      </c>
      <c r="Y2528" s="50" t="s">
        <v>12</v>
      </c>
    </row>
    <row r="2529" spans="2:36" ht="18.649999999999999" customHeight="1" thickBot="1">
      <c r="B2529" s="49"/>
      <c r="D2529" s="233" t="s">
        <v>37</v>
      </c>
      <c r="E2529" s="234"/>
      <c r="F2529" s="235" t="s">
        <v>38</v>
      </c>
      <c r="G2529" s="236"/>
      <c r="I2529" s="228" t="s">
        <v>14</v>
      </c>
      <c r="J2529" s="229"/>
      <c r="K2529" s="230" t="s">
        <v>15</v>
      </c>
      <c r="L2529" s="231"/>
      <c r="N2529" s="228" t="s">
        <v>16</v>
      </c>
      <c r="O2529" s="229"/>
      <c r="P2529" s="230" t="s">
        <v>17</v>
      </c>
      <c r="Q2529" s="231"/>
      <c r="S2529" s="228" t="s">
        <v>45</v>
      </c>
      <c r="T2529" s="229"/>
      <c r="U2529" s="230" t="s">
        <v>46</v>
      </c>
      <c r="V2529" s="231"/>
      <c r="X2529" s="228" t="s">
        <v>49</v>
      </c>
      <c r="Y2529" s="229"/>
      <c r="Z2529" s="230" t="s">
        <v>50</v>
      </c>
      <c r="AA2529" s="231"/>
      <c r="AB2529" s="4"/>
      <c r="AC2529" s="53" t="s">
        <v>87</v>
      </c>
      <c r="AE2529" s="98" t="s">
        <v>88</v>
      </c>
      <c r="AF2529" s="17"/>
      <c r="AG2529" s="62"/>
      <c r="AH2529" s="62"/>
      <c r="AI2529" s="62"/>
      <c r="AJ2529" s="62"/>
    </row>
    <row r="2530" spans="2:36" ht="18.649999999999999" customHeight="1" thickTop="1" thickBot="1">
      <c r="B2530" s="75">
        <v>7.16</v>
      </c>
      <c r="D2530" s="132">
        <f t="shared" ref="D2530" si="10409">COS($F$8*$B2530)</f>
        <v>-0.9616016779690677</v>
      </c>
      <c r="E2530" s="133">
        <v>0</v>
      </c>
      <c r="F2530" s="134">
        <v>0</v>
      </c>
      <c r="G2530" s="135">
        <f t="shared" ref="G2530" si="10410">$E$8*SIN($B2530*$F$8)</f>
        <v>0.82334677769677356</v>
      </c>
      <c r="I2530" s="55">
        <v>1</v>
      </c>
      <c r="J2530" s="58">
        <v>0</v>
      </c>
      <c r="K2530" s="56">
        <v>0</v>
      </c>
      <c r="L2530" s="57">
        <v>0</v>
      </c>
      <c r="N2530" s="55">
        <f t="shared" ref="N2530" si="10411">D2530*I2530+F2530*I2533-E2530*J2530-G2530*J2533</f>
        <v>2.5133170922909329</v>
      </c>
      <c r="O2530" s="58">
        <f t="shared" ref="O2530" si="10412">(D2530*J2530+E2530*I2530+F2530*J2533+G2530*I2533)</f>
        <v>0</v>
      </c>
      <c r="P2530" s="56">
        <f t="shared" ref="P2530" si="10413">D2530*K2530+F2530*K2533-E2530*L2530-G2530*L2533</f>
        <v>0</v>
      </c>
      <c r="Q2530" s="57">
        <f t="shared" ref="Q2530" si="10414">(D2530*L2530+E2530*K2530+F2530*L2533+G2530*K2533)</f>
        <v>0.82334677769677356</v>
      </c>
      <c r="S2530" s="59">
        <f t="shared" ref="S2530" si="10415">COS($U$8*$B2530)</f>
        <v>-0.9616016779690677</v>
      </c>
      <c r="T2530" s="60">
        <v>0</v>
      </c>
      <c r="U2530" s="22">
        <v>0</v>
      </c>
      <c r="V2530" s="116">
        <f t="shared" ref="V2530" si="10416">$T$8*SIN($B2530*$U$8)</f>
        <v>0.82334677769677356</v>
      </c>
      <c r="X2530" s="55">
        <f t="shared" ref="X2530" si="10417">N2530*S2530+P2530*S2533-O2530*T2530-Q2530*T2533</f>
        <v>-2.4921321461423727</v>
      </c>
      <c r="Y2530" s="58">
        <f t="shared" ref="Y2530" si="10418">(N2530*T2530+O2530*S2530+P2530*T2533+Q2530*S2533)</f>
        <v>0</v>
      </c>
      <c r="Z2530" s="56">
        <f t="shared" ref="Z2530" si="10419">N2530*U2530+P2530*U2533-O2530*V2530-Q2530*V2533</f>
        <v>0</v>
      </c>
      <c r="AA2530" s="57">
        <f t="shared" ref="AA2530" si="10420">(N2530*V2530+O2530*U2530+P2530*V2533+Q2530*U2533)</f>
        <v>1.2775998862843219</v>
      </c>
      <c r="AB2530" s="9"/>
      <c r="AC2530" s="61">
        <f t="shared" ref="AC2530" si="10421">20*LOG((2*$X$8)/(($X$8*X2530+Z2530+$X$8*X2533+Z2533)^2+($X$8*Y2530+AA2530+$X$8*Y2533+AA2533)^2)^0.5)</f>
        <v>-9.1232928915671785</v>
      </c>
      <c r="AE2530" s="99">
        <f t="shared" ref="AE2530" si="10422">((Y2530^2+X2530^2)/(Y2533^2+X2533^2))^0.5</f>
        <v>0.61103765643594488</v>
      </c>
      <c r="AF2530" s="17"/>
      <c r="AG2530" s="62"/>
      <c r="AH2530" s="62"/>
      <c r="AI2530" s="62"/>
      <c r="AJ2530" s="62"/>
    </row>
    <row r="2531" spans="2:36" ht="18.649999999999999" customHeight="1" thickBot="1">
      <c r="D2531" s="59"/>
      <c r="E2531" s="22"/>
      <c r="F2531" s="22"/>
      <c r="G2531" s="65"/>
      <c r="I2531" s="63"/>
      <c r="L2531" s="64"/>
      <c r="N2531" s="63"/>
      <c r="Q2531" s="64"/>
      <c r="S2531" s="63"/>
      <c r="V2531" s="64"/>
      <c r="X2531" s="63"/>
      <c r="AA2531" s="64"/>
      <c r="AE2531" s="100"/>
      <c r="AF2531" s="17"/>
      <c r="AG2531" s="62"/>
      <c r="AH2531" s="62"/>
      <c r="AI2531" s="62"/>
      <c r="AJ2531" s="62"/>
    </row>
    <row r="2532" spans="2:36" ht="18.649999999999999" customHeight="1" thickBot="1">
      <c r="D2532" s="237" t="s">
        <v>39</v>
      </c>
      <c r="E2532" s="238"/>
      <c r="F2532" s="239" t="s">
        <v>40</v>
      </c>
      <c r="G2532" s="240"/>
      <c r="I2532" s="228" t="s">
        <v>18</v>
      </c>
      <c r="J2532" s="229"/>
      <c r="K2532" s="230" t="s">
        <v>19</v>
      </c>
      <c r="L2532" s="231"/>
      <c r="N2532" s="228" t="s">
        <v>20</v>
      </c>
      <c r="O2532" s="229"/>
      <c r="P2532" s="230" t="s">
        <v>21</v>
      </c>
      <c r="Q2532" s="231"/>
      <c r="S2532" s="228" t="s">
        <v>47</v>
      </c>
      <c r="T2532" s="229"/>
      <c r="U2532" s="230" t="s">
        <v>48</v>
      </c>
      <c r="V2532" s="231"/>
      <c r="X2532" s="228" t="s">
        <v>51</v>
      </c>
      <c r="Y2532" s="229"/>
      <c r="Z2532" s="230" t="s">
        <v>52</v>
      </c>
      <c r="AA2532" s="231"/>
      <c r="AB2532" s="4"/>
      <c r="AC2532" s="71" t="s">
        <v>89</v>
      </c>
      <c r="AE2532" s="101" t="s">
        <v>90</v>
      </c>
      <c r="AF2532" s="17"/>
      <c r="AG2532" s="62"/>
      <c r="AH2532" s="62"/>
      <c r="AI2532" s="62"/>
      <c r="AJ2532" s="62"/>
    </row>
    <row r="2533" spans="2:36" ht="18.649999999999999" customHeight="1" thickTop="1" thickBot="1">
      <c r="D2533" s="43">
        <v>0</v>
      </c>
      <c r="E2533" s="116">
        <f t="shared" ref="E2533" si="10423">(1/$E$8)*SIN($B2530*$F$8)</f>
        <v>9.14829752996415E-2</v>
      </c>
      <c r="F2533" s="59">
        <f t="shared" ref="F2533" si="10424">COS($F$8*$B2530)</f>
        <v>-0.9616016779690677</v>
      </c>
      <c r="G2533" s="73">
        <v>0</v>
      </c>
      <c r="I2533" s="55">
        <v>0</v>
      </c>
      <c r="J2533" s="58">
        <f t="shared" ref="J2533" si="10425">(TAN($K$8*B2530))/$J$8</f>
        <v>-4.2204801966684347</v>
      </c>
      <c r="K2533" s="56">
        <v>1</v>
      </c>
      <c r="L2533" s="57">
        <v>0</v>
      </c>
      <c r="N2533" s="55">
        <f t="shared" ref="N2533" si="10426">D2533*I2530+F2533*I2533-E2533*J2530-G2533*J2533</f>
        <v>0</v>
      </c>
      <c r="O2533" s="58">
        <f t="shared" ref="O2533" si="10427">(D2533*J2530+E2533*I2530+F2533*J2533+G2533*I2533)</f>
        <v>4.1499038142512283</v>
      </c>
      <c r="P2533" s="56">
        <f t="shared" ref="P2533" si="10428">D2533*K2530+F2533*K2533-E2533*L2530-G2533*L2533</f>
        <v>-0.9616016779690677</v>
      </c>
      <c r="Q2533" s="57">
        <f t="shared" ref="Q2533" si="10429">(D2533*L2530+E2533*K2530+F2533*L2533+G2533*K2533)</f>
        <v>0</v>
      </c>
      <c r="S2533" s="43">
        <v>0</v>
      </c>
      <c r="T2533" s="116">
        <f t="shared" ref="T2533" si="10430">(1/$T$8)*SIN($B2530*$U$8)</f>
        <v>9.14829752996415E-2</v>
      </c>
      <c r="U2533" s="59">
        <f t="shared" ref="U2533" si="10431">COS($U$8*$B2530)</f>
        <v>-0.9616016779690677</v>
      </c>
      <c r="V2533" s="73">
        <v>0</v>
      </c>
      <c r="X2533" s="55">
        <f t="shared" ref="X2533" si="10432">N2533*S2530+P2533*S2533-O2533*T2530-Q2533*T2533</f>
        <v>0</v>
      </c>
      <c r="Y2533" s="58">
        <f t="shared" ref="Y2533" si="10433">(N2533*T2530+O2533*S2530+P2533*T2533+Q2533*S2533)</f>
        <v>-4.0785246537479534</v>
      </c>
      <c r="Z2533" s="56">
        <f t="shared" ref="Z2533" si="10434">N2533*U2530+P2533*U2533-O2533*V2530-Q2533*V2533</f>
        <v>-2.4921321461423718</v>
      </c>
      <c r="AA2533" s="57">
        <f t="shared" ref="AA2533" si="10435">(N2533*V2530+O2533*U2530+P2533*V2533+Q2533*U2533)</f>
        <v>0</v>
      </c>
      <c r="AB2533" s="9"/>
      <c r="AC2533" s="74">
        <f t="shared" ref="AC2533" si="10436">(180/PI())*ATAN(-1*(($X$8*Y2530+AA2530+$X$8*Y2533+AA2533)/($X$8*X2530+Z2530+$X$8*X2533+Z2533)))</f>
        <v>-29.333961939497886</v>
      </c>
      <c r="AE2533" s="102">
        <f t="shared" ref="AE2533" si="10437">20*LOG(((($X$8*X2530+Z2530-$X$8*X2533-Z2533)^2+($X$8*Y2530+AA2530-$X$8*Y2533-AA2533)^2)/(($X$8*X2530+Z2530+$X$8*X2533+Z2533)^2+($X$8*Y2530+AA2530+$X$8*Y2533+AA2533)^2))^0.5)</f>
        <v>-0.56687947232678138</v>
      </c>
      <c r="AF2533" s="17"/>
      <c r="AG2533" s="62"/>
      <c r="AH2533" s="62"/>
      <c r="AI2533" s="62"/>
      <c r="AJ2533" s="62"/>
    </row>
    <row r="2534" spans="2:36" ht="18.649999999999999" customHeight="1">
      <c r="AE2534" s="66"/>
    </row>
    <row r="2535" spans="2:36" ht="18.649999999999999" customHeight="1" thickBot="1">
      <c r="E2535" s="50" t="s">
        <v>8</v>
      </c>
      <c r="J2535" s="50" t="s">
        <v>9</v>
      </c>
      <c r="O2535" s="50" t="s">
        <v>10</v>
      </c>
      <c r="T2535" s="50" t="s">
        <v>11</v>
      </c>
      <c r="Y2535" s="50" t="s">
        <v>12</v>
      </c>
    </row>
    <row r="2536" spans="2:36" ht="18.649999999999999" customHeight="1" thickBot="1">
      <c r="B2536" s="49"/>
      <c r="D2536" s="233" t="s">
        <v>37</v>
      </c>
      <c r="E2536" s="234"/>
      <c r="F2536" s="235" t="s">
        <v>38</v>
      </c>
      <c r="G2536" s="236"/>
      <c r="I2536" s="228" t="s">
        <v>14</v>
      </c>
      <c r="J2536" s="229"/>
      <c r="K2536" s="230" t="s">
        <v>15</v>
      </c>
      <c r="L2536" s="231"/>
      <c r="N2536" s="228" t="s">
        <v>16</v>
      </c>
      <c r="O2536" s="229"/>
      <c r="P2536" s="230" t="s">
        <v>17</v>
      </c>
      <c r="Q2536" s="231"/>
      <c r="S2536" s="228" t="s">
        <v>45</v>
      </c>
      <c r="T2536" s="229"/>
      <c r="U2536" s="230" t="s">
        <v>46</v>
      </c>
      <c r="V2536" s="231"/>
      <c r="X2536" s="228" t="s">
        <v>49</v>
      </c>
      <c r="Y2536" s="229"/>
      <c r="Z2536" s="230" t="s">
        <v>50</v>
      </c>
      <c r="AA2536" s="231"/>
      <c r="AB2536" s="4"/>
      <c r="AC2536" s="53" t="s">
        <v>87</v>
      </c>
      <c r="AE2536" s="98" t="s">
        <v>88</v>
      </c>
      <c r="AF2536" s="17"/>
      <c r="AG2536" s="62"/>
      <c r="AH2536" s="62"/>
      <c r="AI2536" s="62"/>
      <c r="AJ2536" s="62"/>
    </row>
    <row r="2537" spans="2:36" ht="18.649999999999999" customHeight="1" thickTop="1" thickBot="1">
      <c r="B2537" s="75">
        <v>7.18</v>
      </c>
      <c r="D2537" s="132">
        <f t="shared" ref="D2537" si="10438">COS($F$8*$B2537)</f>
        <v>-0.96376615899986484</v>
      </c>
      <c r="E2537" s="133">
        <v>0</v>
      </c>
      <c r="F2537" s="134">
        <v>0</v>
      </c>
      <c r="G2537" s="135">
        <f t="shared" ref="G2537" si="10439">$E$8*SIN($B2537*$F$8)</f>
        <v>0.80024566034426226</v>
      </c>
      <c r="I2537" s="55">
        <v>1</v>
      </c>
      <c r="J2537" s="58">
        <v>0</v>
      </c>
      <c r="K2537" s="56">
        <v>0</v>
      </c>
      <c r="L2537" s="57">
        <v>0</v>
      </c>
      <c r="N2537" s="55">
        <f t="shared" ref="N2537" si="10440">D2537*I2537+F2537*I2540-E2537*J2537-G2537*J2540</f>
        <v>2.2494244453731711</v>
      </c>
      <c r="O2537" s="58">
        <f t="shared" ref="O2537" si="10441">(D2537*J2537+E2537*I2537+F2537*J2540+G2537*I2540)</f>
        <v>0</v>
      </c>
      <c r="P2537" s="56">
        <f t="shared" ref="P2537" si="10442">D2537*K2537+F2537*K2540-E2537*L2537-G2537*L2540</f>
        <v>0</v>
      </c>
      <c r="Q2537" s="57">
        <f t="shared" ref="Q2537" si="10443">(D2537*L2537+E2537*K2537+F2537*L2540+G2537*K2540)</f>
        <v>0.80024566034426226</v>
      </c>
      <c r="S2537" s="59">
        <f t="shared" ref="S2537" si="10444">COS($U$8*$B2537)</f>
        <v>-0.96376615899986484</v>
      </c>
      <c r="T2537" s="60">
        <v>0</v>
      </c>
      <c r="U2537" s="22">
        <v>0</v>
      </c>
      <c r="V2537" s="116">
        <f t="shared" ref="V2537" si="10445">$T$8*SIN($B2537*$U$8)</f>
        <v>0.80024566034426226</v>
      </c>
      <c r="X2537" s="55">
        <f t="shared" ref="X2537" si="10446">N2537*S2537+P2537*S2540-O2537*T2537-Q2537*T2540</f>
        <v>-2.2390739484443496</v>
      </c>
      <c r="Y2537" s="58">
        <f t="shared" ref="Y2537" si="10447">(N2537*T2537+O2537*S2537+P2537*T2540+Q2537*S2540)</f>
        <v>0</v>
      </c>
      <c r="Z2537" s="56">
        <f t="shared" ref="Z2537" si="10448">N2537*U2537+P2537*U2540-O2537*V2537-Q2537*V2540</f>
        <v>0</v>
      </c>
      <c r="AA2537" s="57">
        <f t="shared" ref="AA2537" si="10449">(N2537*V2537+O2537*U2537+P2537*V2540+Q2537*U2540)</f>
        <v>1.0288424643558791</v>
      </c>
      <c r="AB2537" s="9"/>
      <c r="AC2537" s="61">
        <f t="shared" ref="AC2537" si="10450">20*LOG((2*$X$8)/(($X$8*X2537+Z2537+$X$8*X2540+Z2540)^2+($X$8*Y2537+AA2537+$X$8*Y2540+AA2540)^2)^0.5)</f>
        <v>-8.4976863812283003</v>
      </c>
      <c r="AE2537" s="99">
        <f t="shared" ref="AE2537" si="10451">((Y2537^2+X2537^2)/(Y2540^2+X2540^2))^0.5</f>
        <v>0.57398326299787339</v>
      </c>
      <c r="AF2537" s="17"/>
      <c r="AG2537" s="62"/>
      <c r="AH2537" s="62"/>
      <c r="AI2537" s="62"/>
      <c r="AJ2537" s="62"/>
    </row>
    <row r="2538" spans="2:36" ht="18.649999999999999" customHeight="1" thickBot="1">
      <c r="D2538" s="59"/>
      <c r="E2538" s="22"/>
      <c r="F2538" s="22"/>
      <c r="G2538" s="65"/>
      <c r="I2538" s="63"/>
      <c r="L2538" s="64"/>
      <c r="N2538" s="63"/>
      <c r="Q2538" s="64"/>
      <c r="S2538" s="63"/>
      <c r="V2538" s="64"/>
      <c r="X2538" s="63"/>
      <c r="AA2538" s="64"/>
      <c r="AE2538" s="100"/>
      <c r="AF2538" s="17"/>
      <c r="AG2538" s="62"/>
      <c r="AH2538" s="62"/>
      <c r="AI2538" s="62"/>
      <c r="AJ2538" s="62"/>
    </row>
    <row r="2539" spans="2:36" ht="18.649999999999999" customHeight="1" thickBot="1">
      <c r="D2539" s="237" t="s">
        <v>39</v>
      </c>
      <c r="E2539" s="238"/>
      <c r="F2539" s="239" t="s">
        <v>40</v>
      </c>
      <c r="G2539" s="240"/>
      <c r="I2539" s="228" t="s">
        <v>18</v>
      </c>
      <c r="J2539" s="229"/>
      <c r="K2539" s="230" t="s">
        <v>19</v>
      </c>
      <c r="L2539" s="231"/>
      <c r="N2539" s="228" t="s">
        <v>20</v>
      </c>
      <c r="O2539" s="229"/>
      <c r="P2539" s="230" t="s">
        <v>21</v>
      </c>
      <c r="Q2539" s="231"/>
      <c r="S2539" s="228" t="s">
        <v>47</v>
      </c>
      <c r="T2539" s="229"/>
      <c r="U2539" s="230" t="s">
        <v>48</v>
      </c>
      <c r="V2539" s="231"/>
      <c r="X2539" s="228" t="s">
        <v>51</v>
      </c>
      <c r="Y2539" s="229"/>
      <c r="Z2539" s="230" t="s">
        <v>52</v>
      </c>
      <c r="AA2539" s="231"/>
      <c r="AB2539" s="4"/>
      <c r="AC2539" s="71" t="s">
        <v>89</v>
      </c>
      <c r="AE2539" s="101" t="s">
        <v>90</v>
      </c>
      <c r="AF2539" s="17"/>
      <c r="AG2539" s="62"/>
      <c r="AH2539" s="62"/>
      <c r="AI2539" s="62"/>
      <c r="AJ2539" s="62"/>
    </row>
    <row r="2540" spans="2:36" ht="18.649999999999999" customHeight="1" thickTop="1" thickBot="1">
      <c r="D2540" s="43">
        <v>0</v>
      </c>
      <c r="E2540" s="116">
        <f t="shared" ref="E2540" si="10452">(1/$E$8)*SIN($B2537*$F$8)</f>
        <v>8.8916184482695795E-2</v>
      </c>
      <c r="F2540" s="59">
        <f t="shared" ref="F2540" si="10453">COS($F$8*$B2537)</f>
        <v>-0.96376615899986484</v>
      </c>
      <c r="G2540" s="73">
        <v>0</v>
      </c>
      <c r="I2540" s="55">
        <v>0</v>
      </c>
      <c r="J2540" s="58">
        <f t="shared" ref="J2540" si="10454">(TAN($K$8*B2537))/$J$8</f>
        <v>-4.0152552692266212</v>
      </c>
      <c r="K2540" s="56">
        <v>1</v>
      </c>
      <c r="L2540" s="57">
        <v>0</v>
      </c>
      <c r="N2540" s="55">
        <f t="shared" ref="N2540" si="10455">D2540*I2537+F2540*I2540-E2540*J2537-G2540*J2540</f>
        <v>0</v>
      </c>
      <c r="O2540" s="58">
        <f t="shared" ref="O2540" si="10456">(D2540*J2537+E2540*I2537+F2540*J2540+G2540*I2540)</f>
        <v>3.9586833327092048</v>
      </c>
      <c r="P2540" s="56">
        <f t="shared" ref="P2540" si="10457">D2540*K2537+F2540*K2540-E2540*L2537-G2540*L2540</f>
        <v>-0.96376615899986484</v>
      </c>
      <c r="Q2540" s="57">
        <f t="shared" ref="Q2540" si="10458">(D2540*L2537+E2540*K2537+F2540*L2540+G2540*K2540)</f>
        <v>0</v>
      </c>
      <c r="S2540" s="43">
        <v>0</v>
      </c>
      <c r="T2540" s="116">
        <f t="shared" ref="T2540" si="10459">(1/$T$8)*SIN($B2537*$U$8)</f>
        <v>8.8916184482695795E-2</v>
      </c>
      <c r="U2540" s="59">
        <f t="shared" ref="U2540" si="10460">COS($U$8*$B2537)</f>
        <v>-0.96376615899986484</v>
      </c>
      <c r="V2540" s="73">
        <v>0</v>
      </c>
      <c r="X2540" s="55">
        <f t="shared" ref="X2540" si="10461">N2540*S2537+P2540*S2540-O2540*T2537-Q2540*T2540</f>
        <v>0</v>
      </c>
      <c r="Y2540" s="58">
        <f t="shared" ref="Y2540" si="10462">(N2540*T2537+O2540*S2537+P2540*T2540+Q2540*S2540)</f>
        <v>-3.9009394398537456</v>
      </c>
      <c r="Z2540" s="56">
        <f t="shared" ref="Z2540" si="10463">N2540*U2537+P2540*U2540-O2540*V2537-Q2540*V2540</f>
        <v>-2.2390739484443496</v>
      </c>
      <c r="AA2540" s="57">
        <f t="shared" ref="AA2540" si="10464">(N2540*V2537+O2540*U2537+P2540*V2540+Q2540*U2540)</f>
        <v>0</v>
      </c>
      <c r="AB2540" s="9"/>
      <c r="AC2540" s="74">
        <f t="shared" ref="AC2540" si="10465">(180/PI())*ATAN(-1*(($X$8*Y2537+AA2537+$X$8*Y2540+AA2540)/($X$8*X2537+Z2537+$X$8*X2540+Z2540)))</f>
        <v>-32.674416479220355</v>
      </c>
      <c r="AE2540" s="102">
        <f t="shared" ref="AE2540" si="10466">20*LOG(((($X$8*X2537+Z2537-$X$8*X2540-Z2540)^2+($X$8*Y2537+AA2537-$X$8*Y2540-AA2540)^2)/(($X$8*X2537+Z2537+$X$8*X2540+Z2540)^2+($X$8*Y2537+AA2537+$X$8*Y2540+AA2540)^2))^0.5)</f>
        <v>-0.66173216816589997</v>
      </c>
      <c r="AF2540" s="17"/>
      <c r="AG2540" s="62"/>
      <c r="AH2540" s="62"/>
      <c r="AI2540" s="62"/>
      <c r="AJ2540" s="62"/>
    </row>
    <row r="2541" spans="2:36" ht="18.649999999999999" customHeight="1">
      <c r="AE2541" s="66"/>
    </row>
    <row r="2542" spans="2:36" ht="18.649999999999999" customHeight="1" thickBot="1">
      <c r="E2542" s="50" t="s">
        <v>8</v>
      </c>
      <c r="J2542" s="50" t="s">
        <v>9</v>
      </c>
      <c r="O2542" s="50" t="s">
        <v>10</v>
      </c>
      <c r="T2542" s="50" t="s">
        <v>11</v>
      </c>
      <c r="Y2542" s="50" t="s">
        <v>12</v>
      </c>
    </row>
    <row r="2543" spans="2:36" ht="18.649999999999999" customHeight="1" thickBot="1">
      <c r="B2543" s="49"/>
      <c r="D2543" s="233" t="s">
        <v>37</v>
      </c>
      <c r="E2543" s="234"/>
      <c r="F2543" s="235" t="s">
        <v>38</v>
      </c>
      <c r="G2543" s="236"/>
      <c r="I2543" s="228" t="s">
        <v>14</v>
      </c>
      <c r="J2543" s="229"/>
      <c r="K2543" s="230" t="s">
        <v>15</v>
      </c>
      <c r="L2543" s="231"/>
      <c r="N2543" s="228" t="s">
        <v>16</v>
      </c>
      <c r="O2543" s="229"/>
      <c r="P2543" s="230" t="s">
        <v>17</v>
      </c>
      <c r="Q2543" s="231"/>
      <c r="S2543" s="228" t="s">
        <v>45</v>
      </c>
      <c r="T2543" s="229"/>
      <c r="U2543" s="230" t="s">
        <v>46</v>
      </c>
      <c r="V2543" s="231"/>
      <c r="X2543" s="228" t="s">
        <v>49</v>
      </c>
      <c r="Y2543" s="229"/>
      <c r="Z2543" s="230" t="s">
        <v>50</v>
      </c>
      <c r="AA2543" s="231"/>
      <c r="AB2543" s="4"/>
      <c r="AC2543" s="53" t="s">
        <v>87</v>
      </c>
      <c r="AE2543" s="98" t="s">
        <v>88</v>
      </c>
      <c r="AF2543" s="17"/>
      <c r="AG2543" s="62"/>
      <c r="AH2543" s="62"/>
      <c r="AI2543" s="62"/>
      <c r="AJ2543" s="62"/>
    </row>
    <row r="2544" spans="2:36" ht="18.649999999999999" customHeight="1" thickTop="1" thickBot="1">
      <c r="B2544" s="75">
        <v>7.2</v>
      </c>
      <c r="D2544" s="132">
        <f t="shared" ref="D2544" si="10467">COS($F$8*$B2544)</f>
        <v>-0.96586897758366641</v>
      </c>
      <c r="E2544" s="133">
        <v>0</v>
      </c>
      <c r="F2544" s="134">
        <v>0</v>
      </c>
      <c r="G2544" s="135">
        <f t="shared" ref="G2544" si="10468">$E$8*SIN($B2544*$F$8)</f>
        <v>0.77709334270301533</v>
      </c>
      <c r="I2544" s="55">
        <v>1</v>
      </c>
      <c r="J2544" s="58">
        <v>0</v>
      </c>
      <c r="K2544" s="56">
        <v>0</v>
      </c>
      <c r="L2544" s="57">
        <v>0</v>
      </c>
      <c r="N2544" s="55">
        <f t="shared" ref="N2544" si="10469">D2544*I2544+F2544*I2547-E2544*J2544-G2544*J2547</f>
        <v>2.0084530197346386</v>
      </c>
      <c r="O2544" s="58">
        <f t="shared" ref="O2544" si="10470">(D2544*J2544+E2544*I2544+F2544*J2547+G2544*I2547)</f>
        <v>0</v>
      </c>
      <c r="P2544" s="56">
        <f t="shared" ref="P2544" si="10471">D2544*K2544+F2544*K2547-E2544*L2544-G2544*L2547</f>
        <v>0</v>
      </c>
      <c r="Q2544" s="57">
        <f t="shared" ref="Q2544" si="10472">(D2544*L2544+E2544*K2544+F2544*L2547+G2544*K2547)</f>
        <v>0.77709334270301533</v>
      </c>
      <c r="S2544" s="59">
        <f t="shared" ref="S2544" si="10473">COS($U$8*$B2544)</f>
        <v>-0.96586897758366641</v>
      </c>
      <c r="T2544" s="60">
        <v>0</v>
      </c>
      <c r="U2544" s="22">
        <v>0</v>
      </c>
      <c r="V2544" s="116">
        <f t="shared" ref="V2544" si="10474">$T$8*SIN($B2544*$U$8)</f>
        <v>0.77709334270301533</v>
      </c>
      <c r="X2544" s="55">
        <f t="shared" ref="X2544" si="10475">N2544*S2544+P2544*S2547-O2544*T2544-Q2544*T2547</f>
        <v>-2.0069995828374059</v>
      </c>
      <c r="Y2544" s="58">
        <f t="shared" ref="Y2544" si="10476">(N2544*T2544+O2544*S2544+P2544*T2547+Q2544*S2547)</f>
        <v>0</v>
      </c>
      <c r="Z2544" s="56">
        <f t="shared" ref="Z2544" si="10477">N2544*U2544+P2544*U2547-O2544*V2544-Q2544*V2547</f>
        <v>0</v>
      </c>
      <c r="AA2544" s="57">
        <f t="shared" ref="AA2544" si="10478">(N2544*V2544+O2544*U2544+P2544*V2547+Q2544*U2547)</f>
        <v>0.81018511836392038</v>
      </c>
      <c r="AB2544" s="9"/>
      <c r="AC2544" s="61">
        <f t="shared" ref="AC2544" si="10479">20*LOG((2*$X$8)/(($X$8*X2544+Z2544+$X$8*X2547+Z2547)^2+($X$8*Y2544+AA2544+$X$8*Y2547+AA2547)^2)^0.5)</f>
        <v>-7.9030663914178092</v>
      </c>
      <c r="AE2544" s="99">
        <f t="shared" ref="AE2544" si="10480">((Y2544^2+X2544^2)/(Y2547^2+X2547^2))^0.5</f>
        <v>0.53699332268654476</v>
      </c>
      <c r="AF2544" s="17"/>
      <c r="AG2544" s="62"/>
      <c r="AH2544" s="62"/>
      <c r="AI2544" s="62"/>
      <c r="AJ2544" s="62"/>
    </row>
    <row r="2545" spans="2:36" ht="18.649999999999999" customHeight="1" thickBot="1">
      <c r="D2545" s="59"/>
      <c r="E2545" s="22"/>
      <c r="F2545" s="22"/>
      <c r="G2545" s="65"/>
      <c r="I2545" s="63"/>
      <c r="L2545" s="64"/>
      <c r="N2545" s="63"/>
      <c r="Q2545" s="64"/>
      <c r="S2545" s="63"/>
      <c r="V2545" s="64"/>
      <c r="X2545" s="63"/>
      <c r="AA2545" s="64"/>
      <c r="AE2545" s="100"/>
      <c r="AF2545" s="17"/>
      <c r="AG2545" s="62"/>
      <c r="AH2545" s="62"/>
      <c r="AI2545" s="62"/>
      <c r="AJ2545" s="62"/>
    </row>
    <row r="2546" spans="2:36" ht="18.649999999999999" customHeight="1" thickBot="1">
      <c r="D2546" s="237" t="s">
        <v>39</v>
      </c>
      <c r="E2546" s="238"/>
      <c r="F2546" s="239" t="s">
        <v>40</v>
      </c>
      <c r="G2546" s="240"/>
      <c r="I2546" s="228" t="s">
        <v>18</v>
      </c>
      <c r="J2546" s="229"/>
      <c r="K2546" s="230" t="s">
        <v>19</v>
      </c>
      <c r="L2546" s="231"/>
      <c r="N2546" s="228" t="s">
        <v>20</v>
      </c>
      <c r="O2546" s="229"/>
      <c r="P2546" s="230" t="s">
        <v>21</v>
      </c>
      <c r="Q2546" s="231"/>
      <c r="S2546" s="228" t="s">
        <v>47</v>
      </c>
      <c r="T2546" s="229"/>
      <c r="U2546" s="230" t="s">
        <v>48</v>
      </c>
      <c r="V2546" s="231"/>
      <c r="X2546" s="228" t="s">
        <v>51</v>
      </c>
      <c r="Y2546" s="229"/>
      <c r="Z2546" s="230" t="s">
        <v>52</v>
      </c>
      <c r="AA2546" s="231"/>
      <c r="AB2546" s="4"/>
      <c r="AC2546" s="71" t="s">
        <v>89</v>
      </c>
      <c r="AE2546" s="101" t="s">
        <v>90</v>
      </c>
      <c r="AF2546" s="17"/>
      <c r="AG2546" s="62"/>
      <c r="AH2546" s="62"/>
      <c r="AI2546" s="62"/>
      <c r="AJ2546" s="62"/>
    </row>
    <row r="2547" spans="2:36" ht="18.649999999999999" customHeight="1" thickTop="1" thickBot="1">
      <c r="D2547" s="43">
        <v>0</v>
      </c>
      <c r="E2547" s="116">
        <f t="shared" ref="E2547" si="10481">(1/$E$8)*SIN($B2544*$F$8)</f>
        <v>8.6343704744779481E-2</v>
      </c>
      <c r="F2547" s="59">
        <f t="shared" ref="F2547" si="10482">COS($F$8*$B2544)</f>
        <v>-0.96586897758366641</v>
      </c>
      <c r="G2547" s="73">
        <v>0</v>
      </c>
      <c r="I2547" s="55">
        <v>0</v>
      </c>
      <c r="J2547" s="58">
        <f t="shared" ref="J2547" si="10483">(TAN($K$8*B2544))/$J$8</f>
        <v>-3.8274964330186174</v>
      </c>
      <c r="K2547" s="56">
        <v>1</v>
      </c>
      <c r="L2547" s="57">
        <v>0</v>
      </c>
      <c r="N2547" s="55">
        <f t="shared" ref="N2547" si="10484">D2547*I2544+F2547*I2547-E2547*J2544-G2547*J2547</f>
        <v>0</v>
      </c>
      <c r="O2547" s="58">
        <f t="shared" ref="O2547" si="10485">(D2547*J2544+E2547*I2544+F2547*J2547+G2547*I2547)</f>
        <v>3.7832037712096014</v>
      </c>
      <c r="P2547" s="56">
        <f t="shared" ref="P2547" si="10486">D2547*K2544+F2547*K2547-E2547*L2544-G2547*L2547</f>
        <v>-0.96586897758366641</v>
      </c>
      <c r="Q2547" s="57">
        <f t="shared" ref="Q2547" si="10487">(D2547*L2544+E2547*K2544+F2547*L2547+G2547*K2547)</f>
        <v>0</v>
      </c>
      <c r="S2547" s="43">
        <v>0</v>
      </c>
      <c r="T2547" s="116">
        <f t="shared" ref="T2547" si="10488">(1/$T$8)*SIN($B2544*$U$8)</f>
        <v>8.6343704744779481E-2</v>
      </c>
      <c r="U2547" s="59">
        <f t="shared" ref="U2547" si="10489">COS($U$8*$B2544)</f>
        <v>-0.96586897758366641</v>
      </c>
      <c r="V2547" s="73">
        <v>0</v>
      </c>
      <c r="X2547" s="55">
        <f t="shared" ref="X2547" si="10490">N2547*S2544+P2547*S2547-O2547*T2544-Q2547*T2547</f>
        <v>0</v>
      </c>
      <c r="Y2547" s="58">
        <f t="shared" ref="Y2547" si="10491">(N2547*T2544+O2547*S2544+P2547*T2547+Q2547*S2547)</f>
        <v>-3.7374758643115147</v>
      </c>
      <c r="Z2547" s="56">
        <f t="shared" ref="Z2547" si="10492">N2547*U2544+P2547*U2547-O2547*V2544-Q2547*V2547</f>
        <v>-2.0069995828374054</v>
      </c>
      <c r="AA2547" s="57">
        <f t="shared" ref="AA2547" si="10493">(N2547*V2544+O2547*U2544+P2547*V2547+Q2547*U2547)</f>
        <v>0</v>
      </c>
      <c r="AB2547" s="9"/>
      <c r="AC2547" s="74">
        <f t="shared" ref="AC2547" si="10494">(180/PI())*ATAN(-1*(($X$8*Y2544+AA2544+$X$8*Y2547+AA2547)/($X$8*X2544+Z2544+$X$8*X2547+Z2547)))</f>
        <v>-36.10216384261016</v>
      </c>
      <c r="AE2547" s="102">
        <f t="shared" ref="AE2547" si="10495">20*LOG(((($X$8*X2544+Z2544-$X$8*X2547-Z2547)^2+($X$8*Y2544+AA2544-$X$8*Y2547-AA2547)^2)/(($X$8*X2544+Z2544+$X$8*X2547+Z2547)^2+($X$8*Y2544+AA2544+$X$8*Y2547+AA2547)^2))^0.5)</f>
        <v>-0.76790467269105567</v>
      </c>
      <c r="AF2547" s="17"/>
      <c r="AG2547" s="62"/>
      <c r="AH2547" s="62"/>
      <c r="AI2547" s="62"/>
      <c r="AJ2547" s="62"/>
    </row>
    <row r="2548" spans="2:36" ht="18.649999999999999" customHeight="1">
      <c r="AE2548" s="66"/>
    </row>
    <row r="2549" spans="2:36" ht="18.649999999999999" customHeight="1" thickBot="1">
      <c r="E2549" s="50" t="s">
        <v>8</v>
      </c>
      <c r="J2549" s="50" t="s">
        <v>9</v>
      </c>
      <c r="O2549" s="50" t="s">
        <v>10</v>
      </c>
      <c r="T2549" s="50" t="s">
        <v>11</v>
      </c>
      <c r="Y2549" s="50" t="s">
        <v>12</v>
      </c>
    </row>
    <row r="2550" spans="2:36" ht="18.649999999999999" customHeight="1" thickBot="1">
      <c r="B2550" s="49"/>
      <c r="D2550" s="233" t="s">
        <v>37</v>
      </c>
      <c r="E2550" s="234"/>
      <c r="F2550" s="235" t="s">
        <v>38</v>
      </c>
      <c r="G2550" s="236"/>
      <c r="I2550" s="228" t="s">
        <v>14</v>
      </c>
      <c r="J2550" s="229"/>
      <c r="K2550" s="230" t="s">
        <v>15</v>
      </c>
      <c r="L2550" s="231"/>
      <c r="N2550" s="228" t="s">
        <v>16</v>
      </c>
      <c r="O2550" s="229"/>
      <c r="P2550" s="230" t="s">
        <v>17</v>
      </c>
      <c r="Q2550" s="231"/>
      <c r="S2550" s="228" t="s">
        <v>45</v>
      </c>
      <c r="T2550" s="229"/>
      <c r="U2550" s="230" t="s">
        <v>46</v>
      </c>
      <c r="V2550" s="231"/>
      <c r="X2550" s="228" t="s">
        <v>49</v>
      </c>
      <c r="Y2550" s="229"/>
      <c r="Z2550" s="230" t="s">
        <v>50</v>
      </c>
      <c r="AA2550" s="231"/>
      <c r="AB2550" s="4"/>
      <c r="AC2550" s="53" t="s">
        <v>87</v>
      </c>
      <c r="AE2550" s="98" t="s">
        <v>88</v>
      </c>
      <c r="AF2550" s="17"/>
      <c r="AG2550" s="62"/>
      <c r="AH2550" s="62"/>
      <c r="AI2550" s="62"/>
      <c r="AJ2550" s="62"/>
    </row>
    <row r="2551" spans="2:36" ht="18.649999999999999" customHeight="1" thickTop="1" thickBot="1">
      <c r="B2551" s="75">
        <v>7.22</v>
      </c>
      <c r="D2551" s="132">
        <f t="shared" ref="D2551" si="10496">COS($F$8*$B2551)</f>
        <v>-0.96790999918063791</v>
      </c>
      <c r="E2551" s="133">
        <v>0</v>
      </c>
      <c r="F2551" s="134">
        <v>0</v>
      </c>
      <c r="G2551" s="135">
        <f t="shared" ref="G2551" si="10497">$E$8*SIN($B2551*$F$8)</f>
        <v>0.75389130607484667</v>
      </c>
      <c r="I2551" s="55">
        <v>1</v>
      </c>
      <c r="J2551" s="58">
        <v>0</v>
      </c>
      <c r="K2551" s="56">
        <v>0</v>
      </c>
      <c r="L2551" s="57">
        <v>0</v>
      </c>
      <c r="N2551" s="55">
        <f t="shared" ref="N2551" si="10498">D2551*I2551+F2551*I2554-E2551*J2551-G2551*J2554</f>
        <v>1.7875629830225752</v>
      </c>
      <c r="O2551" s="58">
        <f t="shared" ref="O2551" si="10499">(D2551*J2551+E2551*I2551+F2551*J2554+G2551*I2554)</f>
        <v>0</v>
      </c>
      <c r="P2551" s="56">
        <f t="shared" ref="P2551" si="10500">D2551*K2551+F2551*K2554-E2551*L2551-G2551*L2554</f>
        <v>0</v>
      </c>
      <c r="Q2551" s="57">
        <f t="shared" ref="Q2551" si="10501">(D2551*L2551+E2551*K2551+F2551*L2554+G2551*K2554)</f>
        <v>0.75389130607484667</v>
      </c>
      <c r="S2551" s="59">
        <f t="shared" ref="S2551" si="10502">COS($U$8*$B2551)</f>
        <v>-0.96790999918063791</v>
      </c>
      <c r="T2551" s="60">
        <v>0</v>
      </c>
      <c r="U2551" s="22">
        <v>0</v>
      </c>
      <c r="V2551" s="116">
        <f t="shared" ref="V2551" si="10503">$T$8*SIN($B2551*$U$8)</f>
        <v>0.75389130607484667</v>
      </c>
      <c r="X2551" s="55">
        <f t="shared" ref="X2551" si="10504">N2551*S2551+P2551*S2554-O2551*T2551-Q2551*T2554</f>
        <v>-1.7933503189188571</v>
      </c>
      <c r="Y2551" s="58">
        <f t="shared" ref="Y2551" si="10505">(N2551*T2551+O2551*S2551+P2551*T2554+Q2551*S2554)</f>
        <v>0</v>
      </c>
      <c r="Z2551" s="56">
        <f t="shared" ref="Z2551" si="10506">N2551*U2551+P2551*U2554-O2551*V2551-Q2551*V2554</f>
        <v>0</v>
      </c>
      <c r="AA2551" s="57">
        <f t="shared" ref="AA2551" si="10507">(N2551*V2551+O2551*U2551+P2551*V2554+Q2551*U2554)</f>
        <v>0.6179292585167433</v>
      </c>
      <c r="AB2551" s="9"/>
      <c r="AC2551" s="61">
        <f t="shared" ref="AC2551" si="10508">20*LOG((2*$X$8)/(($X$8*X2551+Z2551+$X$8*X2554+Z2554)^2+($X$8*Y2551+AA2551+$X$8*Y2554+AA2554)^2)^0.5)</f>
        <v>-7.3391700551834385</v>
      </c>
      <c r="AE2551" s="99">
        <f t="shared" ref="AE2551" si="10509">((Y2551^2+X2551^2)/(Y2554^2+X2554^2))^0.5</f>
        <v>0.50005006514978723</v>
      </c>
      <c r="AF2551" s="17"/>
      <c r="AG2551" s="62"/>
      <c r="AH2551" s="62"/>
      <c r="AI2551" s="62"/>
      <c r="AJ2551" s="62"/>
    </row>
    <row r="2552" spans="2:36" ht="18.649999999999999" customHeight="1" thickBot="1">
      <c r="D2552" s="59"/>
      <c r="E2552" s="22"/>
      <c r="F2552" s="22"/>
      <c r="G2552" s="65"/>
      <c r="I2552" s="63"/>
      <c r="L2552" s="64"/>
      <c r="N2552" s="63"/>
      <c r="Q2552" s="64"/>
      <c r="S2552" s="63"/>
      <c r="V2552" s="64"/>
      <c r="X2552" s="63"/>
      <c r="AA2552" s="64"/>
      <c r="AE2552" s="100"/>
      <c r="AF2552" s="17"/>
      <c r="AG2552" s="62"/>
      <c r="AH2552" s="62"/>
      <c r="AI2552" s="62"/>
      <c r="AJ2552" s="62"/>
    </row>
    <row r="2553" spans="2:36" ht="18.649999999999999" customHeight="1" thickBot="1">
      <c r="D2553" s="237" t="s">
        <v>39</v>
      </c>
      <c r="E2553" s="238"/>
      <c r="F2553" s="239" t="s">
        <v>40</v>
      </c>
      <c r="G2553" s="240"/>
      <c r="I2553" s="228" t="s">
        <v>18</v>
      </c>
      <c r="J2553" s="229"/>
      <c r="K2553" s="230" t="s">
        <v>19</v>
      </c>
      <c r="L2553" s="231"/>
      <c r="N2553" s="228" t="s">
        <v>20</v>
      </c>
      <c r="O2553" s="229"/>
      <c r="P2553" s="230" t="s">
        <v>21</v>
      </c>
      <c r="Q2553" s="231"/>
      <c r="S2553" s="228" t="s">
        <v>47</v>
      </c>
      <c r="T2553" s="229"/>
      <c r="U2553" s="230" t="s">
        <v>48</v>
      </c>
      <c r="V2553" s="231"/>
      <c r="X2553" s="228" t="s">
        <v>51</v>
      </c>
      <c r="Y2553" s="229"/>
      <c r="Z2553" s="230" t="s">
        <v>52</v>
      </c>
      <c r="AA2553" s="231"/>
      <c r="AB2553" s="4"/>
      <c r="AC2553" s="71" t="s">
        <v>89</v>
      </c>
      <c r="AE2553" s="101" t="s">
        <v>90</v>
      </c>
      <c r="AF2553" s="17"/>
      <c r="AG2553" s="62"/>
      <c r="AH2553" s="62"/>
      <c r="AI2553" s="62"/>
      <c r="AJ2553" s="62"/>
    </row>
    <row r="2554" spans="2:36" ht="18.649999999999999" customHeight="1" thickTop="1" thickBot="1">
      <c r="D2554" s="43">
        <v>0</v>
      </c>
      <c r="E2554" s="116">
        <f t="shared" ref="E2554" si="10510">(1/$E$8)*SIN($B2551*$F$8)</f>
        <v>8.3765700674982957E-2</v>
      </c>
      <c r="F2554" s="59">
        <f t="shared" ref="F2554" si="10511">COS($F$8*$B2551)</f>
        <v>-0.96790999918063791</v>
      </c>
      <c r="G2554" s="73">
        <v>0</v>
      </c>
      <c r="I2554" s="55">
        <v>0</v>
      </c>
      <c r="J2554" s="58">
        <f t="shared" ref="J2554" si="10512">(TAN($K$8*B2551))/$J$8</f>
        <v>-3.6550003428871594</v>
      </c>
      <c r="K2554" s="56">
        <v>1</v>
      </c>
      <c r="L2554" s="57">
        <v>0</v>
      </c>
      <c r="N2554" s="55">
        <f t="shared" ref="N2554" si="10513">D2554*I2551+F2554*I2554-E2554*J2551-G2554*J2554</f>
        <v>0</v>
      </c>
      <c r="O2554" s="58">
        <f t="shared" ref="O2554" si="10514">(D2554*J2551+E2554*I2551+F2554*J2554+G2554*I2554)</f>
        <v>3.6214770795641247</v>
      </c>
      <c r="P2554" s="56">
        <f t="shared" ref="P2554" si="10515">D2554*K2551+F2554*K2554-E2554*L2551-G2554*L2554</f>
        <v>-0.96790999918063791</v>
      </c>
      <c r="Q2554" s="57">
        <f t="shared" ref="Q2554" si="10516">(D2554*L2551+E2554*K2551+F2554*L2554+G2554*K2554)</f>
        <v>0</v>
      </c>
      <c r="S2554" s="43">
        <v>0</v>
      </c>
      <c r="T2554" s="116">
        <f t="shared" ref="T2554" si="10517">(1/$T$8)*SIN($B2551*$U$8)</f>
        <v>8.3765700674982957E-2</v>
      </c>
      <c r="U2554" s="59">
        <f t="shared" ref="U2554" si="10518">COS($U$8*$B2551)</f>
        <v>-0.96790999918063791</v>
      </c>
      <c r="V2554" s="73">
        <v>0</v>
      </c>
      <c r="X2554" s="55">
        <f t="shared" ref="X2554" si="10519">N2554*S2551+P2554*S2554-O2554*T2551-Q2554*T2554</f>
        <v>0</v>
      </c>
      <c r="Y2554" s="58">
        <f t="shared" ref="Y2554" si="10520">(N2554*T2551+O2554*S2551+P2554*T2554+Q2554*S2554)</f>
        <v>-3.5863415363852993</v>
      </c>
      <c r="Z2554" s="56">
        <f t="shared" ref="Z2554" si="10521">N2554*U2551+P2554*U2554-O2554*V2551-Q2554*V2554</f>
        <v>-1.7933503189188569</v>
      </c>
      <c r="AA2554" s="57">
        <f t="shared" ref="AA2554" si="10522">(N2554*V2551+O2554*U2551+P2554*V2554+Q2554*U2554)</f>
        <v>0</v>
      </c>
      <c r="AB2554" s="9"/>
      <c r="AC2554" s="74">
        <f t="shared" ref="AC2554" si="10523">(180/PI())*ATAN(-1*(($X$8*Y2551+AA2551+$X$8*Y2554+AA2554)/($X$8*X2551+Z2551+$X$8*X2554+Z2554)))</f>
        <v>-39.611715032292558</v>
      </c>
      <c r="AE2554" s="102">
        <f t="shared" ref="AE2554" si="10524">20*LOG(((($X$8*X2551+Z2551-$X$8*X2554-Z2554)^2+($X$8*Y2551+AA2551-$X$8*Y2554-AA2554)^2)/(($X$8*X2551+Z2551+$X$8*X2554+Z2554)^2+($X$8*Y2551+AA2551+$X$8*Y2554+AA2554)^2))^0.5)</f>
        <v>-0.88595634967306514</v>
      </c>
      <c r="AF2554" s="17"/>
      <c r="AG2554" s="62"/>
      <c r="AH2554" s="62"/>
      <c r="AI2554" s="62"/>
      <c r="AJ2554" s="62"/>
    </row>
    <row r="2555" spans="2:36" ht="18.649999999999999" customHeight="1">
      <c r="AE2555" s="66"/>
    </row>
    <row r="2556" spans="2:36" ht="18.649999999999999" customHeight="1" thickBot="1">
      <c r="E2556" s="50" t="s">
        <v>8</v>
      </c>
      <c r="J2556" s="50" t="s">
        <v>9</v>
      </c>
      <c r="O2556" s="50" t="s">
        <v>10</v>
      </c>
      <c r="T2556" s="50" t="s">
        <v>11</v>
      </c>
      <c r="Y2556" s="50" t="s">
        <v>12</v>
      </c>
    </row>
    <row r="2557" spans="2:36" ht="18.649999999999999" customHeight="1" thickBot="1">
      <c r="B2557" s="49"/>
      <c r="D2557" s="233" t="s">
        <v>37</v>
      </c>
      <c r="E2557" s="234"/>
      <c r="F2557" s="235" t="s">
        <v>38</v>
      </c>
      <c r="G2557" s="236"/>
      <c r="I2557" s="228" t="s">
        <v>14</v>
      </c>
      <c r="J2557" s="229"/>
      <c r="K2557" s="230" t="s">
        <v>15</v>
      </c>
      <c r="L2557" s="231"/>
      <c r="N2557" s="228" t="s">
        <v>16</v>
      </c>
      <c r="O2557" s="229"/>
      <c r="P2557" s="230" t="s">
        <v>17</v>
      </c>
      <c r="Q2557" s="231"/>
      <c r="S2557" s="228" t="s">
        <v>45</v>
      </c>
      <c r="T2557" s="229"/>
      <c r="U2557" s="230" t="s">
        <v>46</v>
      </c>
      <c r="V2557" s="231"/>
      <c r="X2557" s="228" t="s">
        <v>49</v>
      </c>
      <c r="Y2557" s="229"/>
      <c r="Z2557" s="230" t="s">
        <v>50</v>
      </c>
      <c r="AA2557" s="231"/>
      <c r="AB2557" s="4"/>
      <c r="AC2557" s="53" t="s">
        <v>87</v>
      </c>
      <c r="AE2557" s="98" t="s">
        <v>88</v>
      </c>
      <c r="AF2557" s="17"/>
      <c r="AG2557" s="62"/>
      <c r="AH2557" s="62"/>
      <c r="AI2557" s="62"/>
      <c r="AJ2557" s="62"/>
    </row>
    <row r="2558" spans="2:36" ht="18.649999999999999" customHeight="1" thickTop="1" thickBot="1">
      <c r="B2558" s="75">
        <v>7.24</v>
      </c>
      <c r="D2558" s="132">
        <f t="shared" ref="D2558" si="10525">COS($F$8*$B2558)</f>
        <v>-0.96988909320476036</v>
      </c>
      <c r="E2558" s="133">
        <v>0</v>
      </c>
      <c r="F2558" s="134">
        <v>0</v>
      </c>
      <c r="G2558" s="135">
        <f t="shared" ref="G2558" si="10526">$E$8*SIN($B2558*$F$8)</f>
        <v>0.73064103494262467</v>
      </c>
      <c r="I2558" s="55">
        <v>1</v>
      </c>
      <c r="J2558" s="58">
        <v>0</v>
      </c>
      <c r="K2558" s="56">
        <v>0</v>
      </c>
      <c r="L2558" s="57">
        <v>0</v>
      </c>
      <c r="N2558" s="55">
        <f t="shared" ref="N2558" si="10527">D2558*I2558+F2558*I2561-E2558*J2558-G2558*J2561</f>
        <v>1.5843727363703846</v>
      </c>
      <c r="O2558" s="58">
        <f t="shared" ref="O2558" si="10528">(D2558*J2558+E2558*I2558+F2558*J2561+G2558*I2561)</f>
        <v>0</v>
      </c>
      <c r="P2558" s="56">
        <f t="shared" ref="P2558" si="10529">D2558*K2558+F2558*K2561-E2558*L2558-G2558*L2561</f>
        <v>0</v>
      </c>
      <c r="Q2558" s="57">
        <f t="shared" ref="Q2558" si="10530">(D2558*L2558+E2558*K2558+F2558*L2561+G2558*K2561)</f>
        <v>0.73064103494262467</v>
      </c>
      <c r="S2558" s="59">
        <f t="shared" ref="S2558" si="10531">COS($U$8*$B2558)</f>
        <v>-0.96988909320476036</v>
      </c>
      <c r="T2558" s="60">
        <v>0</v>
      </c>
      <c r="U2558" s="22">
        <v>0</v>
      </c>
      <c r="V2558" s="116">
        <f t="shared" ref="V2558" si="10532">$T$8*SIN($B2558*$U$8)</f>
        <v>0.73064103494262467</v>
      </c>
      <c r="X2558" s="55">
        <f t="shared" ref="X2558" si="10533">N2558*S2558+P2558*S2561-O2558*T2558-Q2558*T2561</f>
        <v>-1.5959809834590648</v>
      </c>
      <c r="Y2558" s="58">
        <f t="shared" ref="Y2558" si="10534">(N2558*T2558+O2558*S2558+P2558*T2561+Q2558*S2561)</f>
        <v>0</v>
      </c>
      <c r="Z2558" s="56">
        <f t="shared" ref="Z2558" si="10535">N2558*U2558+P2558*U2561-O2558*V2558-Q2558*V2561</f>
        <v>0</v>
      </c>
      <c r="AA2558" s="57">
        <f t="shared" ref="AA2558" si="10536">(N2558*V2558+O2558*U2558+P2558*V2561+Q2558*U2561)</f>
        <v>0.44896696499784616</v>
      </c>
      <c r="AB2558" s="9"/>
      <c r="AC2558" s="61">
        <f t="shared" ref="AC2558" si="10537">20*LOG((2*$X$8)/(($X$8*X2558+Z2558+$X$8*X2561+Z2561)^2+($X$8*Y2558+AA2558+$X$8*Y2561+AA2561)^2)^0.5)</f>
        <v>-6.8058546270010503</v>
      </c>
      <c r="AE2558" s="99">
        <f t="shared" ref="AE2558" si="10538">((Y2558^2+X2558^2)/(Y2561^2+X2561^2))^0.5</f>
        <v>0.46313562610056086</v>
      </c>
      <c r="AF2558" s="17"/>
      <c r="AG2558" s="62"/>
      <c r="AH2558" s="62"/>
      <c r="AI2558" s="62"/>
      <c r="AJ2558" s="62"/>
    </row>
    <row r="2559" spans="2:36" ht="18.649999999999999" customHeight="1" thickBot="1">
      <c r="D2559" s="59"/>
      <c r="E2559" s="22"/>
      <c r="F2559" s="22"/>
      <c r="G2559" s="65"/>
      <c r="I2559" s="63"/>
      <c r="L2559" s="64"/>
      <c r="N2559" s="63"/>
      <c r="Q2559" s="64"/>
      <c r="S2559" s="63"/>
      <c r="V2559" s="64"/>
      <c r="X2559" s="63"/>
      <c r="AA2559" s="64"/>
      <c r="AE2559" s="100"/>
      <c r="AF2559" s="17"/>
      <c r="AG2559" s="62"/>
      <c r="AH2559" s="62"/>
      <c r="AI2559" s="62"/>
      <c r="AJ2559" s="62"/>
    </row>
    <row r="2560" spans="2:36" ht="18.649999999999999" customHeight="1" thickBot="1">
      <c r="D2560" s="237" t="s">
        <v>39</v>
      </c>
      <c r="E2560" s="238"/>
      <c r="F2560" s="239" t="s">
        <v>40</v>
      </c>
      <c r="G2560" s="240"/>
      <c r="I2560" s="228" t="s">
        <v>18</v>
      </c>
      <c r="J2560" s="229"/>
      <c r="K2560" s="230" t="s">
        <v>19</v>
      </c>
      <c r="L2560" s="231"/>
      <c r="N2560" s="228" t="s">
        <v>20</v>
      </c>
      <c r="O2560" s="229"/>
      <c r="P2560" s="230" t="s">
        <v>21</v>
      </c>
      <c r="Q2560" s="231"/>
      <c r="S2560" s="228" t="s">
        <v>47</v>
      </c>
      <c r="T2560" s="229"/>
      <c r="U2560" s="230" t="s">
        <v>48</v>
      </c>
      <c r="V2560" s="231"/>
      <c r="X2560" s="228" t="s">
        <v>51</v>
      </c>
      <c r="Y2560" s="229"/>
      <c r="Z2560" s="230" t="s">
        <v>52</v>
      </c>
      <c r="AA2560" s="231"/>
      <c r="AB2560" s="4"/>
      <c r="AC2560" s="71" t="s">
        <v>89</v>
      </c>
      <c r="AE2560" s="101" t="s">
        <v>90</v>
      </c>
      <c r="AF2560" s="17"/>
      <c r="AG2560" s="62"/>
      <c r="AH2560" s="62"/>
      <c r="AI2560" s="62"/>
      <c r="AJ2560" s="62"/>
    </row>
    <row r="2561" spans="2:36" ht="18.649999999999999" customHeight="1" thickTop="1" thickBot="1">
      <c r="D2561" s="43">
        <v>0</v>
      </c>
      <c r="E2561" s="116">
        <f t="shared" ref="E2561" si="10539">(1/$E$8)*SIN($B2558*$F$8)</f>
        <v>8.1182337215847181E-2</v>
      </c>
      <c r="F2561" s="59">
        <f t="shared" ref="F2561" si="10540">COS($F$8*$B2558)</f>
        <v>-0.96988909320476036</v>
      </c>
      <c r="G2561" s="73">
        <v>0</v>
      </c>
      <c r="I2561" s="55">
        <v>0</v>
      </c>
      <c r="J2561" s="58">
        <f t="shared" ref="J2561" si="10541">(TAN($K$8*B2558))/$J$8</f>
        <v>-3.4959189361376675</v>
      </c>
      <c r="K2561" s="56">
        <v>1</v>
      </c>
      <c r="L2561" s="57">
        <v>0</v>
      </c>
      <c r="N2561" s="55">
        <f t="shared" ref="N2561" si="10542">D2561*I2558+F2561*I2561-E2561*J2558-G2561*J2561</f>
        <v>0</v>
      </c>
      <c r="O2561" s="58">
        <f t="shared" ref="O2561" si="10543">(D2561*J2558+E2561*I2558+F2561*J2561+G2561*I2561)</f>
        <v>3.4718359841037603</v>
      </c>
      <c r="P2561" s="56">
        <f t="shared" ref="P2561" si="10544">D2561*K2558+F2561*K2561-E2561*L2558-G2561*L2561</f>
        <v>-0.96988909320476036</v>
      </c>
      <c r="Q2561" s="57">
        <f t="shared" ref="Q2561" si="10545">(D2561*L2558+E2561*K2558+F2561*L2561+G2561*K2561)</f>
        <v>0</v>
      </c>
      <c r="S2561" s="43">
        <v>0</v>
      </c>
      <c r="T2561" s="116">
        <f t="shared" ref="T2561" si="10546">(1/$T$8)*SIN($B2558*$U$8)</f>
        <v>8.1182337215847181E-2</v>
      </c>
      <c r="U2561" s="59">
        <f t="shared" ref="U2561" si="10547">COS($U$8*$B2558)</f>
        <v>-0.96988909320476036</v>
      </c>
      <c r="V2561" s="73">
        <v>0</v>
      </c>
      <c r="X2561" s="55">
        <f t="shared" ref="X2561" si="10548">N2561*S2558+P2561*S2561-O2561*T2558-Q2561*T2561</f>
        <v>0</v>
      </c>
      <c r="Y2561" s="58">
        <f t="shared" ref="Y2561" si="10549">(N2561*T2558+O2561*S2558+P2561*T2561+Q2561*S2561)</f>
        <v>-3.4460337178045739</v>
      </c>
      <c r="Z2561" s="56">
        <f t="shared" ref="Z2561" si="10550">N2561*U2558+P2561*U2561-O2561*V2558-Q2561*V2561</f>
        <v>-1.5959809834590648</v>
      </c>
      <c r="AA2561" s="57">
        <f t="shared" ref="AA2561" si="10551">(N2561*V2558+O2561*U2558+P2561*V2561+Q2561*U2561)</f>
        <v>0</v>
      </c>
      <c r="AB2561" s="9"/>
      <c r="AC2561" s="74">
        <f t="shared" ref="AC2561" si="10552">(180/PI())*ATAN(-1*(($X$8*Y2558+AA2558+$X$8*Y2561+AA2561)/($X$8*X2558+Z2558+$X$8*X2561+Z2561)))</f>
        <v>-43.196326955126871</v>
      </c>
      <c r="AE2561" s="102">
        <f t="shared" ref="AE2561" si="10553">20*LOG(((($X$8*X2558+Z2558-$X$8*X2561-Z2561)^2+($X$8*Y2558+AA2558-$X$8*Y2561-AA2561)^2)/(($X$8*X2558+Z2558+$X$8*X2561+Z2561)^2+($X$8*Y2558+AA2558+$X$8*Y2561+AA2561)^2))^0.5)</f>
        <v>-1.0163037774527979</v>
      </c>
      <c r="AF2561" s="17"/>
      <c r="AG2561" s="62"/>
      <c r="AH2561" s="62"/>
      <c r="AI2561" s="62"/>
      <c r="AJ2561" s="62"/>
    </row>
    <row r="2562" spans="2:36" ht="18.649999999999999" customHeight="1">
      <c r="AE2562" s="66"/>
    </row>
    <row r="2563" spans="2:36" ht="18.649999999999999" customHeight="1" thickBot="1">
      <c r="E2563" s="50" t="s">
        <v>8</v>
      </c>
      <c r="J2563" s="50" t="s">
        <v>9</v>
      </c>
      <c r="O2563" s="50" t="s">
        <v>10</v>
      </c>
      <c r="T2563" s="50" t="s">
        <v>11</v>
      </c>
      <c r="Y2563" s="50" t="s">
        <v>12</v>
      </c>
    </row>
    <row r="2564" spans="2:36" ht="18.649999999999999" customHeight="1" thickBot="1">
      <c r="B2564" s="49"/>
      <c r="D2564" s="233" t="s">
        <v>37</v>
      </c>
      <c r="E2564" s="234"/>
      <c r="F2564" s="235" t="s">
        <v>38</v>
      </c>
      <c r="G2564" s="236"/>
      <c r="I2564" s="228" t="s">
        <v>14</v>
      </c>
      <c r="J2564" s="229"/>
      <c r="K2564" s="230" t="s">
        <v>15</v>
      </c>
      <c r="L2564" s="231"/>
      <c r="N2564" s="228" t="s">
        <v>16</v>
      </c>
      <c r="O2564" s="229"/>
      <c r="P2564" s="230" t="s">
        <v>17</v>
      </c>
      <c r="Q2564" s="231"/>
      <c r="S2564" s="228" t="s">
        <v>45</v>
      </c>
      <c r="T2564" s="229"/>
      <c r="U2564" s="230" t="s">
        <v>46</v>
      </c>
      <c r="V2564" s="231"/>
      <c r="X2564" s="228" t="s">
        <v>49</v>
      </c>
      <c r="Y2564" s="229"/>
      <c r="Z2564" s="230" t="s">
        <v>50</v>
      </c>
      <c r="AA2564" s="231"/>
      <c r="AB2564" s="4"/>
      <c r="AC2564" s="53" t="s">
        <v>87</v>
      </c>
      <c r="AE2564" s="98" t="s">
        <v>88</v>
      </c>
      <c r="AF2564" s="17"/>
      <c r="AG2564" s="62"/>
      <c r="AH2564" s="62"/>
      <c r="AI2564" s="62"/>
      <c r="AJ2564" s="62"/>
    </row>
    <row r="2565" spans="2:36" ht="18.649999999999999" customHeight="1" thickTop="1" thickBot="1">
      <c r="B2565" s="75">
        <v>7.26</v>
      </c>
      <c r="D2565" s="132">
        <f t="shared" ref="D2565" si="10554">COS($F$8*$B2565)</f>
        <v>-0.97180613303218466</v>
      </c>
      <c r="E2565" s="133">
        <v>0</v>
      </c>
      <c r="F2565" s="134">
        <v>0</v>
      </c>
      <c r="G2565" s="135">
        <f t="shared" ref="G2565" si="10555">$E$8*SIN($B2565*$F$8)</f>
        <v>0.70734401687530157</v>
      </c>
      <c r="I2565" s="55">
        <v>1</v>
      </c>
      <c r="J2565" s="58">
        <v>0</v>
      </c>
      <c r="K2565" s="56">
        <v>0</v>
      </c>
      <c r="L2565" s="57">
        <v>0</v>
      </c>
      <c r="N2565" s="55">
        <f t="shared" ref="N2565" si="10556">D2565*I2565+F2565*I2568-E2565*J2565-G2565*J2568</f>
        <v>1.3968701132822874</v>
      </c>
      <c r="O2565" s="58">
        <f t="shared" ref="O2565" si="10557">(D2565*J2565+E2565*I2565+F2565*J2568+G2565*I2568)</f>
        <v>0</v>
      </c>
      <c r="P2565" s="56">
        <f t="shared" ref="P2565" si="10558">D2565*K2565+F2565*K2568-E2565*L2565-G2565*L2568</f>
        <v>0</v>
      </c>
      <c r="Q2565" s="57">
        <f t="shared" ref="Q2565" si="10559">(D2565*L2565+E2565*K2565+F2565*L2568+G2565*K2568)</f>
        <v>0.70734401687530157</v>
      </c>
      <c r="S2565" s="59">
        <f t="shared" ref="S2565" si="10560">COS($U$8*$B2565)</f>
        <v>-0.97180613303218466</v>
      </c>
      <c r="T2565" s="60">
        <v>0</v>
      </c>
      <c r="U2565" s="22">
        <v>0</v>
      </c>
      <c r="V2565" s="116">
        <f t="shared" ref="V2565" si="10561">$T$8*SIN($B2565*$U$8)</f>
        <v>0.70734401687530157</v>
      </c>
      <c r="X2565" s="55">
        <f t="shared" ref="X2565" si="10562">N2565*S2565+P2565*S2568-O2565*T2565-Q2565*T2568</f>
        <v>-1.4130797829381214</v>
      </c>
      <c r="Y2565" s="58">
        <f t="shared" ref="Y2565" si="10563">(N2565*T2565+O2565*S2565+P2565*T2568+Q2565*S2568)</f>
        <v>0</v>
      </c>
      <c r="Z2565" s="56">
        <f t="shared" ref="Z2565" si="10564">N2565*U2565+P2565*U2568-O2565*V2565-Q2565*V2568</f>
        <v>0</v>
      </c>
      <c r="AA2565" s="57">
        <f t="shared" ref="AA2565" si="10565">(N2565*V2565+O2565*U2565+P2565*V2568+Q2565*U2568)</f>
        <v>0.3006664632191115</v>
      </c>
      <c r="AB2565" s="9"/>
      <c r="AC2565" s="61">
        <f t="shared" ref="AC2565" si="10566">20*LOG((2*$X$8)/(($X$8*X2565+Z2565+$X$8*X2568+Z2568)^2+($X$8*Y2565+AA2565+$X$8*Y2568+AA2568)^2)^0.5)</f>
        <v>-6.3030305931918127</v>
      </c>
      <c r="AE2565" s="99">
        <f t="shared" ref="AE2565" si="10567">((Y2565^2+X2565^2)/(Y2568^2+X2568^2))^0.5</f>
        <v>0.42623199878477647</v>
      </c>
      <c r="AF2565" s="17"/>
      <c r="AG2565" s="62"/>
      <c r="AH2565" s="62"/>
      <c r="AI2565" s="62"/>
      <c r="AJ2565" s="62"/>
    </row>
    <row r="2566" spans="2:36" ht="18.649999999999999" customHeight="1" thickBot="1">
      <c r="D2566" s="59"/>
      <c r="E2566" s="22"/>
      <c r="F2566" s="22"/>
      <c r="G2566" s="65"/>
      <c r="I2566" s="63"/>
      <c r="L2566" s="64"/>
      <c r="N2566" s="63"/>
      <c r="Q2566" s="64"/>
      <c r="S2566" s="63"/>
      <c r="V2566" s="64"/>
      <c r="X2566" s="63"/>
      <c r="AA2566" s="64"/>
      <c r="AE2566" s="100"/>
      <c r="AF2566" s="17"/>
      <c r="AG2566" s="62"/>
      <c r="AH2566" s="62"/>
      <c r="AI2566" s="62"/>
      <c r="AJ2566" s="62"/>
    </row>
    <row r="2567" spans="2:36" ht="18.649999999999999" customHeight="1" thickBot="1">
      <c r="D2567" s="237" t="s">
        <v>39</v>
      </c>
      <c r="E2567" s="238"/>
      <c r="F2567" s="239" t="s">
        <v>40</v>
      </c>
      <c r="G2567" s="240"/>
      <c r="I2567" s="228" t="s">
        <v>18</v>
      </c>
      <c r="J2567" s="229"/>
      <c r="K2567" s="230" t="s">
        <v>19</v>
      </c>
      <c r="L2567" s="231"/>
      <c r="N2567" s="228" t="s">
        <v>20</v>
      </c>
      <c r="O2567" s="229"/>
      <c r="P2567" s="230" t="s">
        <v>21</v>
      </c>
      <c r="Q2567" s="231"/>
      <c r="S2567" s="228" t="s">
        <v>47</v>
      </c>
      <c r="T2567" s="229"/>
      <c r="U2567" s="230" t="s">
        <v>48</v>
      </c>
      <c r="V2567" s="231"/>
      <c r="X2567" s="228" t="s">
        <v>51</v>
      </c>
      <c r="Y2567" s="229"/>
      <c r="Z2567" s="230" t="s">
        <v>52</v>
      </c>
      <c r="AA2567" s="231"/>
      <c r="AB2567" s="4"/>
      <c r="AC2567" s="71" t="s">
        <v>89</v>
      </c>
      <c r="AE2567" s="101" t="s">
        <v>90</v>
      </c>
      <c r="AF2567" s="17"/>
      <c r="AG2567" s="62"/>
      <c r="AH2567" s="62"/>
      <c r="AI2567" s="62"/>
      <c r="AJ2567" s="62"/>
    </row>
    <row r="2568" spans="2:36" ht="18.649999999999999" customHeight="1" thickTop="1" thickBot="1">
      <c r="D2568" s="43">
        <v>0</v>
      </c>
      <c r="E2568" s="116">
        <f t="shared" ref="E2568" si="10568">(1/$E$8)*SIN($B2565*$F$8)</f>
        <v>7.859377965281128E-2</v>
      </c>
      <c r="F2568" s="59">
        <f t="shared" ref="F2568" si="10569">COS($F$8*$B2565)</f>
        <v>-0.97180613303218466</v>
      </c>
      <c r="G2568" s="73">
        <v>0</v>
      </c>
      <c r="I2568" s="55">
        <v>0</v>
      </c>
      <c r="J2568" s="58">
        <f t="shared" ref="J2568" si="10570">(TAN($K$8*B2565))/$J$8</f>
        <v>-3.348690580261243</v>
      </c>
      <c r="K2568" s="56">
        <v>1</v>
      </c>
      <c r="L2568" s="57">
        <v>0</v>
      </c>
      <c r="N2568" s="55">
        <f t="shared" ref="N2568" si="10571">D2568*I2565+F2568*I2568-E2568*J2565-G2568*J2568</f>
        <v>0</v>
      </c>
      <c r="O2568" s="58">
        <f t="shared" ref="O2568" si="10572">(D2568*J2565+E2568*I2565+F2568*J2568+G2568*I2568)</f>
        <v>3.3328718231777925</v>
      </c>
      <c r="P2568" s="56">
        <f t="shared" ref="P2568" si="10573">D2568*K2565+F2568*K2568-E2568*L2565-G2568*L2568</f>
        <v>-0.97180613303218466</v>
      </c>
      <c r="Q2568" s="57">
        <f t="shared" ref="Q2568" si="10574">(D2568*L2565+E2568*K2565+F2568*L2568+G2568*K2568)</f>
        <v>0</v>
      </c>
      <c r="S2568" s="43">
        <v>0</v>
      </c>
      <c r="T2568" s="116">
        <f t="shared" ref="T2568" si="10575">(1/$T$8)*SIN($B2565*$U$8)</f>
        <v>7.859377965281128E-2</v>
      </c>
      <c r="U2568" s="59">
        <f t="shared" ref="U2568" si="10576">COS($U$8*$B2565)</f>
        <v>-0.97180613303218466</v>
      </c>
      <c r="V2568" s="73">
        <v>0</v>
      </c>
      <c r="X2568" s="55">
        <f t="shared" ref="X2568" si="10577">N2568*S2565+P2568*S2568-O2568*T2565-Q2568*T2568</f>
        <v>0</v>
      </c>
      <c r="Y2568" s="58">
        <f t="shared" ref="Y2568" si="10578">(N2568*T2565+O2568*S2565+P2568*T2568+Q2568*S2568)</f>
        <v>-3.31528319545912</v>
      </c>
      <c r="Z2568" s="56">
        <f t="shared" ref="Z2568" si="10579">N2568*U2565+P2568*U2568-O2568*V2565-Q2568*V2568</f>
        <v>-1.4130797829381212</v>
      </c>
      <c r="AA2568" s="57">
        <f t="shared" ref="AA2568" si="10580">(N2568*V2565+O2568*U2565+P2568*V2568+Q2568*U2568)</f>
        <v>0</v>
      </c>
      <c r="AB2568" s="9"/>
      <c r="AC2568" s="74">
        <f t="shared" ref="AC2568" si="10581">(180/PI())*ATAN(-1*(($X$8*Y2565+AA2565+$X$8*Y2568+AA2568)/($X$8*X2565+Z2565+$X$8*X2568+Z2568)))</f>
        <v>-46.848051511377705</v>
      </c>
      <c r="AE2568" s="102">
        <f t="shared" ref="AE2568" si="10582">20*LOG(((($X$8*X2565+Z2565-$X$8*X2568-Z2568)^2+($X$8*Y2565+AA2565-$X$8*Y2568-AA2568)^2)/(($X$8*X2565+Z2565+$X$8*X2568+Z2568)^2+($X$8*Y2565+AA2565+$X$8*Y2568+AA2568)^2))^0.5)</f>
        <v>-1.159182994688347</v>
      </c>
      <c r="AF2568" s="17"/>
      <c r="AG2568" s="62"/>
      <c r="AH2568" s="62"/>
      <c r="AI2568" s="62"/>
      <c r="AJ2568" s="62"/>
    </row>
    <row r="2569" spans="2:36" ht="18.649999999999999" customHeight="1">
      <c r="AE2569" s="66"/>
    </row>
    <row r="2570" spans="2:36" ht="18.649999999999999" customHeight="1" thickBot="1">
      <c r="E2570" s="50" t="s">
        <v>8</v>
      </c>
      <c r="J2570" s="50" t="s">
        <v>9</v>
      </c>
      <c r="O2570" s="50" t="s">
        <v>10</v>
      </c>
      <c r="T2570" s="50" t="s">
        <v>11</v>
      </c>
      <c r="Y2570" s="50" t="s">
        <v>12</v>
      </c>
    </row>
    <row r="2571" spans="2:36" ht="18.649999999999999" customHeight="1" thickBot="1">
      <c r="B2571" s="49"/>
      <c r="D2571" s="233" t="s">
        <v>37</v>
      </c>
      <c r="E2571" s="234"/>
      <c r="F2571" s="235" t="s">
        <v>38</v>
      </c>
      <c r="G2571" s="236"/>
      <c r="I2571" s="228" t="s">
        <v>14</v>
      </c>
      <c r="J2571" s="229"/>
      <c r="K2571" s="230" t="s">
        <v>15</v>
      </c>
      <c r="L2571" s="231"/>
      <c r="N2571" s="228" t="s">
        <v>16</v>
      </c>
      <c r="O2571" s="229"/>
      <c r="P2571" s="230" t="s">
        <v>17</v>
      </c>
      <c r="Q2571" s="231"/>
      <c r="S2571" s="228" t="s">
        <v>45</v>
      </c>
      <c r="T2571" s="229"/>
      <c r="U2571" s="230" t="s">
        <v>46</v>
      </c>
      <c r="V2571" s="231"/>
      <c r="X2571" s="228" t="s">
        <v>49</v>
      </c>
      <c r="Y2571" s="229"/>
      <c r="Z2571" s="230" t="s">
        <v>50</v>
      </c>
      <c r="AA2571" s="231"/>
      <c r="AB2571" s="4"/>
      <c r="AC2571" s="53" t="s">
        <v>87</v>
      </c>
      <c r="AE2571" s="98" t="s">
        <v>88</v>
      </c>
      <c r="AF2571" s="17"/>
      <c r="AG2571" s="62"/>
      <c r="AH2571" s="62"/>
      <c r="AI2571" s="62"/>
      <c r="AJ2571" s="62"/>
    </row>
    <row r="2572" spans="2:36" ht="18.649999999999999" customHeight="1" thickTop="1" thickBot="1">
      <c r="B2572" s="75">
        <v>7.28</v>
      </c>
      <c r="D2572" s="132">
        <f t="shared" ref="D2572" si="10583">COS($F$8*$B2572)</f>
        <v>-0.97366099600933431</v>
      </c>
      <c r="E2572" s="133">
        <v>0</v>
      </c>
      <c r="F2572" s="134">
        <v>0</v>
      </c>
      <c r="G2572" s="135">
        <f t="shared" ref="G2572" si="10584">$E$8*SIN($B2572*$F$8)</f>
        <v>0.68400174243272249</v>
      </c>
      <c r="I2572" s="55">
        <v>1</v>
      </c>
      <c r="J2572" s="58">
        <v>0</v>
      </c>
      <c r="K2572" s="56">
        <v>0</v>
      </c>
      <c r="L2572" s="57">
        <v>0</v>
      </c>
      <c r="N2572" s="55">
        <f t="shared" ref="N2572" si="10585">D2572*I2572+F2572*I2575-E2572*J2572-G2572*J2575</f>
        <v>1.223343458917749</v>
      </c>
      <c r="O2572" s="58">
        <f t="shared" ref="O2572" si="10586">(D2572*J2572+E2572*I2572+F2572*J2575+G2572*I2575)</f>
        <v>0</v>
      </c>
      <c r="P2572" s="56">
        <f t="shared" ref="P2572" si="10587">D2572*K2572+F2572*K2575-E2572*L2572-G2572*L2575</f>
        <v>0</v>
      </c>
      <c r="Q2572" s="57">
        <f t="shared" ref="Q2572" si="10588">(D2572*L2572+E2572*K2572+F2572*L2575+G2572*K2575)</f>
        <v>0.68400174243272249</v>
      </c>
      <c r="S2572" s="59">
        <f t="shared" ref="S2572" si="10589">COS($U$8*$B2572)</f>
        <v>-0.97366099600933431</v>
      </c>
      <c r="T2572" s="60">
        <v>0</v>
      </c>
      <c r="U2572" s="22">
        <v>0</v>
      </c>
      <c r="V2572" s="116">
        <f t="shared" ref="V2572" si="10590">$T$8*SIN($B2572*$U$8)</f>
        <v>0.68400174243272249</v>
      </c>
      <c r="X2572" s="55">
        <f t="shared" ref="X2572" si="10591">N2572*S2572+P2572*S2575-O2572*T2572-Q2572*T2575</f>
        <v>-1.2431060755214709</v>
      </c>
      <c r="Y2572" s="58">
        <f t="shared" ref="Y2572" si="10592">(N2572*T2572+O2572*S2572+P2572*T2575+Q2572*S2575)</f>
        <v>0</v>
      </c>
      <c r="Z2572" s="56">
        <f t="shared" ref="Z2572" si="10593">N2572*U2572+P2572*U2575-O2572*V2572-Q2572*V2575</f>
        <v>0</v>
      </c>
      <c r="AA2572" s="57">
        <f t="shared" ref="AA2572" si="10594">(N2572*V2572+O2572*U2572+P2572*V2575+Q2572*U2575)</f>
        <v>0.17078323968424924</v>
      </c>
      <c r="AB2572" s="9"/>
      <c r="AC2572" s="61">
        <f t="shared" ref="AC2572" si="10595">20*LOG((2*$X$8)/(($X$8*X2572+Z2572+$X$8*X2575+Z2575)^2+($X$8*Y2572+AA2572+$X$8*Y2575+AA2575)^2)^0.5)</f>
        <v>-5.8306012342083156</v>
      </c>
      <c r="AE2572" s="99">
        <f t="shared" ref="AE2572" si="10596">((Y2572^2+X2572^2)/(Y2575^2+X2575^2))^0.5</f>
        <v>0.38932098410607507</v>
      </c>
      <c r="AF2572" s="17"/>
      <c r="AG2572" s="62"/>
      <c r="AH2572" s="62"/>
      <c r="AI2572" s="62"/>
      <c r="AJ2572" s="62"/>
    </row>
    <row r="2573" spans="2:36" ht="18.649999999999999" customHeight="1" thickBot="1">
      <c r="D2573" s="59"/>
      <c r="E2573" s="22"/>
      <c r="F2573" s="22"/>
      <c r="G2573" s="65"/>
      <c r="I2573" s="63"/>
      <c r="L2573" s="64"/>
      <c r="N2573" s="63"/>
      <c r="Q2573" s="64"/>
      <c r="S2573" s="63"/>
      <c r="V2573" s="64"/>
      <c r="X2573" s="63"/>
      <c r="AA2573" s="64"/>
      <c r="AE2573" s="100"/>
      <c r="AF2573" s="17"/>
      <c r="AG2573" s="62"/>
      <c r="AH2573" s="62"/>
      <c r="AI2573" s="62"/>
      <c r="AJ2573" s="62"/>
    </row>
    <row r="2574" spans="2:36" ht="18.649999999999999" customHeight="1" thickBot="1">
      <c r="D2574" s="237" t="s">
        <v>39</v>
      </c>
      <c r="E2574" s="238"/>
      <c r="F2574" s="239" t="s">
        <v>40</v>
      </c>
      <c r="G2574" s="240"/>
      <c r="I2574" s="228" t="s">
        <v>18</v>
      </c>
      <c r="J2574" s="229"/>
      <c r="K2574" s="230" t="s">
        <v>19</v>
      </c>
      <c r="L2574" s="231"/>
      <c r="N2574" s="228" t="s">
        <v>20</v>
      </c>
      <c r="O2574" s="229"/>
      <c r="P2574" s="230" t="s">
        <v>21</v>
      </c>
      <c r="Q2574" s="231"/>
      <c r="S2574" s="228" t="s">
        <v>47</v>
      </c>
      <c r="T2574" s="229"/>
      <c r="U2574" s="230" t="s">
        <v>48</v>
      </c>
      <c r="V2574" s="231"/>
      <c r="X2574" s="228" t="s">
        <v>51</v>
      </c>
      <c r="Y2574" s="229"/>
      <c r="Z2574" s="230" t="s">
        <v>52</v>
      </c>
      <c r="AA2574" s="231"/>
      <c r="AB2574" s="4"/>
      <c r="AC2574" s="71" t="s">
        <v>89</v>
      </c>
      <c r="AE2574" s="101" t="s">
        <v>90</v>
      </c>
      <c r="AF2574" s="17"/>
      <c r="AG2574" s="62"/>
      <c r="AH2574" s="62"/>
      <c r="AI2574" s="62"/>
      <c r="AJ2574" s="62"/>
    </row>
    <row r="2575" spans="2:36" ht="18.649999999999999" customHeight="1" thickTop="1" thickBot="1">
      <c r="D2575" s="43">
        <v>0</v>
      </c>
      <c r="E2575" s="116">
        <f t="shared" ref="E2575" si="10597">(1/$E$8)*SIN($B2572*$F$8)</f>
        <v>7.6000193603635829E-2</v>
      </c>
      <c r="F2575" s="59">
        <f t="shared" ref="F2575" si="10598">COS($F$8*$B2572)</f>
        <v>-0.97366099600933431</v>
      </c>
      <c r="G2575" s="73">
        <v>0</v>
      </c>
      <c r="I2575" s="55">
        <v>0</v>
      </c>
      <c r="J2575" s="58">
        <f t="shared" ref="J2575" si="10599">(TAN($K$8*B2572))/$J$8</f>
        <v>-3.2119866348778747</v>
      </c>
      <c r="K2575" s="56">
        <v>1</v>
      </c>
      <c r="L2575" s="57">
        <v>0</v>
      </c>
      <c r="N2575" s="55">
        <f t="shared" ref="N2575" si="10600">D2575*I2572+F2575*I2575-E2575*J2572-G2575*J2575</f>
        <v>0</v>
      </c>
      <c r="O2575" s="58">
        <f t="shared" ref="O2575" si="10601">(D2575*J2572+E2575*I2572+F2575*J2575+G2575*I2575)</f>
        <v>3.2033862996874976</v>
      </c>
      <c r="P2575" s="56">
        <f t="shared" ref="P2575" si="10602">D2575*K2572+F2575*K2575-E2575*L2572-G2575*L2575</f>
        <v>-0.97366099600933431</v>
      </c>
      <c r="Q2575" s="57">
        <f t="shared" ref="Q2575" si="10603">(D2575*L2572+E2575*K2572+F2575*L2575+G2575*K2575)</f>
        <v>0</v>
      </c>
      <c r="S2575" s="43">
        <v>0</v>
      </c>
      <c r="T2575" s="116">
        <f t="shared" ref="T2575" si="10604">(1/$T$8)*SIN($B2572*$U$8)</f>
        <v>7.6000193603635829E-2</v>
      </c>
      <c r="U2575" s="59">
        <f t="shared" ref="U2575" si="10605">COS($U$8*$B2572)</f>
        <v>-0.97366099600933431</v>
      </c>
      <c r="V2575" s="73">
        <v>0</v>
      </c>
      <c r="X2575" s="55">
        <f t="shared" ref="X2575" si="10606">N2575*S2572+P2575*S2575-O2575*T2572-Q2575*T2575</f>
        <v>0</v>
      </c>
      <c r="Y2575" s="58">
        <f t="shared" ref="Y2575" si="10607">(N2575*T2572+O2575*S2572+P2575*T2575+Q2575*S2575)</f>
        <v>-3.1930107193574031</v>
      </c>
      <c r="Z2575" s="56">
        <f t="shared" ref="Z2575" si="10608">N2575*U2572+P2575*U2575-O2575*V2572-Q2575*V2575</f>
        <v>-1.2431060755214709</v>
      </c>
      <c r="AA2575" s="57">
        <f t="shared" ref="AA2575" si="10609">(N2575*V2572+O2575*U2572+P2575*V2575+Q2575*U2575)</f>
        <v>0</v>
      </c>
      <c r="AB2575" s="9"/>
      <c r="AC2575" s="74">
        <f t="shared" ref="AC2575" si="10610">(180/PI())*ATAN(-1*(($X$8*Y2572+AA2572+$X$8*Y2575+AA2575)/($X$8*X2572+Z2572+$X$8*X2575+Z2575)))</f>
        <v>-50.557840554142246</v>
      </c>
      <c r="AE2575" s="102">
        <f t="shared" ref="AE2575" si="10611">20*LOG(((($X$8*X2572+Z2572-$X$8*X2575-Z2575)^2+($X$8*Y2572+AA2572-$X$8*Y2575-AA2575)^2)/(($X$8*X2572+Z2572+$X$8*X2575+Z2575)^2+($X$8*Y2572+AA2572+$X$8*Y2575+AA2575)^2))^0.5)</f>
        <v>-1.3146134215680374</v>
      </c>
      <c r="AF2575" s="17"/>
      <c r="AG2575" s="62"/>
      <c r="AH2575" s="62"/>
      <c r="AI2575" s="62"/>
      <c r="AJ2575" s="62"/>
    </row>
    <row r="2576" spans="2:36" ht="18.649999999999999" customHeight="1">
      <c r="AE2576" s="66"/>
    </row>
    <row r="2577" spans="2:36" ht="18.649999999999999" customHeight="1" thickBot="1">
      <c r="E2577" s="50" t="s">
        <v>8</v>
      </c>
      <c r="J2577" s="50" t="s">
        <v>9</v>
      </c>
      <c r="O2577" s="50" t="s">
        <v>10</v>
      </c>
      <c r="T2577" s="50" t="s">
        <v>11</v>
      </c>
      <c r="Y2577" s="50" t="s">
        <v>12</v>
      </c>
    </row>
    <row r="2578" spans="2:36" ht="18.649999999999999" customHeight="1" thickBot="1">
      <c r="B2578" s="49"/>
      <c r="D2578" s="233" t="s">
        <v>37</v>
      </c>
      <c r="E2578" s="234"/>
      <c r="F2578" s="235" t="s">
        <v>38</v>
      </c>
      <c r="G2578" s="236"/>
      <c r="I2578" s="228" t="s">
        <v>14</v>
      </c>
      <c r="J2578" s="229"/>
      <c r="K2578" s="230" t="s">
        <v>15</v>
      </c>
      <c r="L2578" s="231"/>
      <c r="N2578" s="228" t="s">
        <v>16</v>
      </c>
      <c r="O2578" s="229"/>
      <c r="P2578" s="230" t="s">
        <v>17</v>
      </c>
      <c r="Q2578" s="231"/>
      <c r="S2578" s="228" t="s">
        <v>45</v>
      </c>
      <c r="T2578" s="229"/>
      <c r="U2578" s="230" t="s">
        <v>46</v>
      </c>
      <c r="V2578" s="231"/>
      <c r="X2578" s="228" t="s">
        <v>49</v>
      </c>
      <c r="Y2578" s="229"/>
      <c r="Z2578" s="230" t="s">
        <v>50</v>
      </c>
      <c r="AA2578" s="231"/>
      <c r="AB2578" s="4"/>
      <c r="AC2578" s="53" t="s">
        <v>87</v>
      </c>
      <c r="AE2578" s="98" t="s">
        <v>88</v>
      </c>
      <c r="AF2578" s="17"/>
      <c r="AG2578" s="62"/>
      <c r="AH2578" s="62"/>
      <c r="AI2578" s="62"/>
      <c r="AJ2578" s="62"/>
    </row>
    <row r="2579" spans="2:36" ht="18.649999999999999" customHeight="1" thickTop="1" thickBot="1">
      <c r="B2579" s="75">
        <v>7.3</v>
      </c>
      <c r="D2579" s="132">
        <f t="shared" ref="D2579" si="10612">COS($F$8*$B2579)</f>
        <v>-0.97545356346075129</v>
      </c>
      <c r="E2579" s="133">
        <v>0</v>
      </c>
      <c r="F2579" s="134">
        <v>0</v>
      </c>
      <c r="G2579" s="135">
        <f t="shared" ref="G2579" si="10613">$E$8*SIN($B2579*$F$8)</f>
        <v>0.66061570507027678</v>
      </c>
      <c r="I2579" s="55">
        <v>1</v>
      </c>
      <c r="J2579" s="58">
        <v>0</v>
      </c>
      <c r="K2579" s="56">
        <v>0</v>
      </c>
      <c r="L2579" s="57">
        <v>0</v>
      </c>
      <c r="N2579" s="55">
        <f t="shared" ref="N2579" si="10614">D2579*I2579+F2579*I2582-E2579*J2579-G2579*J2582</f>
        <v>1.0623275840557245</v>
      </c>
      <c r="O2579" s="58">
        <f t="shared" ref="O2579" si="10615">(D2579*J2579+E2579*I2579+F2579*J2582+G2579*I2582)</f>
        <v>0</v>
      </c>
      <c r="P2579" s="56">
        <f t="shared" ref="P2579" si="10616">D2579*K2579+F2579*K2582-E2579*L2579-G2579*L2582</f>
        <v>0</v>
      </c>
      <c r="Q2579" s="57">
        <f t="shared" ref="Q2579" si="10617">(D2579*L2579+E2579*K2579+F2579*L2582+G2579*K2582)</f>
        <v>0.66061570507027678</v>
      </c>
      <c r="S2579" s="59">
        <f t="shared" ref="S2579" si="10618">COS($U$8*$B2579)</f>
        <v>-0.97545356346075129</v>
      </c>
      <c r="T2579" s="60">
        <v>0</v>
      </c>
      <c r="U2579" s="22">
        <v>0</v>
      </c>
      <c r="V2579" s="116">
        <f t="shared" ref="V2579" si="10619">$T$8*SIN($B2579*$U$8)</f>
        <v>0.66061570507027678</v>
      </c>
      <c r="X2579" s="55">
        <f t="shared" ref="X2579" si="10620">N2579*S2579+P2579*S2582-O2579*T2579-Q2579*T2582</f>
        <v>-1.0847415729615293</v>
      </c>
      <c r="Y2579" s="58">
        <f t="shared" ref="Y2579" si="10621">(N2579*T2579+O2579*S2579+P2579*T2582+Q2579*S2582)</f>
        <v>0</v>
      </c>
      <c r="Z2579" s="56">
        <f t="shared" ref="Z2579" si="10622">N2579*U2579+P2579*U2582-O2579*V2579-Q2579*V2582</f>
        <v>0</v>
      </c>
      <c r="AA2579" s="57">
        <f t="shared" ref="AA2579" si="10623">(N2579*V2579+O2579*U2579+P2579*V2582+Q2579*U2582)</f>
        <v>5.7390342367637959E-2</v>
      </c>
      <c r="AB2579" s="9"/>
      <c r="AC2579" s="61">
        <f t="shared" ref="AC2579" si="10624">20*LOG((2*$X$8)/(($X$8*X2579+Z2579+$X$8*X2582+Z2582)^2+($X$8*Y2579+AA2579+$X$8*Y2582+AA2582)^2)^0.5)</f>
        <v>-5.3884097115850569</v>
      </c>
      <c r="AE2579" s="99">
        <f t="shared" ref="AE2579" si="10625">((Y2579^2+X2579^2)/(Y2582^2+X2582^2))^0.5</f>
        <v>0.35238413907745847</v>
      </c>
      <c r="AF2579" s="17"/>
      <c r="AG2579" s="62"/>
      <c r="AH2579" s="62"/>
      <c r="AI2579" s="62"/>
      <c r="AJ2579" s="62"/>
    </row>
    <row r="2580" spans="2:36" ht="18.649999999999999" customHeight="1" thickBot="1">
      <c r="D2580" s="59"/>
      <c r="E2580" s="22"/>
      <c r="F2580" s="22"/>
      <c r="G2580" s="65"/>
      <c r="I2580" s="63"/>
      <c r="L2580" s="64"/>
      <c r="N2580" s="63"/>
      <c r="Q2580" s="64"/>
      <c r="S2580" s="63"/>
      <c r="V2580" s="64"/>
      <c r="X2580" s="63"/>
      <c r="AA2580" s="64"/>
      <c r="AE2580" s="100"/>
      <c r="AF2580" s="17"/>
      <c r="AG2580" s="62"/>
      <c r="AH2580" s="62"/>
      <c r="AI2580" s="62"/>
      <c r="AJ2580" s="62"/>
    </row>
    <row r="2581" spans="2:36" ht="18.649999999999999" customHeight="1" thickBot="1">
      <c r="D2581" s="237" t="s">
        <v>39</v>
      </c>
      <c r="E2581" s="238"/>
      <c r="F2581" s="239" t="s">
        <v>40</v>
      </c>
      <c r="G2581" s="240"/>
      <c r="I2581" s="228" t="s">
        <v>18</v>
      </c>
      <c r="J2581" s="229"/>
      <c r="K2581" s="230" t="s">
        <v>19</v>
      </c>
      <c r="L2581" s="231"/>
      <c r="N2581" s="228" t="s">
        <v>20</v>
      </c>
      <c r="O2581" s="229"/>
      <c r="P2581" s="230" t="s">
        <v>21</v>
      </c>
      <c r="Q2581" s="231"/>
      <c r="S2581" s="228" t="s">
        <v>47</v>
      </c>
      <c r="T2581" s="229"/>
      <c r="U2581" s="230" t="s">
        <v>48</v>
      </c>
      <c r="V2581" s="231"/>
      <c r="X2581" s="228" t="s">
        <v>51</v>
      </c>
      <c r="Y2581" s="229"/>
      <c r="Z2581" s="230" t="s">
        <v>52</v>
      </c>
      <c r="AA2581" s="231"/>
      <c r="AB2581" s="4"/>
      <c r="AC2581" s="71" t="s">
        <v>89</v>
      </c>
      <c r="AE2581" s="101" t="s">
        <v>90</v>
      </c>
      <c r="AF2581" s="17"/>
      <c r="AG2581" s="62"/>
      <c r="AH2581" s="62"/>
      <c r="AI2581" s="62"/>
      <c r="AJ2581" s="62"/>
    </row>
    <row r="2582" spans="2:36" ht="18.649999999999999" customHeight="1" thickTop="1" thickBot="1">
      <c r="D2582" s="43">
        <v>0</v>
      </c>
      <c r="E2582" s="116">
        <f t="shared" ref="E2582" si="10626">(1/$E$8)*SIN($B2579*$F$8)</f>
        <v>7.3401745007808522E-2</v>
      </c>
      <c r="F2582" s="59">
        <f t="shared" ref="F2582" si="10627">COS($F$8*$B2579)</f>
        <v>-0.97545356346075129</v>
      </c>
      <c r="G2582" s="73">
        <v>0</v>
      </c>
      <c r="I2582" s="55">
        <v>0</v>
      </c>
      <c r="J2582" s="58">
        <f t="shared" ref="J2582" si="10628">(TAN($K$8*B2579))/$J$8</f>
        <v>-3.0846695467218646</v>
      </c>
      <c r="K2582" s="56">
        <v>1</v>
      </c>
      <c r="L2582" s="57">
        <v>0</v>
      </c>
      <c r="N2582" s="55">
        <f t="shared" ref="N2582" si="10629">D2582*I2579+F2582*I2582-E2582*J2579-G2582*J2582</f>
        <v>0</v>
      </c>
      <c r="O2582" s="58">
        <f t="shared" ref="O2582" si="10630">(D2582*J2579+E2582*I2579+F2582*J2582+G2582*I2582)</f>
        <v>3.0823536464565118</v>
      </c>
      <c r="P2582" s="56">
        <f t="shared" ref="P2582" si="10631">D2582*K2579+F2582*K2582-E2582*L2579-G2582*L2582</f>
        <v>-0.97545356346075129</v>
      </c>
      <c r="Q2582" s="57">
        <f t="shared" ref="Q2582" si="10632">(D2582*L2579+E2582*K2579+F2582*L2582+G2582*K2582)</f>
        <v>0</v>
      </c>
      <c r="S2582" s="43">
        <v>0</v>
      </c>
      <c r="T2582" s="116">
        <f t="shared" ref="T2582" si="10633">(1/$T$8)*SIN($B2579*$U$8)</f>
        <v>7.3401745007808522E-2</v>
      </c>
      <c r="U2582" s="59">
        <f t="shared" ref="U2582" si="10634">COS($U$8*$B2579)</f>
        <v>-0.97545356346075129</v>
      </c>
      <c r="V2582" s="73">
        <v>0</v>
      </c>
      <c r="X2582" s="55">
        <f t="shared" ref="X2582" si="10635">N2582*S2579+P2582*S2582-O2582*T2579-Q2582*T2582</f>
        <v>0</v>
      </c>
      <c r="Y2582" s="58">
        <f t="shared" ref="Y2582" si="10636">(N2582*T2579+O2582*S2579+P2582*T2582+Q2582*S2582)</f>
        <v>-3.0782928420143492</v>
      </c>
      <c r="Z2582" s="56">
        <f t="shared" ref="Z2582" si="10637">N2582*U2579+P2582*U2582-O2582*V2579-Q2582*V2582</f>
        <v>-1.0847415729615291</v>
      </c>
      <c r="AA2582" s="57">
        <f t="shared" ref="AA2582" si="10638">(N2582*V2579+O2582*U2579+P2582*V2582+Q2582*U2582)</f>
        <v>0</v>
      </c>
      <c r="AB2582" s="9"/>
      <c r="AC2582" s="74">
        <f t="shared" ref="AC2582" si="10639">(180/PI())*ATAN(-1*(($X$8*Y2579+AA2579+$X$8*Y2582+AA2582)/($X$8*X2579+Z2579+$X$8*X2582+Z2582)))</f>
        <v>-54.315706998106386</v>
      </c>
      <c r="AE2582" s="102">
        <f t="shared" ref="AE2582" si="10640">20*LOG(((($X$8*X2579+Z2579-$X$8*X2582-Z2582)^2+($X$8*Y2579+AA2579-$X$8*Y2582-AA2582)^2)/(($X$8*X2579+Z2579+$X$8*X2582+Z2582)^2+($X$8*Y2579+AA2579+$X$8*Y2582+AA2582)^2))^0.5)</f>
        <v>-1.4823660843185631</v>
      </c>
      <c r="AF2582" s="17"/>
      <c r="AG2582" s="62"/>
      <c r="AH2582" s="62"/>
      <c r="AI2582" s="62"/>
      <c r="AJ2582" s="62"/>
    </row>
    <row r="2583" spans="2:36" ht="18.649999999999999" customHeight="1">
      <c r="AE2583" s="66"/>
    </row>
    <row r="2584" spans="2:36" ht="18.649999999999999" customHeight="1" thickBot="1">
      <c r="E2584" s="50" t="s">
        <v>8</v>
      </c>
      <c r="J2584" s="50" t="s">
        <v>9</v>
      </c>
      <c r="O2584" s="50" t="s">
        <v>10</v>
      </c>
      <c r="T2584" s="50" t="s">
        <v>11</v>
      </c>
      <c r="Y2584" s="50" t="s">
        <v>12</v>
      </c>
    </row>
    <row r="2585" spans="2:36" ht="18.649999999999999" customHeight="1" thickBot="1">
      <c r="B2585" s="49"/>
      <c r="D2585" s="233" t="s">
        <v>37</v>
      </c>
      <c r="E2585" s="234"/>
      <c r="F2585" s="235" t="s">
        <v>38</v>
      </c>
      <c r="G2585" s="236"/>
      <c r="I2585" s="228" t="s">
        <v>14</v>
      </c>
      <c r="J2585" s="229"/>
      <c r="K2585" s="230" t="s">
        <v>15</v>
      </c>
      <c r="L2585" s="231"/>
      <c r="N2585" s="228" t="s">
        <v>16</v>
      </c>
      <c r="O2585" s="229"/>
      <c r="P2585" s="230" t="s">
        <v>17</v>
      </c>
      <c r="Q2585" s="231"/>
      <c r="S2585" s="228" t="s">
        <v>45</v>
      </c>
      <c r="T2585" s="229"/>
      <c r="U2585" s="230" t="s">
        <v>46</v>
      </c>
      <c r="V2585" s="231"/>
      <c r="X2585" s="228" t="s">
        <v>49</v>
      </c>
      <c r="Y2585" s="229"/>
      <c r="Z2585" s="230" t="s">
        <v>50</v>
      </c>
      <c r="AA2585" s="231"/>
      <c r="AB2585" s="4"/>
      <c r="AC2585" s="53" t="s">
        <v>87</v>
      </c>
      <c r="AE2585" s="98" t="s">
        <v>88</v>
      </c>
      <c r="AF2585" s="17"/>
      <c r="AG2585" s="62"/>
      <c r="AH2585" s="62"/>
      <c r="AI2585" s="62"/>
      <c r="AJ2585" s="62"/>
    </row>
    <row r="2586" spans="2:36" ht="18.649999999999999" customHeight="1" thickTop="1" thickBot="1">
      <c r="B2586" s="75">
        <v>7.32</v>
      </c>
      <c r="D2586" s="132">
        <f t="shared" ref="D2586" si="10641">COS($F$8*$B2586)</f>
        <v>-0.97718372069669035</v>
      </c>
      <c r="E2586" s="133">
        <v>0</v>
      </c>
      <c r="F2586" s="134">
        <v>0</v>
      </c>
      <c r="G2586" s="135">
        <f t="shared" ref="G2586" si="10642">$E$8*SIN($B2586*$F$8)</f>
        <v>0.63718740104333038</v>
      </c>
      <c r="I2586" s="55">
        <v>1</v>
      </c>
      <c r="J2586" s="58">
        <v>0</v>
      </c>
      <c r="K2586" s="56">
        <v>0</v>
      </c>
      <c r="L2586" s="57">
        <v>0</v>
      </c>
      <c r="N2586" s="55">
        <f t="shared" ref="N2586" si="10643">D2586*I2586+F2586*I2589-E2586*J2586-G2586*J2589</f>
        <v>0.91256097846086492</v>
      </c>
      <c r="O2586" s="58">
        <f t="shared" ref="O2586" si="10644">(D2586*J2586+E2586*I2586+F2586*J2589+G2586*I2589)</f>
        <v>0</v>
      </c>
      <c r="P2586" s="56">
        <f t="shared" ref="P2586" si="10645">D2586*K2586+F2586*K2589-E2586*L2586-G2586*L2589</f>
        <v>0</v>
      </c>
      <c r="Q2586" s="57">
        <f t="shared" ref="Q2586" si="10646">(D2586*L2586+E2586*K2586+F2586*L2589+G2586*K2589)</f>
        <v>0.63718740104333038</v>
      </c>
      <c r="S2586" s="59">
        <f t="shared" ref="S2586" si="10647">COS($U$8*$B2586)</f>
        <v>-0.97718372069669035</v>
      </c>
      <c r="T2586" s="60">
        <v>0</v>
      </c>
      <c r="U2586" s="22">
        <v>0</v>
      </c>
      <c r="V2586" s="116">
        <f t="shared" ref="V2586" si="10648">$T$8*SIN($B2586*$U$8)</f>
        <v>0.63718740104333038</v>
      </c>
      <c r="X2586" s="55">
        <f t="shared" ref="X2586" si="10649">N2586*S2586+P2586*S2589-O2586*T2586-Q2586*T2589</f>
        <v>-0.9368517083003729</v>
      </c>
      <c r="Y2586" s="58">
        <f t="shared" ref="Y2586" si="10650">(N2586*T2586+O2586*S2586+P2586*T2589+Q2586*S2589)</f>
        <v>0</v>
      </c>
      <c r="Z2586" s="56">
        <f t="shared" ref="Z2586" si="10651">N2586*U2586+P2586*U2589-O2586*V2586-Q2586*V2589</f>
        <v>0</v>
      </c>
      <c r="AA2586" s="57">
        <f t="shared" ref="AA2586" si="10652">(N2586*V2586+O2586*U2586+P2586*V2589+Q2586*U2589)</f>
        <v>-4.1176797173538726E-2</v>
      </c>
      <c r="AB2586" s="9"/>
      <c r="AC2586" s="61">
        <f t="shared" ref="AC2586" si="10653">20*LOG((2*$X$8)/(($X$8*X2586+Z2586+$X$8*X2589+Z2589)^2+($X$8*Y2586+AA2586+$X$8*Y2589+AA2589)^2)^0.5)</f>
        <v>-4.9761951193272926</v>
      </c>
      <c r="AE2586" s="99">
        <f t="shared" ref="AE2586" si="10654">((Y2586^2+X2586^2)/(Y2589^2+X2589^2))^0.5</f>
        <v>0.31540272324865481</v>
      </c>
      <c r="AF2586" s="17"/>
      <c r="AG2586" s="62"/>
      <c r="AH2586" s="62"/>
      <c r="AI2586" s="62"/>
      <c r="AJ2586" s="62"/>
    </row>
    <row r="2587" spans="2:36" ht="18.649999999999999" customHeight="1" thickBot="1">
      <c r="D2587" s="59"/>
      <c r="E2587" s="22"/>
      <c r="F2587" s="22"/>
      <c r="G2587" s="65"/>
      <c r="I2587" s="63"/>
      <c r="L2587" s="64"/>
      <c r="N2587" s="63"/>
      <c r="Q2587" s="64"/>
      <c r="S2587" s="63"/>
      <c r="V2587" s="64"/>
      <c r="X2587" s="63"/>
      <c r="AA2587" s="64"/>
      <c r="AE2587" s="100"/>
      <c r="AF2587" s="17"/>
      <c r="AG2587" s="62"/>
      <c r="AH2587" s="62"/>
      <c r="AI2587" s="62"/>
      <c r="AJ2587" s="62"/>
    </row>
    <row r="2588" spans="2:36" ht="18.649999999999999" customHeight="1" thickBot="1">
      <c r="D2588" s="237" t="s">
        <v>39</v>
      </c>
      <c r="E2588" s="238"/>
      <c r="F2588" s="239" t="s">
        <v>40</v>
      </c>
      <c r="G2588" s="240"/>
      <c r="I2588" s="228" t="s">
        <v>18</v>
      </c>
      <c r="J2588" s="229"/>
      <c r="K2588" s="230" t="s">
        <v>19</v>
      </c>
      <c r="L2588" s="231"/>
      <c r="N2588" s="228" t="s">
        <v>20</v>
      </c>
      <c r="O2588" s="229"/>
      <c r="P2588" s="230" t="s">
        <v>21</v>
      </c>
      <c r="Q2588" s="231"/>
      <c r="S2588" s="228" t="s">
        <v>47</v>
      </c>
      <c r="T2588" s="229"/>
      <c r="U2588" s="230" t="s">
        <v>48</v>
      </c>
      <c r="V2588" s="231"/>
      <c r="X2588" s="228" t="s">
        <v>51</v>
      </c>
      <c r="Y2588" s="229"/>
      <c r="Z2588" s="230" t="s">
        <v>52</v>
      </c>
      <c r="AA2588" s="231"/>
      <c r="AB2588" s="4"/>
      <c r="AC2588" s="71" t="s">
        <v>89</v>
      </c>
      <c r="AE2588" s="101" t="s">
        <v>90</v>
      </c>
      <c r="AF2588" s="17"/>
      <c r="AG2588" s="62"/>
      <c r="AH2588" s="62"/>
      <c r="AI2588" s="62"/>
      <c r="AJ2588" s="62"/>
    </row>
    <row r="2589" spans="2:36" ht="18.649999999999999" customHeight="1" thickTop="1" thickBot="1">
      <c r="D2589" s="43">
        <v>0</v>
      </c>
      <c r="E2589" s="116">
        <f t="shared" ref="E2589" si="10655">(1/$E$8)*SIN($B2586*$F$8)</f>
        <v>7.0798600115925592E-2</v>
      </c>
      <c r="F2589" s="59">
        <f t="shared" ref="F2589" si="10656">COS($F$8*$B2586)</f>
        <v>-0.97718372069669035</v>
      </c>
      <c r="G2589" s="73">
        <v>0</v>
      </c>
      <c r="I2589" s="55">
        <v>0</v>
      </c>
      <c r="J2589" s="58">
        <f t="shared" ref="J2589" si="10657">(TAN($K$8*B2586))/$J$8</f>
        <v>-2.9657596745687189</v>
      </c>
      <c r="K2589" s="56">
        <v>1</v>
      </c>
      <c r="L2589" s="57">
        <v>0</v>
      </c>
      <c r="N2589" s="55">
        <f t="shared" ref="N2589" si="10658">D2589*I2586+F2589*I2589-E2589*J2586-G2589*J2589</f>
        <v>0</v>
      </c>
      <c r="O2589" s="58">
        <f t="shared" ref="O2589" si="10659">(D2589*J2586+E2589*I2586+F2589*J2589+G2589*I2589)</f>
        <v>2.9688906736031919</v>
      </c>
      <c r="P2589" s="56">
        <f t="shared" ref="P2589" si="10660">D2589*K2586+F2589*K2589-E2589*L2586-G2589*L2589</f>
        <v>-0.97718372069669035</v>
      </c>
      <c r="Q2589" s="57">
        <f t="shared" ref="Q2589" si="10661">(D2589*L2586+E2589*K2586+F2589*L2589+G2589*K2589)</f>
        <v>0</v>
      </c>
      <c r="S2589" s="43">
        <v>0</v>
      </c>
      <c r="T2589" s="116">
        <f t="shared" ref="T2589" si="10662">(1/$T$8)*SIN($B2586*$U$8)</f>
        <v>7.0798600115925592E-2</v>
      </c>
      <c r="U2589" s="59">
        <f t="shared" ref="U2589" si="10663">COS($U$8*$B2586)</f>
        <v>-0.97718372069669035</v>
      </c>
      <c r="V2589" s="73">
        <v>0</v>
      </c>
      <c r="X2589" s="55">
        <f t="shared" ref="X2589" si="10664">N2589*S2586+P2589*S2589-O2589*T2586-Q2589*T2589</f>
        <v>0</v>
      </c>
      <c r="Y2589" s="58">
        <f t="shared" ref="Y2589" si="10665">(N2589*T2586+O2589*S2586+P2589*T2589+Q2589*S2589)</f>
        <v>-2.9703348742546676</v>
      </c>
      <c r="Z2589" s="56">
        <f t="shared" ref="Z2589" si="10666">N2589*U2586+P2589*U2589-O2589*V2586-Q2589*V2589</f>
        <v>-0.9368517083003729</v>
      </c>
      <c r="AA2589" s="57">
        <f t="shared" ref="AA2589" si="10667">(N2589*V2586+O2589*U2586+P2589*V2589+Q2589*U2589)</f>
        <v>0</v>
      </c>
      <c r="AB2589" s="9"/>
      <c r="AC2589" s="74">
        <f t="shared" ref="AC2589" si="10668">(180/PI())*ATAN(-1*(($X$8*Y2586+AA2586+$X$8*Y2589+AA2589)/($X$8*X2586+Z2586+$X$8*X2589+Z2589)))</f>
        <v>-58.110937313036985</v>
      </c>
      <c r="AE2589" s="102">
        <f t="shared" ref="AE2589" si="10669">20*LOG(((($X$8*X2586+Z2586-$X$8*X2589-Z2589)^2+($X$8*Y2586+AA2586-$X$8*Y2589-AA2589)^2)/(($X$8*X2586+Z2586+$X$8*X2589+Z2589)^2+($X$8*Y2586+AA2586+$X$8*Y2589+AA2589)^2))^0.5)</f>
        <v>-1.6619388372709203</v>
      </c>
      <c r="AF2589" s="17"/>
      <c r="AG2589" s="62"/>
      <c r="AH2589" s="62"/>
      <c r="AI2589" s="62"/>
      <c r="AJ2589" s="62"/>
    </row>
    <row r="2590" spans="2:36" ht="18.649999999999999" customHeight="1">
      <c r="AE2590" s="66"/>
    </row>
    <row r="2591" spans="2:36" ht="18.649999999999999" customHeight="1" thickBot="1">
      <c r="E2591" s="50" t="s">
        <v>8</v>
      </c>
      <c r="J2591" s="50" t="s">
        <v>9</v>
      </c>
      <c r="O2591" s="50" t="s">
        <v>10</v>
      </c>
      <c r="T2591" s="50" t="s">
        <v>11</v>
      </c>
      <c r="Y2591" s="50" t="s">
        <v>12</v>
      </c>
    </row>
    <row r="2592" spans="2:36" ht="18.649999999999999" customHeight="1" thickBot="1">
      <c r="B2592" s="49"/>
      <c r="D2592" s="233" t="s">
        <v>37</v>
      </c>
      <c r="E2592" s="234"/>
      <c r="F2592" s="235" t="s">
        <v>38</v>
      </c>
      <c r="G2592" s="236"/>
      <c r="I2592" s="228" t="s">
        <v>14</v>
      </c>
      <c r="J2592" s="229"/>
      <c r="K2592" s="230" t="s">
        <v>15</v>
      </c>
      <c r="L2592" s="231"/>
      <c r="N2592" s="228" t="s">
        <v>16</v>
      </c>
      <c r="O2592" s="229"/>
      <c r="P2592" s="230" t="s">
        <v>17</v>
      </c>
      <c r="Q2592" s="231"/>
      <c r="S2592" s="228" t="s">
        <v>45</v>
      </c>
      <c r="T2592" s="229"/>
      <c r="U2592" s="230" t="s">
        <v>46</v>
      </c>
      <c r="V2592" s="231"/>
      <c r="X2592" s="228" t="s">
        <v>49</v>
      </c>
      <c r="Y2592" s="229"/>
      <c r="Z2592" s="230" t="s">
        <v>50</v>
      </c>
      <c r="AA2592" s="231"/>
      <c r="AB2592" s="4"/>
      <c r="AC2592" s="53" t="s">
        <v>87</v>
      </c>
      <c r="AE2592" s="98" t="s">
        <v>88</v>
      </c>
      <c r="AF2592" s="17"/>
      <c r="AG2592" s="62"/>
      <c r="AH2592" s="62"/>
      <c r="AI2592" s="62"/>
      <c r="AJ2592" s="62"/>
    </row>
    <row r="2593" spans="2:36" ht="18.649999999999999" customHeight="1" thickTop="1" thickBot="1">
      <c r="B2593" s="75">
        <v>7.34</v>
      </c>
      <c r="D2593" s="132">
        <f t="shared" ref="D2593" si="10670">COS($F$8*$B2593)</f>
        <v>-0.97885135702045589</v>
      </c>
      <c r="E2593" s="133">
        <v>0</v>
      </c>
      <c r="F2593" s="134">
        <v>0</v>
      </c>
      <c r="G2593" s="135">
        <f t="shared" ref="G2593" si="10671">$E$8*SIN($B2593*$F$8)</f>
        <v>0.61371832931150683</v>
      </c>
      <c r="I2593" s="55">
        <v>1</v>
      </c>
      <c r="J2593" s="58">
        <v>0</v>
      </c>
      <c r="K2593" s="56">
        <v>0</v>
      </c>
      <c r="L2593" s="57">
        <v>0</v>
      </c>
      <c r="N2593" s="55">
        <f t="shared" ref="N2593" si="10672">D2593*I2593+F2593*I2596-E2593*J2593-G2593*J2596</f>
        <v>0.77295163889531648</v>
      </c>
      <c r="O2593" s="58">
        <f t="shared" ref="O2593" si="10673">(D2593*J2593+E2593*I2593+F2593*J2596+G2593*I2596)</f>
        <v>0</v>
      </c>
      <c r="P2593" s="56">
        <f t="shared" ref="P2593" si="10674">D2593*K2593+F2593*K2596-E2593*L2593-G2593*L2596</f>
        <v>0</v>
      </c>
      <c r="Q2593" s="57">
        <f t="shared" ref="Q2593" si="10675">(D2593*L2593+E2593*K2593+F2593*L2596+G2593*K2596)</f>
        <v>0.61371832931150683</v>
      </c>
      <c r="S2593" s="59">
        <f t="shared" ref="S2593" si="10676">COS($U$8*$B2593)</f>
        <v>-0.97885135702045589</v>
      </c>
      <c r="T2593" s="60">
        <v>0</v>
      </c>
      <c r="U2593" s="22">
        <v>0</v>
      </c>
      <c r="V2593" s="116">
        <f t="shared" ref="V2593" si="10677">$T$8*SIN($B2593*$U$8)</f>
        <v>0.61371832931150683</v>
      </c>
      <c r="X2593" s="55">
        <f t="shared" ref="X2593" si="10678">N2593*S2593+P2593*S2596-O2593*T2593-Q2593*T2596</f>
        <v>-0.7984547815030778</v>
      </c>
      <c r="Y2593" s="58">
        <f t="shared" ref="Y2593" si="10679">(N2593*T2593+O2593*S2593+P2593*T2596+Q2593*S2596)</f>
        <v>0</v>
      </c>
      <c r="Z2593" s="56">
        <f t="shared" ref="Z2593" si="10680">N2593*U2593+P2593*U2596-O2593*V2593-Q2593*V2596</f>
        <v>0</v>
      </c>
      <c r="AA2593" s="57">
        <f t="shared" ref="AA2593" si="10681">(N2593*V2593+O2593*U2593+P2593*V2596+Q2593*U2596)</f>
        <v>-0.12636443101347072</v>
      </c>
      <c r="AB2593" s="9"/>
      <c r="AC2593" s="61">
        <f t="shared" ref="AC2593" si="10682">20*LOG((2*$X$8)/(($X$8*X2593+Z2593+$X$8*X2596+Z2596)^2+($X$8*Y2593+AA2593+$X$8*Y2596+AA2596)^2)^0.5)</f>
        <v>-4.5935589355269189</v>
      </c>
      <c r="AE2593" s="99">
        <f t="shared" ref="AE2593" si="10683">((Y2593^2+X2593^2)/(Y2596^2+X2596^2))^0.5</f>
        <v>0.27835764273312313</v>
      </c>
      <c r="AF2593" s="17"/>
      <c r="AG2593" s="62"/>
      <c r="AH2593" s="62"/>
      <c r="AI2593" s="62"/>
      <c r="AJ2593" s="62"/>
    </row>
    <row r="2594" spans="2:36" ht="18.649999999999999" customHeight="1" thickBot="1">
      <c r="D2594" s="59"/>
      <c r="E2594" s="22"/>
      <c r="F2594" s="22"/>
      <c r="G2594" s="65"/>
      <c r="I2594" s="63"/>
      <c r="L2594" s="64"/>
      <c r="N2594" s="63"/>
      <c r="Q2594" s="64"/>
      <c r="S2594" s="63"/>
      <c r="V2594" s="64"/>
      <c r="X2594" s="63"/>
      <c r="AA2594" s="64"/>
      <c r="AE2594" s="100"/>
      <c r="AF2594" s="17"/>
      <c r="AG2594" s="62"/>
      <c r="AH2594" s="62"/>
      <c r="AI2594" s="62"/>
      <c r="AJ2594" s="62"/>
    </row>
    <row r="2595" spans="2:36" ht="18.649999999999999" customHeight="1" thickBot="1">
      <c r="D2595" s="237" t="s">
        <v>39</v>
      </c>
      <c r="E2595" s="238"/>
      <c r="F2595" s="239" t="s">
        <v>40</v>
      </c>
      <c r="G2595" s="240"/>
      <c r="I2595" s="228" t="s">
        <v>18</v>
      </c>
      <c r="J2595" s="229"/>
      <c r="K2595" s="230" t="s">
        <v>19</v>
      </c>
      <c r="L2595" s="231"/>
      <c r="N2595" s="228" t="s">
        <v>20</v>
      </c>
      <c r="O2595" s="229"/>
      <c r="P2595" s="230" t="s">
        <v>21</v>
      </c>
      <c r="Q2595" s="231"/>
      <c r="S2595" s="228" t="s">
        <v>47</v>
      </c>
      <c r="T2595" s="229"/>
      <c r="U2595" s="230" t="s">
        <v>48</v>
      </c>
      <c r="V2595" s="231"/>
      <c r="X2595" s="228" t="s">
        <v>51</v>
      </c>
      <c r="Y2595" s="229"/>
      <c r="Z2595" s="230" t="s">
        <v>52</v>
      </c>
      <c r="AA2595" s="231"/>
      <c r="AB2595" s="4"/>
      <c r="AC2595" s="71" t="s">
        <v>89</v>
      </c>
      <c r="AE2595" s="101" t="s">
        <v>90</v>
      </c>
      <c r="AF2595" s="17"/>
      <c r="AG2595" s="62"/>
      <c r="AH2595" s="62"/>
      <c r="AI2595" s="62"/>
      <c r="AJ2595" s="62"/>
    </row>
    <row r="2596" spans="2:36" ht="18.649999999999999" customHeight="1" thickTop="1" thickBot="1">
      <c r="D2596" s="43">
        <v>0</v>
      </c>
      <c r="E2596" s="116">
        <f t="shared" ref="E2596" si="10684">(1/$E$8)*SIN($B2593*$F$8)</f>
        <v>6.8190925479056308E-2</v>
      </c>
      <c r="F2596" s="59">
        <f t="shared" ref="F2596" si="10685">COS($F$8*$B2593)</f>
        <v>-0.97885135702045589</v>
      </c>
      <c r="G2596" s="73">
        <v>0</v>
      </c>
      <c r="I2596" s="55">
        <v>0</v>
      </c>
      <c r="J2596" s="58">
        <f t="shared" ref="J2596" si="10686">(TAN($K$8*B2593))/$J$8</f>
        <v>-2.8544087934949136</v>
      </c>
      <c r="K2596" s="56">
        <v>1</v>
      </c>
      <c r="L2596" s="57">
        <v>0</v>
      </c>
      <c r="N2596" s="55">
        <f t="shared" ref="N2596" si="10687">D2596*I2593+F2596*I2596-E2596*J2593-G2596*J2596</f>
        <v>0</v>
      </c>
      <c r="O2596" s="58">
        <f t="shared" ref="O2596" si="10688">(D2596*J2593+E2596*I2593+F2596*J2596+G2596*I2596)</f>
        <v>2.8622328464826747</v>
      </c>
      <c r="P2596" s="56">
        <f t="shared" ref="P2596" si="10689">D2596*K2593+F2596*K2596-E2596*L2593-G2596*L2596</f>
        <v>-0.97885135702045589</v>
      </c>
      <c r="Q2596" s="57">
        <f t="shared" ref="Q2596" si="10690">(D2596*L2593+E2596*K2593+F2596*L2596+G2596*K2596)</f>
        <v>0</v>
      </c>
      <c r="S2596" s="43">
        <v>0</v>
      </c>
      <c r="T2596" s="116">
        <f t="shared" ref="T2596" si="10691">(1/$T$8)*SIN($B2593*$U$8)</f>
        <v>6.8190925479056308E-2</v>
      </c>
      <c r="U2596" s="59">
        <f t="shared" ref="U2596" si="10692">COS($U$8*$B2593)</f>
        <v>-0.97885135702045589</v>
      </c>
      <c r="V2596" s="73">
        <v>0</v>
      </c>
      <c r="X2596" s="55">
        <f t="shared" ref="X2596" si="10693">N2596*S2593+P2596*S2596-O2596*T2593-Q2596*T2596</f>
        <v>0</v>
      </c>
      <c r="Y2596" s="58">
        <f t="shared" ref="Y2596" si="10694">(N2596*T2593+O2596*S2593+P2596*T2596+Q2596*S2596)</f>
        <v>-2.868449285829743</v>
      </c>
      <c r="Z2596" s="56">
        <f t="shared" ref="Z2596" si="10695">N2596*U2593+P2596*U2596-O2596*V2593-Q2596*V2596</f>
        <v>-0.79845478150307769</v>
      </c>
      <c r="AA2596" s="57">
        <f t="shared" ref="AA2596" si="10696">(N2596*V2593+O2596*U2593+P2596*V2596+Q2596*U2596)</f>
        <v>0</v>
      </c>
      <c r="AB2596" s="9"/>
      <c r="AC2596" s="74">
        <f t="shared" ref="AC2596" si="10697">(180/PI())*ATAN(-1*(($X$8*Y2593+AA2593+$X$8*Y2596+AA2596)/($X$8*X2593+Z2593+$X$8*X2596+Z2596)))</f>
        <v>-61.932345473594744</v>
      </c>
      <c r="AE2596" s="102">
        <f t="shared" ref="AE2596" si="10698">20*LOG(((($X$8*X2593+Z2593-$X$8*X2596-Z2596)^2+($X$8*Y2593+AA2593-$X$8*Y2596-AA2596)^2)/(($X$8*X2593+Z2593+$X$8*X2596+Z2596)^2+($X$8*Y2593+AA2593+$X$8*Y2596+AA2596)^2))^0.5)</f>
        <v>-1.8525410475538409</v>
      </c>
      <c r="AF2596" s="17"/>
      <c r="AG2596" s="62"/>
      <c r="AH2596" s="62"/>
      <c r="AI2596" s="62"/>
      <c r="AJ2596" s="62"/>
    </row>
    <row r="2597" spans="2:36" ht="18.649999999999999" customHeight="1">
      <c r="AE2597" s="66"/>
    </row>
    <row r="2598" spans="2:36" ht="18.649999999999999" customHeight="1" thickBot="1">
      <c r="E2598" s="50" t="s">
        <v>8</v>
      </c>
      <c r="J2598" s="50" t="s">
        <v>9</v>
      </c>
      <c r="O2598" s="50" t="s">
        <v>10</v>
      </c>
      <c r="T2598" s="50" t="s">
        <v>11</v>
      </c>
      <c r="Y2598" s="50" t="s">
        <v>12</v>
      </c>
    </row>
    <row r="2599" spans="2:36" ht="18.649999999999999" customHeight="1" thickBot="1">
      <c r="B2599" s="49"/>
      <c r="D2599" s="233" t="s">
        <v>37</v>
      </c>
      <c r="E2599" s="234"/>
      <c r="F2599" s="235" t="s">
        <v>38</v>
      </c>
      <c r="G2599" s="236"/>
      <c r="I2599" s="228" t="s">
        <v>14</v>
      </c>
      <c r="J2599" s="229"/>
      <c r="K2599" s="230" t="s">
        <v>15</v>
      </c>
      <c r="L2599" s="231"/>
      <c r="N2599" s="228" t="s">
        <v>16</v>
      </c>
      <c r="O2599" s="229"/>
      <c r="P2599" s="230" t="s">
        <v>17</v>
      </c>
      <c r="Q2599" s="231"/>
      <c r="S2599" s="228" t="s">
        <v>45</v>
      </c>
      <c r="T2599" s="229"/>
      <c r="U2599" s="230" t="s">
        <v>46</v>
      </c>
      <c r="V2599" s="231"/>
      <c r="X2599" s="228" t="s">
        <v>49</v>
      </c>
      <c r="Y2599" s="229"/>
      <c r="Z2599" s="230" t="s">
        <v>50</v>
      </c>
      <c r="AA2599" s="231"/>
      <c r="AB2599" s="4"/>
      <c r="AC2599" s="53" t="s">
        <v>87</v>
      </c>
      <c r="AE2599" s="98" t="s">
        <v>88</v>
      </c>
      <c r="AF2599" s="17"/>
      <c r="AG2599" s="62"/>
      <c r="AH2599" s="62"/>
      <c r="AI2599" s="62"/>
      <c r="AJ2599" s="62"/>
    </row>
    <row r="2600" spans="2:36" ht="18.649999999999999" customHeight="1" thickTop="1" thickBot="1">
      <c r="B2600" s="75">
        <v>7.36</v>
      </c>
      <c r="D2600" s="132">
        <f t="shared" ref="D2600" si="10699">COS($F$8*$B2600)</f>
        <v>-0.98045636573548567</v>
      </c>
      <c r="E2600" s="133">
        <v>0</v>
      </c>
      <c r="F2600" s="134">
        <v>0</v>
      </c>
      <c r="G2600" s="135">
        <f t="shared" ref="G2600" si="10700">$E$8*SIN($B2600*$F$8)</f>
        <v>0.59020999144276776</v>
      </c>
      <c r="I2600" s="55">
        <v>1</v>
      </c>
      <c r="J2600" s="58">
        <v>0</v>
      </c>
      <c r="K2600" s="56">
        <v>0</v>
      </c>
      <c r="L2600" s="57">
        <v>0</v>
      </c>
      <c r="N2600" s="55">
        <f t="shared" ref="N2600" si="10701">D2600*I2600+F2600*I2603-E2600*J2600-G2600*J2603</f>
        <v>0.64254955395296665</v>
      </c>
      <c r="O2600" s="58">
        <f t="shared" ref="O2600" si="10702">(D2600*J2600+E2600*I2600+F2600*J2603+G2600*I2603)</f>
        <v>0</v>
      </c>
      <c r="P2600" s="56">
        <f t="shared" ref="P2600" si="10703">D2600*K2600+F2600*K2603-E2600*L2600-G2600*L2603</f>
        <v>0</v>
      </c>
      <c r="Q2600" s="57">
        <f t="shared" ref="Q2600" si="10704">(D2600*L2600+E2600*K2600+F2600*L2603+G2600*K2603)</f>
        <v>0.59020999144276776</v>
      </c>
      <c r="S2600" s="59">
        <f t="shared" ref="S2600" si="10705">COS($U$8*$B2600)</f>
        <v>-0.98045636573548567</v>
      </c>
      <c r="T2600" s="60">
        <v>0</v>
      </c>
      <c r="U2600" s="22">
        <v>0</v>
      </c>
      <c r="V2600" s="116">
        <f t="shared" ref="V2600" si="10706">$T$8*SIN($B2600*$U$8)</f>
        <v>0.59020999144276776</v>
      </c>
      <c r="X2600" s="55">
        <f t="shared" ref="X2600" si="10707">N2600*S2600+P2600*S2603-O2600*T2600-Q2600*T2603</f>
        <v>-0.66869711536244658</v>
      </c>
      <c r="Y2600" s="58">
        <f t="shared" ref="Y2600" si="10708">(N2600*T2600+O2600*S2600+P2600*T2603+Q2600*S2603)</f>
        <v>0</v>
      </c>
      <c r="Z2600" s="56">
        <f t="shared" ref="Z2600" si="10709">N2600*U2600+P2600*U2603-O2600*V2600-Q2600*V2603</f>
        <v>0</v>
      </c>
      <c r="AA2600" s="57">
        <f t="shared" ref="AA2600" si="10710">(N2600*V2600+O2600*U2600+P2600*V2603+Q2600*U2603)</f>
        <v>-0.19943597649061351</v>
      </c>
      <c r="AB2600" s="9"/>
      <c r="AC2600" s="61">
        <f t="shared" ref="AC2600" si="10711">20*LOG((2*$X$8)/(($X$8*X2600+Z2600+$X$8*X2603+Z2603)^2+($X$8*Y2600+AA2600+$X$8*Y2603+AA2603)^2)^0.5)</f>
        <v>-4.2399429587422102</v>
      </c>
      <c r="AE2600" s="99">
        <f t="shared" ref="AE2600" si="10712">((Y2600^2+X2600^2)/(Y2603^2+X2603^2))^0.5</f>
        <v>0.24122939142853603</v>
      </c>
      <c r="AF2600" s="17"/>
      <c r="AG2600" s="62"/>
      <c r="AH2600" s="62"/>
      <c r="AI2600" s="62"/>
      <c r="AJ2600" s="62"/>
    </row>
    <row r="2601" spans="2:36" ht="18.649999999999999" customHeight="1" thickBot="1">
      <c r="D2601" s="59"/>
      <c r="E2601" s="22"/>
      <c r="F2601" s="22"/>
      <c r="G2601" s="65"/>
      <c r="I2601" s="63"/>
      <c r="L2601" s="64"/>
      <c r="N2601" s="63"/>
      <c r="Q2601" s="64"/>
      <c r="S2601" s="63"/>
      <c r="V2601" s="64"/>
      <c r="X2601" s="63"/>
      <c r="AA2601" s="64"/>
      <c r="AE2601" s="100"/>
      <c r="AF2601" s="17"/>
      <c r="AG2601" s="62"/>
      <c r="AH2601" s="62"/>
      <c r="AI2601" s="62"/>
      <c r="AJ2601" s="62"/>
    </row>
    <row r="2602" spans="2:36" ht="18.649999999999999" customHeight="1" thickBot="1">
      <c r="D2602" s="237" t="s">
        <v>39</v>
      </c>
      <c r="E2602" s="238"/>
      <c r="F2602" s="239" t="s">
        <v>40</v>
      </c>
      <c r="G2602" s="240"/>
      <c r="I2602" s="228" t="s">
        <v>18</v>
      </c>
      <c r="J2602" s="229"/>
      <c r="K2602" s="230" t="s">
        <v>19</v>
      </c>
      <c r="L2602" s="231"/>
      <c r="N2602" s="228" t="s">
        <v>20</v>
      </c>
      <c r="O2602" s="229"/>
      <c r="P2602" s="230" t="s">
        <v>21</v>
      </c>
      <c r="Q2602" s="231"/>
      <c r="S2602" s="228" t="s">
        <v>47</v>
      </c>
      <c r="T2602" s="229"/>
      <c r="U2602" s="230" t="s">
        <v>48</v>
      </c>
      <c r="V2602" s="231"/>
      <c r="X2602" s="228" t="s">
        <v>51</v>
      </c>
      <c r="Y2602" s="229"/>
      <c r="Z2602" s="230" t="s">
        <v>52</v>
      </c>
      <c r="AA2602" s="231"/>
      <c r="AB2602" s="4"/>
      <c r="AC2602" s="71" t="s">
        <v>89</v>
      </c>
      <c r="AE2602" s="101" t="s">
        <v>90</v>
      </c>
      <c r="AF2602" s="17"/>
      <c r="AG2602" s="62"/>
      <c r="AH2602" s="62"/>
      <c r="AI2602" s="62"/>
      <c r="AJ2602" s="62"/>
    </row>
    <row r="2603" spans="2:36" ht="18.649999999999999" customHeight="1" thickTop="1" thickBot="1">
      <c r="D2603" s="43">
        <v>0</v>
      </c>
      <c r="E2603" s="116">
        <f t="shared" ref="E2603" si="10713">(1/$E$8)*SIN($B2600*$F$8)</f>
        <v>6.5578887938085306E-2</v>
      </c>
      <c r="F2603" s="59">
        <f t="shared" ref="F2603" si="10714">COS($F$8*$B2600)</f>
        <v>-0.98045636573548567</v>
      </c>
      <c r="G2603" s="73">
        <v>0</v>
      </c>
      <c r="I2603" s="55">
        <v>0</v>
      </c>
      <c r="J2603" s="58">
        <f t="shared" ref="J2603" si="10715">(TAN($K$8*B2600))/$J$8</f>
        <v>-2.7498787604747523</v>
      </c>
      <c r="K2603" s="56">
        <v>1</v>
      </c>
      <c r="L2603" s="57">
        <v>0</v>
      </c>
      <c r="N2603" s="55">
        <f t="shared" ref="N2603" si="10716">D2603*I2600+F2603*I2603-E2603*J2600-G2603*J2603</f>
        <v>0</v>
      </c>
      <c r="O2603" s="58">
        <f t="shared" ref="O2603" si="10717">(D2603*J2600+E2603*I2600+F2603*J2603+G2603*I2603)</f>
        <v>2.7617150236463628</v>
      </c>
      <c r="P2603" s="56">
        <f t="shared" ref="P2603" si="10718">D2603*K2600+F2603*K2603-E2603*L2600-G2603*L2603</f>
        <v>-0.98045636573548567</v>
      </c>
      <c r="Q2603" s="57">
        <f t="shared" ref="Q2603" si="10719">(D2603*L2600+E2603*K2600+F2603*L2603+G2603*K2603)</f>
        <v>0</v>
      </c>
      <c r="S2603" s="43">
        <v>0</v>
      </c>
      <c r="T2603" s="116">
        <f t="shared" ref="T2603" si="10720">(1/$T$8)*SIN($B2600*$U$8)</f>
        <v>6.5578887938085306E-2</v>
      </c>
      <c r="U2603" s="59">
        <f t="shared" ref="U2603" si="10721">COS($U$8*$B2600)</f>
        <v>-0.98045636573548567</v>
      </c>
      <c r="V2603" s="73">
        <v>0</v>
      </c>
      <c r="X2603" s="55">
        <f t="shared" ref="X2603" si="10722">N2603*S2600+P2603*S2603-O2603*T2600-Q2603*T2603</f>
        <v>0</v>
      </c>
      <c r="Y2603" s="58">
        <f t="shared" ref="Y2603" si="10723">(N2603*T2600+O2603*S2600+P2603*T2603+Q2603*S2603)</f>
        <v>-2.7720383134181534</v>
      </c>
      <c r="Z2603" s="56">
        <f t="shared" ref="Z2603" si="10724">N2603*U2600+P2603*U2603-O2603*V2600-Q2603*V2603</f>
        <v>-0.66869711536244647</v>
      </c>
      <c r="AA2603" s="57">
        <f t="shared" ref="AA2603" si="10725">(N2603*V2600+O2603*U2600+P2603*V2603+Q2603*U2603)</f>
        <v>0</v>
      </c>
      <c r="AB2603" s="9"/>
      <c r="AC2603" s="74">
        <f t="shared" ref="AC2603" si="10726">(180/PI())*ATAN(-1*(($X$8*Y2600+AA2600+$X$8*Y2603+AA2603)/($X$8*X2600+Z2600+$X$8*X2603+Z2603)))</f>
        <v>-65.768553936275012</v>
      </c>
      <c r="AE2603" s="102">
        <f t="shared" ref="AE2603" si="10727">20*LOG(((($X$8*X2600+Z2600-$X$8*X2603-Z2603)^2+($X$8*Y2600+AA2600-$X$8*Y2603-AA2603)^2)/(($X$8*X2600+Z2600+$X$8*X2603+Z2603)^2+($X$8*Y2600+AA2600+$X$8*Y2603+AA2603)^2))^0.5)</f>
        <v>-2.0530896757994737</v>
      </c>
      <c r="AF2603" s="17"/>
      <c r="AG2603" s="62"/>
      <c r="AH2603" s="62"/>
      <c r="AI2603" s="62"/>
      <c r="AJ2603" s="62"/>
    </row>
    <row r="2604" spans="2:36" ht="18.649999999999999" customHeight="1">
      <c r="AE2604" s="66"/>
    </row>
    <row r="2605" spans="2:36" ht="18.649999999999999" customHeight="1" thickBot="1">
      <c r="E2605" s="50" t="s">
        <v>8</v>
      </c>
      <c r="J2605" s="50" t="s">
        <v>9</v>
      </c>
      <c r="O2605" s="50" t="s">
        <v>10</v>
      </c>
      <c r="T2605" s="50" t="s">
        <v>11</v>
      </c>
      <c r="Y2605" s="50" t="s">
        <v>12</v>
      </c>
    </row>
    <row r="2606" spans="2:36" ht="18.649999999999999" customHeight="1" thickBot="1">
      <c r="B2606" s="49"/>
      <c r="D2606" s="233" t="s">
        <v>37</v>
      </c>
      <c r="E2606" s="234"/>
      <c r="F2606" s="235" t="s">
        <v>38</v>
      </c>
      <c r="G2606" s="236"/>
      <c r="I2606" s="228" t="s">
        <v>14</v>
      </c>
      <c r="J2606" s="229"/>
      <c r="K2606" s="230" t="s">
        <v>15</v>
      </c>
      <c r="L2606" s="231"/>
      <c r="N2606" s="228" t="s">
        <v>16</v>
      </c>
      <c r="O2606" s="229"/>
      <c r="P2606" s="230" t="s">
        <v>17</v>
      </c>
      <c r="Q2606" s="231"/>
      <c r="S2606" s="228" t="s">
        <v>45</v>
      </c>
      <c r="T2606" s="229"/>
      <c r="U2606" s="230" t="s">
        <v>46</v>
      </c>
      <c r="V2606" s="231"/>
      <c r="X2606" s="228" t="s">
        <v>49</v>
      </c>
      <c r="Y2606" s="229"/>
      <c r="Z2606" s="230" t="s">
        <v>50</v>
      </c>
      <c r="AA2606" s="231"/>
      <c r="AB2606" s="4"/>
      <c r="AC2606" s="53" t="s">
        <v>87</v>
      </c>
      <c r="AE2606" s="98" t="s">
        <v>88</v>
      </c>
      <c r="AF2606" s="17"/>
      <c r="AG2606" s="62"/>
      <c r="AH2606" s="62"/>
      <c r="AI2606" s="62"/>
      <c r="AJ2606" s="62"/>
    </row>
    <row r="2607" spans="2:36" ht="18.649999999999999" customHeight="1" thickTop="1" thickBot="1">
      <c r="B2607" s="75">
        <v>7.38</v>
      </c>
      <c r="D2607" s="132">
        <f t="shared" ref="D2607" si="10728">COS($F$8*$B2607)</f>
        <v>-0.98199864415217575</v>
      </c>
      <c r="E2607" s="133">
        <v>0</v>
      </c>
      <c r="F2607" s="134">
        <v>0</v>
      </c>
      <c r="G2607" s="135">
        <f t="shared" ref="G2607" si="10729">$E$8*SIN($B2607*$F$8)</f>
        <v>0.56666389151735919</v>
      </c>
      <c r="I2607" s="55">
        <v>1</v>
      </c>
      <c r="J2607" s="58">
        <v>0</v>
      </c>
      <c r="K2607" s="56">
        <v>0</v>
      </c>
      <c r="L2607" s="57">
        <v>0</v>
      </c>
      <c r="N2607" s="55">
        <f t="shared" ref="N2607" si="10730">D2607*I2607+F2607*I2610-E2607*J2607-G2607*J2610</f>
        <v>0.52052438041649807</v>
      </c>
      <c r="O2607" s="58">
        <f t="shared" ref="O2607" si="10731">(D2607*J2607+E2607*I2607+F2607*J2610+G2607*I2610)</f>
        <v>0</v>
      </c>
      <c r="P2607" s="56">
        <f t="shared" ref="P2607" si="10732">D2607*K2607+F2607*K2610-E2607*L2607-G2607*L2610</f>
        <v>0</v>
      </c>
      <c r="Q2607" s="57">
        <f t="shared" ref="Q2607" si="10733">(D2607*L2607+E2607*K2607+F2607*L2610+G2607*K2610)</f>
        <v>0.56666389151735919</v>
      </c>
      <c r="S2607" s="59">
        <f t="shared" ref="S2607" si="10734">COS($U$8*$B2607)</f>
        <v>-0.98199864415217575</v>
      </c>
      <c r="T2607" s="60">
        <v>0</v>
      </c>
      <c r="U2607" s="22">
        <v>0</v>
      </c>
      <c r="V2607" s="116">
        <f t="shared" ref="V2607" si="10735">$T$8*SIN($B2607*$U$8)</f>
        <v>0.56666389151735919</v>
      </c>
      <c r="X2607" s="55">
        <f t="shared" ref="X2607" si="10736">N2607*S2607+P2607*S2610-O2607*T2607-Q2607*T2610</f>
        <v>-0.54683289870044105</v>
      </c>
      <c r="Y2607" s="58">
        <f t="shared" ref="Y2607" si="10737">(N2607*T2607+O2607*S2607+P2607*T2610+Q2607*S2610)</f>
        <v>0</v>
      </c>
      <c r="Z2607" s="56">
        <f t="shared" ref="Z2607" si="10738">N2607*U2607+P2607*U2610-O2607*V2607-Q2607*V2610</f>
        <v>0</v>
      </c>
      <c r="AA2607" s="57">
        <f t="shared" ref="AA2607" si="10739">(N2607*V2607+O2607*U2607+P2607*V2610+Q2607*U2610)</f>
        <v>-0.2615008021235673</v>
      </c>
      <c r="AB2607" s="9"/>
      <c r="AC2607" s="61">
        <f t="shared" ref="AC2607" si="10740">20*LOG((2*$X$8)/(($X$8*X2607+Z2607+$X$8*X2610+Z2610)^2+($X$8*Y2607+AA2607+$X$8*Y2610+AA2610)^2)^0.5)</f>
        <v>-3.9146191853001606</v>
      </c>
      <c r="AE2607" s="99">
        <f t="shared" ref="AE2607" si="10741">((Y2607^2+X2607^2)/(Y2610^2+X2610^2))^0.5</f>
        <v>0.20399798898947741</v>
      </c>
      <c r="AF2607" s="17"/>
      <c r="AG2607" s="62"/>
      <c r="AH2607" s="62"/>
      <c r="AI2607" s="62"/>
      <c r="AJ2607" s="62"/>
    </row>
    <row r="2608" spans="2:36" ht="18.649999999999999" customHeight="1" thickBot="1">
      <c r="D2608" s="59"/>
      <c r="E2608" s="22"/>
      <c r="F2608" s="22"/>
      <c r="G2608" s="65"/>
      <c r="I2608" s="63"/>
      <c r="L2608" s="64"/>
      <c r="N2608" s="63"/>
      <c r="Q2608" s="64"/>
      <c r="S2608" s="63"/>
      <c r="V2608" s="64"/>
      <c r="X2608" s="63"/>
      <c r="AA2608" s="64"/>
      <c r="AE2608" s="100"/>
      <c r="AF2608" s="17"/>
      <c r="AG2608" s="62"/>
      <c r="AH2608" s="62"/>
      <c r="AI2608" s="62"/>
      <c r="AJ2608" s="62"/>
    </row>
    <row r="2609" spans="2:36" ht="18.649999999999999" customHeight="1" thickBot="1">
      <c r="D2609" s="237" t="s">
        <v>39</v>
      </c>
      <c r="E2609" s="238"/>
      <c r="F2609" s="239" t="s">
        <v>40</v>
      </c>
      <c r="G2609" s="240"/>
      <c r="I2609" s="228" t="s">
        <v>18</v>
      </c>
      <c r="J2609" s="229"/>
      <c r="K2609" s="230" t="s">
        <v>19</v>
      </c>
      <c r="L2609" s="231"/>
      <c r="N2609" s="228" t="s">
        <v>20</v>
      </c>
      <c r="O2609" s="229"/>
      <c r="P2609" s="230" t="s">
        <v>21</v>
      </c>
      <c r="Q2609" s="231"/>
      <c r="S2609" s="228" t="s">
        <v>47</v>
      </c>
      <c r="T2609" s="229"/>
      <c r="U2609" s="230" t="s">
        <v>48</v>
      </c>
      <c r="V2609" s="231"/>
      <c r="X2609" s="228" t="s">
        <v>51</v>
      </c>
      <c r="Y2609" s="229"/>
      <c r="Z2609" s="230" t="s">
        <v>52</v>
      </c>
      <c r="AA2609" s="231"/>
      <c r="AB2609" s="4"/>
      <c r="AC2609" s="71" t="s">
        <v>89</v>
      </c>
      <c r="AE2609" s="101" t="s">
        <v>90</v>
      </c>
      <c r="AF2609" s="17"/>
      <c r="AG2609" s="62"/>
      <c r="AH2609" s="62"/>
      <c r="AI2609" s="62"/>
      <c r="AJ2609" s="62"/>
    </row>
    <row r="2610" spans="2:36" ht="18.649999999999999" customHeight="1" thickTop="1" thickBot="1">
      <c r="D2610" s="43">
        <v>0</v>
      </c>
      <c r="E2610" s="116">
        <f t="shared" ref="E2610" si="10742">(1/$E$8)*SIN($B2607*$F$8)</f>
        <v>6.2962654613039903E-2</v>
      </c>
      <c r="F2610" s="59">
        <f t="shared" ref="F2610" si="10743">COS($F$8*$B2607)</f>
        <v>-0.98199864415217575</v>
      </c>
      <c r="G2610" s="73">
        <v>0</v>
      </c>
      <c r="I2610" s="55">
        <v>0</v>
      </c>
      <c r="J2610" s="58">
        <f t="shared" ref="J2610" si="10744">(TAN($K$8*B2607))/$J$8</f>
        <v>-2.65152420519571</v>
      </c>
      <c r="K2610" s="56">
        <v>1</v>
      </c>
      <c r="L2610" s="57">
        <v>0</v>
      </c>
      <c r="N2610" s="55">
        <f t="shared" ref="N2610" si="10745">D2610*I2607+F2610*I2610-E2610*J2607-G2610*J2610</f>
        <v>0</v>
      </c>
      <c r="O2610" s="58">
        <f t="shared" ref="O2610" si="10746">(D2610*J2607+E2610*I2607+F2610*J2610+G2610*I2610)</f>
        <v>2.6667558290519024</v>
      </c>
      <c r="P2610" s="56">
        <f t="shared" ref="P2610" si="10747">D2610*K2607+F2610*K2610-E2610*L2607-G2610*L2610</f>
        <v>-0.98199864415217575</v>
      </c>
      <c r="Q2610" s="57">
        <f t="shared" ref="Q2610" si="10748">(D2610*L2607+E2610*K2607+F2610*L2610+G2610*K2610)</f>
        <v>0</v>
      </c>
      <c r="S2610" s="43">
        <v>0</v>
      </c>
      <c r="T2610" s="116">
        <f t="shared" ref="T2610" si="10749">(1/$T$8)*SIN($B2607*$U$8)</f>
        <v>6.2962654613039903E-2</v>
      </c>
      <c r="U2610" s="59">
        <f t="shared" ref="U2610" si="10750">COS($U$8*$B2607)</f>
        <v>-0.98199864415217575</v>
      </c>
      <c r="V2610" s="73">
        <v>0</v>
      </c>
      <c r="X2610" s="55">
        <f t="shared" ref="X2610" si="10751">N2610*S2607+P2610*S2610-O2610*T2607-Q2610*T2610</f>
        <v>0</v>
      </c>
      <c r="Y2610" s="58">
        <f t="shared" ref="Y2610" si="10752">(N2610*T2607+O2610*S2607+P2610*T2610+Q2610*S2610)</f>
        <v>-2.6805798498761066</v>
      </c>
      <c r="Z2610" s="56">
        <f t="shared" ref="Z2610" si="10753">N2610*U2607+P2610*U2610-O2610*V2607-Q2610*V2610</f>
        <v>-0.54683289870044105</v>
      </c>
      <c r="AA2610" s="57">
        <f t="shared" ref="AA2610" si="10754">(N2610*V2607+O2610*U2607+P2610*V2610+Q2610*U2610)</f>
        <v>0</v>
      </c>
      <c r="AB2610" s="9"/>
      <c r="AC2610" s="74">
        <f t="shared" ref="AC2610" si="10755">(180/PI())*ATAN(-1*(($X$8*Y2607+AA2607+$X$8*Y2610+AA2610)/($X$8*X2607+Z2607+$X$8*X2610+Z2610)))</f>
        <v>-69.608284132912218</v>
      </c>
      <c r="AE2610" s="102">
        <f t="shared" ref="AE2610" si="10756">20*LOG(((($X$8*X2607+Z2607-$X$8*X2610-Z2610)^2+($X$8*Y2607+AA2607-$X$8*Y2610-AA2610)^2)/(($X$8*X2607+Z2607+$X$8*X2610+Z2610)^2+($X$8*Y2607+AA2607+$X$8*Y2610+AA2610)^2))^0.5)</f>
        <v>-2.2622178996610729</v>
      </c>
      <c r="AF2610" s="17"/>
      <c r="AG2610" s="62"/>
      <c r="AH2610" s="62"/>
      <c r="AI2610" s="62"/>
      <c r="AJ2610" s="62"/>
    </row>
    <row r="2611" spans="2:36" ht="18.649999999999999" customHeight="1">
      <c r="AE2611" s="66"/>
    </row>
    <row r="2612" spans="2:36" ht="18.649999999999999" customHeight="1" thickBot="1">
      <c r="E2612" s="50" t="s">
        <v>8</v>
      </c>
      <c r="J2612" s="50" t="s">
        <v>9</v>
      </c>
      <c r="O2612" s="50" t="s">
        <v>10</v>
      </c>
      <c r="T2612" s="50" t="s">
        <v>11</v>
      </c>
      <c r="Y2612" s="50" t="s">
        <v>12</v>
      </c>
    </row>
    <row r="2613" spans="2:36" ht="18.649999999999999" customHeight="1" thickBot="1">
      <c r="B2613" s="49"/>
      <c r="D2613" s="233" t="s">
        <v>37</v>
      </c>
      <c r="E2613" s="234"/>
      <c r="F2613" s="235" t="s">
        <v>38</v>
      </c>
      <c r="G2613" s="236"/>
      <c r="I2613" s="228" t="s">
        <v>14</v>
      </c>
      <c r="J2613" s="229"/>
      <c r="K2613" s="230" t="s">
        <v>15</v>
      </c>
      <c r="L2613" s="231"/>
      <c r="N2613" s="228" t="s">
        <v>16</v>
      </c>
      <c r="O2613" s="229"/>
      <c r="P2613" s="230" t="s">
        <v>17</v>
      </c>
      <c r="Q2613" s="231"/>
      <c r="S2613" s="228" t="s">
        <v>45</v>
      </c>
      <c r="T2613" s="229"/>
      <c r="U2613" s="230" t="s">
        <v>46</v>
      </c>
      <c r="V2613" s="231"/>
      <c r="X2613" s="228" t="s">
        <v>49</v>
      </c>
      <c r="Y2613" s="229"/>
      <c r="Z2613" s="230" t="s">
        <v>50</v>
      </c>
      <c r="AA2613" s="231"/>
      <c r="AB2613" s="4"/>
      <c r="AC2613" s="53" t="s">
        <v>87</v>
      </c>
      <c r="AE2613" s="98" t="s">
        <v>88</v>
      </c>
      <c r="AF2613" s="17"/>
      <c r="AG2613" s="62"/>
      <c r="AH2613" s="62"/>
      <c r="AI2613" s="62"/>
      <c r="AJ2613" s="62"/>
    </row>
    <row r="2614" spans="2:36" ht="18.649999999999999" customHeight="1" thickTop="1" thickBot="1">
      <c r="B2614" s="75">
        <v>7.4</v>
      </c>
      <c r="D2614" s="132">
        <f t="shared" ref="D2614" si="10757">COS($F$8*$B2614)</f>
        <v>-0.98347809359445193</v>
      </c>
      <c r="E2614" s="133">
        <v>0</v>
      </c>
      <c r="F2614" s="134">
        <v>0</v>
      </c>
      <c r="G2614" s="135">
        <f t="shared" ref="G2614" si="10758">$E$8*SIN($B2614*$F$8)</f>
        <v>0.54308153603156373</v>
      </c>
      <c r="I2614" s="55">
        <v>1</v>
      </c>
      <c r="J2614" s="58">
        <v>0</v>
      </c>
      <c r="K2614" s="56">
        <v>0</v>
      </c>
      <c r="L2614" s="57">
        <v>0</v>
      </c>
      <c r="N2614" s="55">
        <f t="shared" ref="N2614" si="10759">D2614*I2614+F2614*I2617-E2614*J2614-G2614*J2617</f>
        <v>0.40614720321953934</v>
      </c>
      <c r="O2614" s="58">
        <f t="shared" ref="O2614" si="10760">(D2614*J2614+E2614*I2614+F2614*J2617+G2614*I2617)</f>
        <v>0</v>
      </c>
      <c r="P2614" s="56">
        <f t="shared" ref="P2614" si="10761">D2614*K2614+F2614*K2617-E2614*L2614-G2614*L2617</f>
        <v>0</v>
      </c>
      <c r="Q2614" s="57">
        <f t="shared" ref="Q2614" si="10762">(D2614*L2614+E2614*K2614+F2614*L2617+G2614*K2617)</f>
        <v>0.54308153603156373</v>
      </c>
      <c r="S2614" s="59">
        <f t="shared" ref="S2614" si="10763">COS($U$8*$B2614)</f>
        <v>-0.98347809359445193</v>
      </c>
      <c r="T2614" s="60">
        <v>0</v>
      </c>
      <c r="U2614" s="22">
        <v>0</v>
      </c>
      <c r="V2614" s="116">
        <f t="shared" ref="V2614" si="10764">$T$8*SIN($B2614*$U$8)</f>
        <v>0.54308153603156373</v>
      </c>
      <c r="X2614" s="55">
        <f t="shared" ref="X2614" si="10765">N2614*S2614+P2614*S2617-O2614*T2614-Q2614*T2617</f>
        <v>-0.43220771656089352</v>
      </c>
      <c r="Y2614" s="58">
        <f t="shared" ref="Y2614" si="10766">(N2614*T2614+O2614*S2614+P2614*T2617+Q2614*S2617)</f>
        <v>0</v>
      </c>
      <c r="Z2614" s="56">
        <f t="shared" ref="Z2614" si="10767">N2614*U2614+P2614*U2617-O2614*V2614-Q2614*V2617</f>
        <v>0</v>
      </c>
      <c r="AA2614" s="57">
        <f t="shared" ref="AA2614" si="10768">(N2614*V2614+O2614*U2614+P2614*V2617+Q2614*U2617)</f>
        <v>-0.31353774674327783</v>
      </c>
      <c r="AB2614" s="9"/>
      <c r="AC2614" s="61">
        <f t="shared" ref="AC2614" si="10769">20*LOG((2*$X$8)/(($X$8*X2614+Z2614+$X$8*X2617+Z2617)^2+($X$8*Y2614+AA2614+$X$8*Y2617+AA2617)^2)^0.5)</f>
        <v>-3.6166912917346563</v>
      </c>
      <c r="AE2614" s="99">
        <f t="shared" ref="AE2614" si="10770">((Y2614^2+X2614^2)/(Y2617^2+X2617^2))^0.5</f>
        <v>0.1666429150696622</v>
      </c>
      <c r="AF2614" s="17"/>
      <c r="AG2614" s="62"/>
      <c r="AH2614" s="62"/>
      <c r="AI2614" s="62"/>
      <c r="AJ2614" s="62"/>
    </row>
    <row r="2615" spans="2:36" ht="18.649999999999999" customHeight="1" thickBot="1">
      <c r="D2615" s="59"/>
      <c r="E2615" s="22"/>
      <c r="F2615" s="22"/>
      <c r="G2615" s="65"/>
      <c r="I2615" s="63"/>
      <c r="L2615" s="64"/>
      <c r="N2615" s="63"/>
      <c r="Q2615" s="64"/>
      <c r="S2615" s="63"/>
      <c r="V2615" s="64"/>
      <c r="X2615" s="63"/>
      <c r="AA2615" s="64"/>
      <c r="AE2615" s="100"/>
      <c r="AF2615" s="17"/>
      <c r="AG2615" s="62"/>
      <c r="AH2615" s="62"/>
      <c r="AI2615" s="62"/>
      <c r="AJ2615" s="62"/>
    </row>
    <row r="2616" spans="2:36" ht="18.649999999999999" customHeight="1" thickBot="1">
      <c r="D2616" s="237" t="s">
        <v>39</v>
      </c>
      <c r="E2616" s="238"/>
      <c r="F2616" s="239" t="s">
        <v>40</v>
      </c>
      <c r="G2616" s="240"/>
      <c r="I2616" s="228" t="s">
        <v>18</v>
      </c>
      <c r="J2616" s="229"/>
      <c r="K2616" s="230" t="s">
        <v>19</v>
      </c>
      <c r="L2616" s="231"/>
      <c r="N2616" s="228" t="s">
        <v>20</v>
      </c>
      <c r="O2616" s="229"/>
      <c r="P2616" s="230" t="s">
        <v>21</v>
      </c>
      <c r="Q2616" s="231"/>
      <c r="S2616" s="228" t="s">
        <v>47</v>
      </c>
      <c r="T2616" s="229"/>
      <c r="U2616" s="230" t="s">
        <v>48</v>
      </c>
      <c r="V2616" s="231"/>
      <c r="X2616" s="228" t="s">
        <v>51</v>
      </c>
      <c r="Y2616" s="229"/>
      <c r="Z2616" s="230" t="s">
        <v>52</v>
      </c>
      <c r="AA2616" s="231"/>
      <c r="AB2616" s="4"/>
      <c r="AC2616" s="71" t="s">
        <v>89</v>
      </c>
      <c r="AE2616" s="101" t="s">
        <v>90</v>
      </c>
      <c r="AF2616" s="17"/>
      <c r="AG2616" s="62"/>
      <c r="AH2616" s="62"/>
      <c r="AI2616" s="62"/>
      <c r="AJ2616" s="62"/>
    </row>
    <row r="2617" spans="2:36" ht="18.649999999999999" customHeight="1" thickTop="1" thickBot="1">
      <c r="D2617" s="43">
        <v>0</v>
      </c>
      <c r="E2617" s="116">
        <f t="shared" ref="E2617" si="10771">(1/$E$8)*SIN($B2614*$F$8)</f>
        <v>6.0342392892395964E-2</v>
      </c>
      <c r="F2617" s="59">
        <f t="shared" ref="F2617" si="10772">COS($F$8*$B2614)</f>
        <v>-0.98347809359445193</v>
      </c>
      <c r="G2617" s="73">
        <v>0</v>
      </c>
      <c r="I2617" s="55">
        <v>0</v>
      </c>
      <c r="J2617" s="58">
        <f t="shared" ref="J2617" si="10773">(TAN($K$8*B2614))/$J$8</f>
        <v>-2.5587783870693528</v>
      </c>
      <c r="K2617" s="56">
        <v>1</v>
      </c>
      <c r="L2617" s="57">
        <v>0</v>
      </c>
      <c r="N2617" s="55">
        <f t="shared" ref="N2617" si="10774">D2617*I2614+F2617*I2617-E2617*J2614-G2617*J2617</f>
        <v>0</v>
      </c>
      <c r="O2617" s="58">
        <f t="shared" ref="O2617" si="10775">(D2617*J2614+E2617*I2614+F2617*J2617+G2617*I2617)</f>
        <v>2.5768448829380497</v>
      </c>
      <c r="P2617" s="56">
        <f t="shared" ref="P2617" si="10776">D2617*K2614+F2617*K2617-E2617*L2614-G2617*L2617</f>
        <v>-0.98347809359445193</v>
      </c>
      <c r="Q2617" s="57">
        <f t="shared" ref="Q2617" si="10777">(D2617*L2614+E2617*K2614+F2617*L2617+G2617*K2617)</f>
        <v>0</v>
      </c>
      <c r="S2617" s="43">
        <v>0</v>
      </c>
      <c r="T2617" s="116">
        <f t="shared" ref="T2617" si="10778">(1/$T$8)*SIN($B2614*$U$8)</f>
        <v>6.0342392892395964E-2</v>
      </c>
      <c r="U2617" s="59">
        <f t="shared" ref="U2617" si="10779">COS($U$8*$B2614)</f>
        <v>-0.98347809359445193</v>
      </c>
      <c r="V2617" s="73">
        <v>0</v>
      </c>
      <c r="X2617" s="55">
        <f t="shared" ref="X2617" si="10780">N2617*S2614+P2617*S2617-O2617*T2614-Q2617*T2617</f>
        <v>0</v>
      </c>
      <c r="Y2617" s="58">
        <f t="shared" ref="Y2617" si="10781">(N2617*T2614+O2617*S2614+P2617*T2617+Q2617*S2617)</f>
        <v>-2.5936159144852726</v>
      </c>
      <c r="Z2617" s="56">
        <f t="shared" ref="Z2617" si="10782">N2617*U2614+P2617*U2617-O2617*V2614-Q2617*V2617</f>
        <v>-0.43220771656089341</v>
      </c>
      <c r="AA2617" s="57">
        <f t="shared" ref="AA2617" si="10783">(N2617*V2614+O2617*U2614+P2617*V2617+Q2617*U2617)</f>
        <v>0</v>
      </c>
      <c r="AB2617" s="9"/>
      <c r="AC2617" s="74">
        <f t="shared" ref="AC2617" si="10784">(180/PI())*ATAN(-1*(($X$8*Y2614+AA2614+$X$8*Y2617+AA2617)/($X$8*X2614+Z2614+$X$8*X2617+Z2617)))</f>
        <v>-73.440637859205907</v>
      </c>
      <c r="AE2617" s="102">
        <f t="shared" ref="AE2617" si="10785">20*LOG(((($X$8*X2614+Z2614-$X$8*X2617-Z2617)^2+($X$8*Y2614+AA2614-$X$8*Y2617-AA2617)^2)/(($X$8*X2614+Z2614+$X$8*X2617+Z2617)^2+($X$8*Y2614+AA2614+$X$8*Y2617+AA2617)^2))^0.5)</f>
        <v>-2.4782964822237181</v>
      </c>
      <c r="AF2617" s="17"/>
      <c r="AG2617" s="62"/>
      <c r="AH2617" s="62"/>
      <c r="AI2617" s="62"/>
      <c r="AJ2617" s="62"/>
    </row>
    <row r="2618" spans="2:36" ht="18.649999999999999" customHeight="1">
      <c r="AE2618" s="66"/>
    </row>
    <row r="2619" spans="2:36" ht="18.649999999999999" customHeight="1" thickBot="1">
      <c r="E2619" s="50" t="s">
        <v>8</v>
      </c>
      <c r="J2619" s="50" t="s">
        <v>9</v>
      </c>
      <c r="O2619" s="50" t="s">
        <v>10</v>
      </c>
      <c r="T2619" s="50" t="s">
        <v>11</v>
      </c>
      <c r="Y2619" s="50" t="s">
        <v>12</v>
      </c>
    </row>
    <row r="2620" spans="2:36" ht="18.649999999999999" customHeight="1" thickBot="1">
      <c r="B2620" s="49"/>
      <c r="D2620" s="233" t="s">
        <v>37</v>
      </c>
      <c r="E2620" s="234"/>
      <c r="F2620" s="235" t="s">
        <v>38</v>
      </c>
      <c r="G2620" s="236"/>
      <c r="I2620" s="228" t="s">
        <v>14</v>
      </c>
      <c r="J2620" s="229"/>
      <c r="K2620" s="230" t="s">
        <v>15</v>
      </c>
      <c r="L2620" s="231"/>
      <c r="N2620" s="228" t="s">
        <v>16</v>
      </c>
      <c r="O2620" s="229"/>
      <c r="P2620" s="230" t="s">
        <v>17</v>
      </c>
      <c r="Q2620" s="231"/>
      <c r="S2620" s="228" t="s">
        <v>45</v>
      </c>
      <c r="T2620" s="229"/>
      <c r="U2620" s="230" t="s">
        <v>46</v>
      </c>
      <c r="V2620" s="231"/>
      <c r="X2620" s="228" t="s">
        <v>49</v>
      </c>
      <c r="Y2620" s="229"/>
      <c r="Z2620" s="230" t="s">
        <v>50</v>
      </c>
      <c r="AA2620" s="231"/>
      <c r="AB2620" s="4"/>
      <c r="AC2620" s="53" t="s">
        <v>87</v>
      </c>
      <c r="AE2620" s="98" t="s">
        <v>88</v>
      </c>
      <c r="AF2620" s="17"/>
      <c r="AG2620" s="62"/>
      <c r="AH2620" s="62"/>
      <c r="AI2620" s="62"/>
      <c r="AJ2620" s="62"/>
    </row>
    <row r="2621" spans="2:36" ht="18.649999999999999" customHeight="1" thickTop="1" thickBot="1">
      <c r="B2621" s="75">
        <v>7.42</v>
      </c>
      <c r="D2621" s="132">
        <f t="shared" ref="D2621" si="10786">COS($F$8*$B2621)</f>
        <v>-0.98489461940608236</v>
      </c>
      <c r="E2621" s="133">
        <v>0</v>
      </c>
      <c r="F2621" s="134">
        <v>0</v>
      </c>
      <c r="G2621" s="135">
        <f t="shared" ref="G2621" si="10787">$E$8*SIN($B2621*$F$8)</f>
        <v>0.51946443380132767</v>
      </c>
      <c r="I2621" s="55">
        <v>1</v>
      </c>
      <c r="J2621" s="58">
        <v>0</v>
      </c>
      <c r="K2621" s="56">
        <v>0</v>
      </c>
      <c r="L2621" s="57">
        <v>0</v>
      </c>
      <c r="N2621" s="55">
        <f t="shared" ref="N2621" si="10788">D2621*I2621+F2621*I2624-E2621*J2621-G2621*J2624</f>
        <v>0.29877553332021956</v>
      </c>
      <c r="O2621" s="58">
        <f t="shared" ref="O2621" si="10789">(D2621*J2621+E2621*I2621+F2621*J2624+G2621*I2624)</f>
        <v>0</v>
      </c>
      <c r="P2621" s="56">
        <f t="shared" ref="P2621" si="10790">D2621*K2621+F2621*K2624-E2621*L2621-G2621*L2624</f>
        <v>0</v>
      </c>
      <c r="Q2621" s="57">
        <f t="shared" ref="Q2621" si="10791">(D2621*L2621+E2621*K2621+F2621*L2624+G2621*K2624)</f>
        <v>0.51946443380132767</v>
      </c>
      <c r="S2621" s="59">
        <f t="shared" ref="S2621" si="10792">COS($U$8*$B2621)</f>
        <v>-0.98489461940608236</v>
      </c>
      <c r="T2621" s="60">
        <v>0</v>
      </c>
      <c r="U2621" s="22">
        <v>0</v>
      </c>
      <c r="V2621" s="116">
        <f t="shared" ref="V2621" si="10793">$T$8*SIN($B2621*$U$8)</f>
        <v>0.51946443380132767</v>
      </c>
      <c r="X2621" s="55">
        <f t="shared" ref="X2621" si="10794">N2621*S2621+P2621*S2624-O2621*T2621-Q2621*T2624</f>
        <v>-0.32424500384221516</v>
      </c>
      <c r="Y2621" s="58">
        <f t="shared" ref="Y2621" si="10795">(N2621*T2621+O2621*S2621+P2621*T2624+Q2621*S2624)</f>
        <v>0</v>
      </c>
      <c r="Z2621" s="56">
        <f t="shared" ref="Z2621" si="10796">N2621*U2621+P2621*U2624-O2621*V2621-Q2621*V2624</f>
        <v>0</v>
      </c>
      <c r="AA2621" s="57">
        <f t="shared" ref="AA2621" si="10797">(N2621*V2621+O2621*U2621+P2621*V2624+Q2621*U2624)</f>
        <v>-0.3564144625738771</v>
      </c>
      <c r="AB2621" s="9"/>
      <c r="AC2621" s="61">
        <f t="shared" ref="AC2621" si="10798">20*LOG((2*$X$8)/(($X$8*X2621+Z2621+$X$8*X2624+Z2624)^2+($X$8*Y2621+AA2621+$X$8*Y2624+AA2624)^2)^0.5)</f>
        <v>-3.3451065700310729</v>
      </c>
      <c r="AE2621" s="99">
        <f t="shared" ref="AE2621" si="10799">((Y2621^2+X2621^2)/(Y2624^2+X2624^2))^0.5</f>
        <v>0.12914303930307591</v>
      </c>
      <c r="AF2621" s="17"/>
      <c r="AG2621" s="62"/>
      <c r="AH2621" s="62"/>
      <c r="AI2621" s="62"/>
      <c r="AJ2621" s="62"/>
    </row>
    <row r="2622" spans="2:36" ht="18.649999999999999" customHeight="1" thickBot="1">
      <c r="D2622" s="59"/>
      <c r="E2622" s="22"/>
      <c r="F2622" s="22"/>
      <c r="G2622" s="65"/>
      <c r="I2622" s="63"/>
      <c r="L2622" s="64"/>
      <c r="N2622" s="63"/>
      <c r="Q2622" s="64"/>
      <c r="S2622" s="63"/>
      <c r="V2622" s="64"/>
      <c r="X2622" s="63"/>
      <c r="AA2622" s="64"/>
      <c r="AE2622" s="100"/>
      <c r="AF2622" s="17"/>
      <c r="AG2622" s="62"/>
      <c r="AH2622" s="62"/>
      <c r="AI2622" s="62"/>
      <c r="AJ2622" s="62"/>
    </row>
    <row r="2623" spans="2:36" ht="18.649999999999999" customHeight="1" thickBot="1">
      <c r="D2623" s="237" t="s">
        <v>39</v>
      </c>
      <c r="E2623" s="238"/>
      <c r="F2623" s="239" t="s">
        <v>40</v>
      </c>
      <c r="G2623" s="240"/>
      <c r="I2623" s="228" t="s">
        <v>18</v>
      </c>
      <c r="J2623" s="229"/>
      <c r="K2623" s="230" t="s">
        <v>19</v>
      </c>
      <c r="L2623" s="231"/>
      <c r="N2623" s="228" t="s">
        <v>20</v>
      </c>
      <c r="O2623" s="229"/>
      <c r="P2623" s="230" t="s">
        <v>21</v>
      </c>
      <c r="Q2623" s="231"/>
      <c r="S2623" s="228" t="s">
        <v>47</v>
      </c>
      <c r="T2623" s="229"/>
      <c r="U2623" s="230" t="s">
        <v>48</v>
      </c>
      <c r="V2623" s="231"/>
      <c r="X2623" s="228" t="s">
        <v>51</v>
      </c>
      <c r="Y2623" s="229"/>
      <c r="Z2623" s="230" t="s">
        <v>52</v>
      </c>
      <c r="AA2623" s="231"/>
      <c r="AB2623" s="4"/>
      <c r="AC2623" s="71" t="s">
        <v>89</v>
      </c>
      <c r="AE2623" s="101" t="s">
        <v>90</v>
      </c>
      <c r="AF2623" s="17"/>
      <c r="AG2623" s="62"/>
      <c r="AH2623" s="62"/>
      <c r="AI2623" s="62"/>
      <c r="AJ2623" s="62"/>
    </row>
    <row r="2624" spans="2:36" ht="18.649999999999999" customHeight="1" thickTop="1" thickBot="1">
      <c r="D2624" s="43">
        <v>0</v>
      </c>
      <c r="E2624" s="116">
        <f t="shared" ref="E2624" si="10800">(1/$E$8)*SIN($B2621*$F$8)</f>
        <v>5.7718270422369738E-2</v>
      </c>
      <c r="F2624" s="59">
        <f t="shared" ref="F2624" si="10801">COS($F$8*$B2621)</f>
        <v>-0.98489461940608236</v>
      </c>
      <c r="G2624" s="73">
        <v>0</v>
      </c>
      <c r="I2624" s="55">
        <v>0</v>
      </c>
      <c r="J2624" s="58">
        <f t="shared" ref="J2624" si="10802">(TAN($K$8*B2621))/$J$8</f>
        <v>-2.4711415627296813</v>
      </c>
      <c r="K2624" s="56">
        <v>1</v>
      </c>
      <c r="L2624" s="57">
        <v>0</v>
      </c>
      <c r="N2624" s="55">
        <f t="shared" ref="N2624" si="10803">D2624*I2621+F2624*I2624-E2624*J2621-G2624*J2624</f>
        <v>0</v>
      </c>
      <c r="O2624" s="58">
        <f t="shared" ref="O2624" si="10804">(D2624*J2621+E2624*I2621+F2624*J2624+G2624*I2624)</f>
        <v>2.4915322993455709</v>
      </c>
      <c r="P2624" s="56">
        <f t="shared" ref="P2624" si="10805">D2624*K2621+F2624*K2624-E2624*L2621-G2624*L2624</f>
        <v>-0.98489461940608236</v>
      </c>
      <c r="Q2624" s="57">
        <f t="shared" ref="Q2624" si="10806">(D2624*L2621+E2624*K2621+F2624*L2624+G2624*K2624)</f>
        <v>0</v>
      </c>
      <c r="S2624" s="43">
        <v>0</v>
      </c>
      <c r="T2624" s="116">
        <f t="shared" ref="T2624" si="10807">(1/$T$8)*SIN($B2621*$U$8)</f>
        <v>5.7718270422369738E-2</v>
      </c>
      <c r="U2624" s="59">
        <f t="shared" ref="U2624" si="10808">COS($U$8*$B2621)</f>
        <v>-0.98489461940608236</v>
      </c>
      <c r="V2624" s="73">
        <v>0</v>
      </c>
      <c r="X2624" s="55">
        <f t="shared" ref="X2624" si="10809">N2624*S2621+P2624*S2624-O2624*T2621-Q2624*T2624</f>
        <v>0</v>
      </c>
      <c r="Y2624" s="58">
        <f t="shared" ref="Y2624" si="10810">(N2624*T2621+O2624*S2621+P2624*T2624+Q2624*S2624)</f>
        <v>-2.5107431696823346</v>
      </c>
      <c r="Z2624" s="56">
        <f t="shared" ref="Z2624" si="10811">N2624*U2621+P2624*U2624-O2624*V2621-Q2624*V2624</f>
        <v>-0.32424500384221522</v>
      </c>
      <c r="AA2624" s="57">
        <f t="shared" ref="AA2624" si="10812">(N2624*V2621+O2624*U2621+P2624*V2624+Q2624*U2624)</f>
        <v>0</v>
      </c>
      <c r="AB2624" s="9"/>
      <c r="AC2624" s="74">
        <f t="shared" ref="AC2624" si="10813">(180/PI())*ATAN(-1*(($X$8*Y2621+AA2621+$X$8*Y2624+AA2624)/($X$8*X2621+Z2621+$X$8*X2624+Z2624)))</f>
        <v>-77.255352001237725</v>
      </c>
      <c r="AE2624" s="102">
        <f t="shared" ref="AE2624" si="10814">20*LOG(((($X$8*X2621+Z2621-$X$8*X2624-Z2624)^2+($X$8*Y2621+AA2621-$X$8*Y2624-AA2624)^2)/(($X$8*X2621+Z2621+$X$8*X2624+Z2624)^2+($X$8*Y2621+AA2621+$X$8*Y2624+AA2624)^2))^0.5)</f>
        <v>-2.6994671113881301</v>
      </c>
      <c r="AF2624" s="17"/>
      <c r="AG2624" s="62"/>
      <c r="AH2624" s="62"/>
      <c r="AI2624" s="62"/>
      <c r="AJ2624" s="62"/>
    </row>
    <row r="2625" spans="2:36" ht="18.649999999999999" customHeight="1">
      <c r="AE2625" s="66"/>
    </row>
    <row r="2626" spans="2:36" ht="18.649999999999999" customHeight="1" thickBot="1">
      <c r="E2626" s="50" t="s">
        <v>8</v>
      </c>
      <c r="J2626" s="50" t="s">
        <v>9</v>
      </c>
      <c r="O2626" s="50" t="s">
        <v>10</v>
      </c>
      <c r="T2626" s="50" t="s">
        <v>11</v>
      </c>
      <c r="Y2626" s="50" t="s">
        <v>12</v>
      </c>
    </row>
    <row r="2627" spans="2:36" ht="18.649999999999999" customHeight="1" thickBot="1">
      <c r="B2627" s="49"/>
      <c r="D2627" s="233" t="s">
        <v>37</v>
      </c>
      <c r="E2627" s="234"/>
      <c r="F2627" s="235" t="s">
        <v>38</v>
      </c>
      <c r="G2627" s="236"/>
      <c r="I2627" s="228" t="s">
        <v>14</v>
      </c>
      <c r="J2627" s="229"/>
      <c r="K2627" s="230" t="s">
        <v>15</v>
      </c>
      <c r="L2627" s="231"/>
      <c r="N2627" s="228" t="s">
        <v>16</v>
      </c>
      <c r="O2627" s="229"/>
      <c r="P2627" s="230" t="s">
        <v>17</v>
      </c>
      <c r="Q2627" s="231"/>
      <c r="S2627" s="228" t="s">
        <v>45</v>
      </c>
      <c r="T2627" s="229"/>
      <c r="U2627" s="230" t="s">
        <v>46</v>
      </c>
      <c r="V2627" s="231"/>
      <c r="X2627" s="228" t="s">
        <v>49</v>
      </c>
      <c r="Y2627" s="229"/>
      <c r="Z2627" s="230" t="s">
        <v>50</v>
      </c>
      <c r="AA2627" s="231"/>
      <c r="AB2627" s="4"/>
      <c r="AC2627" s="53" t="s">
        <v>87</v>
      </c>
      <c r="AE2627" s="98" t="s">
        <v>88</v>
      </c>
      <c r="AF2627" s="17"/>
      <c r="AG2627" s="62"/>
      <c r="AH2627" s="62"/>
      <c r="AI2627" s="62"/>
      <c r="AJ2627" s="62"/>
    </row>
    <row r="2628" spans="2:36" ht="18.649999999999999" customHeight="1" thickTop="1" thickBot="1">
      <c r="B2628" s="75">
        <v>7.44</v>
      </c>
      <c r="D2628" s="132">
        <f t="shared" ref="D2628" si="10815">COS($F$8*$B2628)</f>
        <v>-0.98624813095673447</v>
      </c>
      <c r="E2628" s="133">
        <v>0</v>
      </c>
      <c r="F2628" s="134">
        <v>0</v>
      </c>
      <c r="G2628" s="135">
        <f t="shared" ref="G2628" si="10816">$E$8*SIN($B2628*$F$8)</f>
        <v>0.49581409586570935</v>
      </c>
      <c r="I2628" s="55">
        <v>1</v>
      </c>
      <c r="J2628" s="58">
        <v>0</v>
      </c>
      <c r="K2628" s="56">
        <v>0</v>
      </c>
      <c r="L2628" s="57">
        <v>0</v>
      </c>
      <c r="N2628" s="55">
        <f t="shared" ref="N2628" si="10817">D2628*I2628+F2628*I2631-E2628*J2628-G2628*J2631</f>
        <v>0.19784089220047518</v>
      </c>
      <c r="O2628" s="58">
        <f t="shared" ref="O2628" si="10818">(D2628*J2628+E2628*I2628+F2628*J2631+G2628*I2631)</f>
        <v>0</v>
      </c>
      <c r="P2628" s="56">
        <f t="shared" ref="P2628" si="10819">D2628*K2628+F2628*K2631-E2628*L2628-G2628*L2631</f>
        <v>0</v>
      </c>
      <c r="Q2628" s="57">
        <f t="shared" ref="Q2628" si="10820">(D2628*L2628+E2628*K2628+F2628*L2631+G2628*K2631)</f>
        <v>0.49581409586570935</v>
      </c>
      <c r="S2628" s="59">
        <f t="shared" ref="S2628" si="10821">COS($U$8*$B2628)</f>
        <v>-0.98624813095673447</v>
      </c>
      <c r="T2628" s="60">
        <v>0</v>
      </c>
      <c r="U2628" s="22">
        <v>0</v>
      </c>
      <c r="V2628" s="116">
        <f t="shared" ref="V2628" si="10822">$T$8*SIN($B2628*$U$8)</f>
        <v>0.49581409586570935</v>
      </c>
      <c r="X2628" s="55">
        <f t="shared" ref="X2628" si="10823">N2628*S2628+P2628*S2631-O2628*T2628-Q2628*T2631</f>
        <v>-0.22243483434387931</v>
      </c>
      <c r="Y2628" s="58">
        <f t="shared" ref="Y2628" si="10824">(N2628*T2628+O2628*S2628+P2628*T2631+Q2628*S2631)</f>
        <v>0</v>
      </c>
      <c r="Z2628" s="56">
        <f t="shared" ref="Z2628" si="10825">N2628*U2628+P2628*U2631-O2628*V2628-Q2628*V2631</f>
        <v>0</v>
      </c>
      <c r="AA2628" s="57">
        <f t="shared" ref="AA2628" si="10826">(N2628*V2628+O2628*U2628+P2628*V2631+Q2628*U2631)</f>
        <v>-0.39090342225791513</v>
      </c>
      <c r="AB2628" s="9"/>
      <c r="AC2628" s="61">
        <f t="shared" ref="AC2628" si="10827">20*LOG((2*$X$8)/(($X$8*X2628+Z2628+$X$8*X2631+Z2631)^2+($X$8*Y2628+AA2628+$X$8*Y2631+AA2631)^2)^0.5)</f>
        <v>-3.0986764591078186</v>
      </c>
      <c r="AE2628" s="99">
        <f t="shared" ref="AE2628" si="10828">((Y2628^2+X2628^2)/(Y2631^2+X2631^2))^0.5</f>
        <v>9.1476546437444628E-2</v>
      </c>
      <c r="AF2628" s="17"/>
      <c r="AG2628" s="62"/>
      <c r="AH2628" s="62"/>
      <c r="AI2628" s="62"/>
      <c r="AJ2628" s="62"/>
    </row>
    <row r="2629" spans="2:36" ht="18.649999999999999" customHeight="1" thickBot="1">
      <c r="D2629" s="59"/>
      <c r="E2629" s="22"/>
      <c r="F2629" s="22"/>
      <c r="G2629" s="65"/>
      <c r="I2629" s="63"/>
      <c r="L2629" s="64"/>
      <c r="N2629" s="63"/>
      <c r="Q2629" s="64"/>
      <c r="S2629" s="63"/>
      <c r="V2629" s="64"/>
      <c r="X2629" s="63"/>
      <c r="AA2629" s="64"/>
      <c r="AE2629" s="100"/>
      <c r="AF2629" s="17"/>
      <c r="AG2629" s="62"/>
      <c r="AH2629" s="62"/>
      <c r="AI2629" s="62"/>
      <c r="AJ2629" s="62"/>
    </row>
    <row r="2630" spans="2:36" ht="18.649999999999999" customHeight="1" thickBot="1">
      <c r="D2630" s="237" t="s">
        <v>39</v>
      </c>
      <c r="E2630" s="238"/>
      <c r="F2630" s="239" t="s">
        <v>40</v>
      </c>
      <c r="G2630" s="240"/>
      <c r="I2630" s="228" t="s">
        <v>18</v>
      </c>
      <c r="J2630" s="229"/>
      <c r="K2630" s="230" t="s">
        <v>19</v>
      </c>
      <c r="L2630" s="231"/>
      <c r="N2630" s="228" t="s">
        <v>20</v>
      </c>
      <c r="O2630" s="229"/>
      <c r="P2630" s="230" t="s">
        <v>21</v>
      </c>
      <c r="Q2630" s="231"/>
      <c r="S2630" s="228" t="s">
        <v>47</v>
      </c>
      <c r="T2630" s="229"/>
      <c r="U2630" s="230" t="s">
        <v>48</v>
      </c>
      <c r="V2630" s="231"/>
      <c r="X2630" s="228" t="s">
        <v>51</v>
      </c>
      <c r="Y2630" s="229"/>
      <c r="Z2630" s="230" t="s">
        <v>52</v>
      </c>
      <c r="AA2630" s="231"/>
      <c r="AB2630" s="4"/>
      <c r="AC2630" s="71" t="s">
        <v>89</v>
      </c>
      <c r="AE2630" s="101" t="s">
        <v>90</v>
      </c>
      <c r="AF2630" s="17"/>
      <c r="AG2630" s="62"/>
      <c r="AH2630" s="62"/>
      <c r="AI2630" s="62"/>
      <c r="AJ2630" s="62"/>
    </row>
    <row r="2631" spans="2:36" ht="18.649999999999999" customHeight="1" thickTop="1" thickBot="1">
      <c r="D2631" s="43">
        <v>0</v>
      </c>
      <c r="E2631" s="116">
        <f t="shared" ref="E2631" si="10829">(1/$E$8)*SIN($B2628*$F$8)</f>
        <v>5.5090455096189928E-2</v>
      </c>
      <c r="F2631" s="59">
        <f t="shared" ref="F2631" si="10830">COS($F$8*$B2628)</f>
        <v>-0.98624813095673447</v>
      </c>
      <c r="G2631" s="73">
        <v>0</v>
      </c>
      <c r="I2631" s="55">
        <v>0</v>
      </c>
      <c r="J2631" s="58">
        <f t="shared" ref="J2631" si="10831">(TAN($K$8*B2628))/$J$8</f>
        <v>-2.3881713590448603</v>
      </c>
      <c r="K2631" s="56">
        <v>1</v>
      </c>
      <c r="L2631" s="57">
        <v>0</v>
      </c>
      <c r="N2631" s="55">
        <f t="shared" ref="N2631" si="10832">D2631*I2628+F2631*I2631-E2631*J2628-G2631*J2631</f>
        <v>0</v>
      </c>
      <c r="O2631" s="58">
        <f t="shared" ref="O2631" si="10833">(D2631*J2628+E2631*I2628+F2631*J2631+G2631*I2631)</f>
        <v>2.410419994358588</v>
      </c>
      <c r="P2631" s="56">
        <f t="shared" ref="P2631" si="10834">D2631*K2628+F2631*K2631-E2631*L2628-G2631*L2631</f>
        <v>-0.98624813095673447</v>
      </c>
      <c r="Q2631" s="57">
        <f t="shared" ref="Q2631" si="10835">(D2631*L2628+E2631*K2628+F2631*L2631+G2631*K2631)</f>
        <v>0</v>
      </c>
      <c r="S2631" s="43">
        <v>0</v>
      </c>
      <c r="T2631" s="116">
        <f t="shared" ref="T2631" si="10836">(1/$T$8)*SIN($B2628*$U$8)</f>
        <v>5.5090455096189928E-2</v>
      </c>
      <c r="U2631" s="59">
        <f t="shared" ref="U2631" si="10837">COS($U$8*$B2628)</f>
        <v>-0.98624813095673447</v>
      </c>
      <c r="V2631" s="73">
        <v>0</v>
      </c>
      <c r="X2631" s="55">
        <f t="shared" ref="X2631" si="10838">N2631*S2628+P2631*S2631-O2631*T2628-Q2631*T2631</f>
        <v>0</v>
      </c>
      <c r="Y2631" s="58">
        <f t="shared" ref="Y2631" si="10839">(N2631*T2628+O2631*S2628+P2631*T2631+Q2631*S2631)</f>
        <v>-2.4316050726290732</v>
      </c>
      <c r="Z2631" s="56">
        <f t="shared" ref="Z2631" si="10840">N2631*U2628+P2631*U2631-O2631*V2628-Q2631*V2631</f>
        <v>-0.22243483434387945</v>
      </c>
      <c r="AA2631" s="57">
        <f t="shared" ref="AA2631" si="10841">(N2631*V2628+O2631*U2628+P2631*V2631+Q2631*U2631)</f>
        <v>0</v>
      </c>
      <c r="AB2631" s="9"/>
      <c r="AC2631" s="74">
        <f t="shared" ref="AC2631" si="10842">(180/PI())*ATAN(-1*(($X$8*Y2628+AA2628+$X$8*Y2631+AA2631)/($X$8*X2628+Z2628+$X$8*X2631+Z2631)))</f>
        <v>-81.043012088311386</v>
      </c>
      <c r="AE2631" s="102">
        <f t="shared" ref="AE2631" si="10843">20*LOG(((($X$8*X2628+Z2628-$X$8*X2631-Z2631)^2+($X$8*Y2628+AA2628-$X$8*Y2631-AA2631)^2)/(($X$8*X2628+Z2628+$X$8*X2631+Z2631)^2+($X$8*Y2628+AA2628+$X$8*Y2631+AA2631)^2))^0.5)</f>
        <v>-2.9236860582588382</v>
      </c>
      <c r="AF2631" s="17"/>
      <c r="AG2631" s="62"/>
      <c r="AH2631" s="62"/>
      <c r="AI2631" s="62"/>
      <c r="AJ2631" s="62"/>
    </row>
    <row r="2632" spans="2:36" ht="18.649999999999999" customHeight="1">
      <c r="AE2632" s="66"/>
    </row>
    <row r="2633" spans="2:36" ht="18.649999999999999" customHeight="1" thickBot="1">
      <c r="E2633" s="50" t="s">
        <v>8</v>
      </c>
      <c r="J2633" s="50" t="s">
        <v>9</v>
      </c>
      <c r="O2633" s="50" t="s">
        <v>10</v>
      </c>
      <c r="T2633" s="50" t="s">
        <v>11</v>
      </c>
      <c r="Y2633" s="50" t="s">
        <v>12</v>
      </c>
    </row>
    <row r="2634" spans="2:36" ht="18.649999999999999" customHeight="1" thickBot="1">
      <c r="B2634" s="49"/>
      <c r="D2634" s="233" t="s">
        <v>37</v>
      </c>
      <c r="E2634" s="234"/>
      <c r="F2634" s="235" t="s">
        <v>38</v>
      </c>
      <c r="G2634" s="236"/>
      <c r="I2634" s="228" t="s">
        <v>14</v>
      </c>
      <c r="J2634" s="229"/>
      <c r="K2634" s="230" t="s">
        <v>15</v>
      </c>
      <c r="L2634" s="231"/>
      <c r="N2634" s="228" t="s">
        <v>16</v>
      </c>
      <c r="O2634" s="229"/>
      <c r="P2634" s="230" t="s">
        <v>17</v>
      </c>
      <c r="Q2634" s="231"/>
      <c r="S2634" s="228" t="s">
        <v>45</v>
      </c>
      <c r="T2634" s="229"/>
      <c r="U2634" s="230" t="s">
        <v>46</v>
      </c>
      <c r="V2634" s="231"/>
      <c r="X2634" s="228" t="s">
        <v>49</v>
      </c>
      <c r="Y2634" s="229"/>
      <c r="Z2634" s="230" t="s">
        <v>50</v>
      </c>
      <c r="AA2634" s="231"/>
      <c r="AB2634" s="4"/>
      <c r="AC2634" s="53" t="s">
        <v>87</v>
      </c>
      <c r="AE2634" s="98" t="s">
        <v>88</v>
      </c>
      <c r="AF2634" s="17"/>
      <c r="AG2634" s="62"/>
      <c r="AH2634" s="62"/>
      <c r="AI2634" s="62"/>
      <c r="AJ2634" s="62"/>
    </row>
    <row r="2635" spans="2:36" ht="18.649999999999999" customHeight="1" thickTop="1" thickBot="1">
      <c r="B2635" s="75">
        <v>7.46</v>
      </c>
      <c r="D2635" s="132">
        <f t="shared" ref="D2635" si="10844">COS($F$8*$B2635)</f>
        <v>-0.98753854164777266</v>
      </c>
      <c r="E2635" s="133">
        <v>0</v>
      </c>
      <c r="F2635" s="134">
        <v>0</v>
      </c>
      <c r="G2635" s="135">
        <f t="shared" ref="G2635" si="10845">$E$8*SIN($B2635*$F$8)</f>
        <v>0.47213203539022053</v>
      </c>
      <c r="I2635" s="55">
        <v>1</v>
      </c>
      <c r="J2635" s="58">
        <v>0</v>
      </c>
      <c r="K2635" s="56">
        <v>0</v>
      </c>
      <c r="L2635" s="57">
        <v>0</v>
      </c>
      <c r="N2635" s="55">
        <f t="shared" ref="N2635" si="10846">D2635*I2635+F2635*I2638-E2635*J2635-G2635*J2638</f>
        <v>0.10283847724185136</v>
      </c>
      <c r="O2635" s="58">
        <f t="shared" ref="O2635" si="10847">(D2635*J2635+E2635*I2635+F2635*J2638+G2635*I2638)</f>
        <v>0</v>
      </c>
      <c r="P2635" s="56">
        <f t="shared" ref="P2635" si="10848">D2635*K2635+F2635*K2638-E2635*L2635-G2635*L2638</f>
        <v>0</v>
      </c>
      <c r="Q2635" s="57">
        <f t="shared" ref="Q2635" si="10849">(D2635*L2635+E2635*K2635+F2635*L2638+G2635*K2638)</f>
        <v>0.47213203539022053</v>
      </c>
      <c r="S2635" s="59">
        <f t="shared" ref="S2635" si="10850">COS($U$8*$B2635)</f>
        <v>-0.98753854164777266</v>
      </c>
      <c r="T2635" s="60">
        <v>0</v>
      </c>
      <c r="U2635" s="22">
        <v>0</v>
      </c>
      <c r="V2635" s="116">
        <f t="shared" ref="V2635" si="10851">$T$8*SIN($B2635*$U$8)</f>
        <v>0.47213203539022053</v>
      </c>
      <c r="X2635" s="55">
        <f t="shared" ref="X2635" si="10852">N2635*S2635+P2635*S2638-O2635*T2635-Q2635*T2638</f>
        <v>-0.1263245886008858</v>
      </c>
      <c r="Y2635" s="58">
        <f t="shared" ref="Y2635" si="10853">(N2635*T2635+O2635*S2635+P2635*T2638+Q2635*S2638)</f>
        <v>0</v>
      </c>
      <c r="Z2635" s="56">
        <f t="shared" ref="Z2635" si="10854">N2635*U2635+P2635*U2638-O2635*V2635-Q2635*V2638</f>
        <v>0</v>
      </c>
      <c r="AA2635" s="57">
        <f t="shared" ref="AA2635" si="10855">(N2635*V2635+O2635*U2635+P2635*V2638+Q2635*U2638)</f>
        <v>-0.41769524211782683</v>
      </c>
      <c r="AB2635" s="9"/>
      <c r="AC2635" s="61">
        <f t="shared" ref="AC2635" si="10856">20*LOG((2*$X$8)/(($X$8*X2635+Z2635+$X$8*X2638+Z2638)^2+($X$8*Y2635+AA2635+$X$8*Y2638+AA2638)^2)^0.5)</f>
        <v>-2.876103330880718</v>
      </c>
      <c r="AE2635" s="99">
        <f t="shared" ref="AE2635" si="10857">((Y2635^2+X2635^2)/(Y2638^2+X2638^2))^0.5</f>
        <v>5.3620855968909073E-2</v>
      </c>
      <c r="AF2635" s="17"/>
      <c r="AG2635" s="62"/>
      <c r="AH2635" s="62"/>
      <c r="AI2635" s="62"/>
      <c r="AJ2635" s="62"/>
    </row>
    <row r="2636" spans="2:36" ht="18.649999999999999" customHeight="1" thickBot="1">
      <c r="D2636" s="59"/>
      <c r="E2636" s="22"/>
      <c r="F2636" s="22"/>
      <c r="G2636" s="65"/>
      <c r="I2636" s="63"/>
      <c r="L2636" s="64"/>
      <c r="N2636" s="63"/>
      <c r="Q2636" s="64"/>
      <c r="S2636" s="63"/>
      <c r="V2636" s="64"/>
      <c r="X2636" s="63"/>
      <c r="AA2636" s="64"/>
      <c r="AE2636" s="100"/>
      <c r="AF2636" s="17"/>
      <c r="AG2636" s="62"/>
      <c r="AH2636" s="62"/>
      <c r="AI2636" s="62"/>
      <c r="AJ2636" s="62"/>
    </row>
    <row r="2637" spans="2:36" ht="18.649999999999999" customHeight="1" thickBot="1">
      <c r="D2637" s="237" t="s">
        <v>39</v>
      </c>
      <c r="E2637" s="238"/>
      <c r="F2637" s="239" t="s">
        <v>40</v>
      </c>
      <c r="G2637" s="240"/>
      <c r="I2637" s="228" t="s">
        <v>18</v>
      </c>
      <c r="J2637" s="229"/>
      <c r="K2637" s="230" t="s">
        <v>19</v>
      </c>
      <c r="L2637" s="231"/>
      <c r="N2637" s="228" t="s">
        <v>20</v>
      </c>
      <c r="O2637" s="229"/>
      <c r="P2637" s="230" t="s">
        <v>21</v>
      </c>
      <c r="Q2637" s="231"/>
      <c r="S2637" s="228" t="s">
        <v>47</v>
      </c>
      <c r="T2637" s="229"/>
      <c r="U2637" s="230" t="s">
        <v>48</v>
      </c>
      <c r="V2637" s="231"/>
      <c r="X2637" s="228" t="s">
        <v>51</v>
      </c>
      <c r="Y2637" s="229"/>
      <c r="Z2637" s="230" t="s">
        <v>52</v>
      </c>
      <c r="AA2637" s="231"/>
      <c r="AB2637" s="4"/>
      <c r="AC2637" s="71" t="s">
        <v>89</v>
      </c>
      <c r="AE2637" s="101" t="s">
        <v>90</v>
      </c>
      <c r="AF2637" s="17"/>
      <c r="AG2637" s="62"/>
      <c r="AH2637" s="62"/>
      <c r="AI2637" s="62"/>
      <c r="AJ2637" s="62"/>
    </row>
    <row r="2638" spans="2:36" ht="18.649999999999999" customHeight="1" thickTop="1" thickBot="1">
      <c r="D2638" s="43">
        <v>0</v>
      </c>
      <c r="E2638" s="116">
        <f t="shared" ref="E2638" si="10858">(1/$E$8)*SIN($B2635*$F$8)</f>
        <v>5.2459115043357832E-2</v>
      </c>
      <c r="F2638" s="59">
        <f t="shared" ref="F2638" si="10859">COS($F$8*$B2635)</f>
        <v>-0.98753854164777266</v>
      </c>
      <c r="G2638" s="73">
        <v>0</v>
      </c>
      <c r="I2638" s="55">
        <v>0</v>
      </c>
      <c r="J2638" s="58">
        <f t="shared" ref="J2638" si="10860">(TAN($K$8*B2635))/$J$8</f>
        <v>-2.309474759509635</v>
      </c>
      <c r="K2638" s="56">
        <v>1</v>
      </c>
      <c r="L2638" s="57">
        <v>0</v>
      </c>
      <c r="N2638" s="55">
        <f t="shared" ref="N2638" si="10861">D2638*I2635+F2638*I2638-E2638*J2635-G2638*J2638</f>
        <v>0</v>
      </c>
      <c r="O2638" s="58">
        <f t="shared" ref="O2638" si="10862">(D2638*J2635+E2638*I2635+F2638*J2638+G2638*I2638)</f>
        <v>2.3331544510218434</v>
      </c>
      <c r="P2638" s="56">
        <f t="shared" ref="P2638" si="10863">D2638*K2635+F2638*K2638-E2638*L2635-G2638*L2638</f>
        <v>-0.98753854164777266</v>
      </c>
      <c r="Q2638" s="57">
        <f t="shared" ref="Q2638" si="10864">(D2638*L2635+E2638*K2635+F2638*L2638+G2638*K2638)</f>
        <v>0</v>
      </c>
      <c r="S2638" s="43">
        <v>0</v>
      </c>
      <c r="T2638" s="116">
        <f t="shared" ref="T2638" si="10865">(1/$T$8)*SIN($B2635*$U$8)</f>
        <v>5.2459115043357832E-2</v>
      </c>
      <c r="U2638" s="59">
        <f t="shared" ref="U2638" si="10866">COS($U$8*$B2635)</f>
        <v>-0.98753854164777266</v>
      </c>
      <c r="V2638" s="73">
        <v>0</v>
      </c>
      <c r="X2638" s="55">
        <f t="shared" ref="X2638" si="10867">N2638*S2635+P2638*S2638-O2638*T2635-Q2638*T2638</f>
        <v>0</v>
      </c>
      <c r="Y2638" s="58">
        <f t="shared" ref="Y2638" si="10868">(N2638*T2635+O2638*S2635+P2638*T2638+Q2638*S2638)</f>
        <v>-2.3558853419671713</v>
      </c>
      <c r="Z2638" s="56">
        <f t="shared" ref="Z2638" si="10869">N2638*U2635+P2638*U2638-O2638*V2635-Q2638*V2638</f>
        <v>-0.12632458860088591</v>
      </c>
      <c r="AA2638" s="57">
        <f t="shared" ref="AA2638" si="10870">(N2638*V2635+O2638*U2635+P2638*V2638+Q2638*U2638)</f>
        <v>0</v>
      </c>
      <c r="AB2638" s="9"/>
      <c r="AC2638" s="74">
        <f t="shared" ref="AC2638" si="10871">(180/PI())*ATAN(-1*(($X$8*Y2635+AA2635+$X$8*Y2638+AA2638)/($X$8*X2635+Z2635+$X$8*X2638+Z2638)))</f>
        <v>-84.795214643315944</v>
      </c>
      <c r="AE2638" s="102">
        <f t="shared" ref="AE2638" si="10872">20*LOG(((($X$8*X2635+Z2635-$X$8*X2638-Z2638)^2+($X$8*Y2635+AA2635-$X$8*Y2638-AA2638)^2)/(($X$8*X2635+Z2635+$X$8*X2638+Z2638)^2+($X$8*Y2635+AA2635+$X$8*Y2638+AA2638)^2))^0.5)</f>
        <v>-3.1487758263288423</v>
      </c>
      <c r="AF2638" s="17"/>
      <c r="AG2638" s="62"/>
      <c r="AH2638" s="62"/>
      <c r="AI2638" s="62"/>
      <c r="AJ2638" s="62"/>
    </row>
    <row r="2639" spans="2:36" ht="18.649999999999999" customHeight="1">
      <c r="AE2639" s="66"/>
    </row>
    <row r="2640" spans="2:36" ht="18.649999999999999" customHeight="1" thickBot="1">
      <c r="E2640" s="50" t="s">
        <v>8</v>
      </c>
      <c r="J2640" s="50" t="s">
        <v>9</v>
      </c>
      <c r="O2640" s="50" t="s">
        <v>10</v>
      </c>
      <c r="T2640" s="50" t="s">
        <v>11</v>
      </c>
      <c r="Y2640" s="50" t="s">
        <v>12</v>
      </c>
    </row>
    <row r="2641" spans="2:36" ht="18.649999999999999" customHeight="1" thickBot="1">
      <c r="B2641" s="49"/>
      <c r="D2641" s="233" t="s">
        <v>37</v>
      </c>
      <c r="E2641" s="234"/>
      <c r="F2641" s="235" t="s">
        <v>38</v>
      </c>
      <c r="G2641" s="236"/>
      <c r="I2641" s="228" t="s">
        <v>14</v>
      </c>
      <c r="J2641" s="229"/>
      <c r="K2641" s="230" t="s">
        <v>15</v>
      </c>
      <c r="L2641" s="231"/>
      <c r="N2641" s="228" t="s">
        <v>16</v>
      </c>
      <c r="O2641" s="229"/>
      <c r="P2641" s="230" t="s">
        <v>17</v>
      </c>
      <c r="Q2641" s="231"/>
      <c r="S2641" s="228" t="s">
        <v>45</v>
      </c>
      <c r="T2641" s="229"/>
      <c r="U2641" s="230" t="s">
        <v>46</v>
      </c>
      <c r="V2641" s="231"/>
      <c r="X2641" s="228" t="s">
        <v>49</v>
      </c>
      <c r="Y2641" s="229"/>
      <c r="Z2641" s="230" t="s">
        <v>50</v>
      </c>
      <c r="AA2641" s="231"/>
      <c r="AB2641" s="4"/>
      <c r="AC2641" s="53" t="s">
        <v>87</v>
      </c>
      <c r="AE2641" s="98" t="s">
        <v>88</v>
      </c>
      <c r="AF2641" s="17"/>
      <c r="AG2641" s="62"/>
      <c r="AH2641" s="62"/>
      <c r="AI2641" s="62"/>
      <c r="AJ2641" s="62"/>
    </row>
    <row r="2642" spans="2:36" ht="18.649999999999999" customHeight="1" thickTop="1" thickBot="1">
      <c r="B2642" s="75">
        <v>7.48</v>
      </c>
      <c r="D2642" s="132">
        <f t="shared" ref="D2642" si="10873">COS($F$8*$B2642)</f>
        <v>-0.98876576891779977</v>
      </c>
      <c r="E2642" s="133">
        <v>0</v>
      </c>
      <c r="F2642" s="134">
        <v>0</v>
      </c>
      <c r="G2642" s="135">
        <f t="shared" ref="G2642" si="10874">$E$8*SIN($B2642*$F$8)</f>
        <v>0.44841976756999713</v>
      </c>
      <c r="I2642" s="55">
        <v>1</v>
      </c>
      <c r="J2642" s="58">
        <v>0</v>
      </c>
      <c r="K2642" s="56">
        <v>0</v>
      </c>
      <c r="L2642" s="57">
        <v>0</v>
      </c>
      <c r="N2642" s="55">
        <f t="shared" ref="N2642" si="10875">D2642*I2642+F2642*I2645-E2642*J2642-G2642*J2645</f>
        <v>1.3318512171474284E-2</v>
      </c>
      <c r="O2642" s="58">
        <f t="shared" ref="O2642" si="10876">(D2642*J2642+E2642*I2642+F2642*J2645+G2642*I2645)</f>
        <v>0</v>
      </c>
      <c r="P2642" s="56">
        <f t="shared" ref="P2642" si="10877">D2642*K2642+F2642*K2645-E2642*L2642-G2642*L2645</f>
        <v>0</v>
      </c>
      <c r="Q2642" s="57">
        <f t="shared" ref="Q2642" si="10878">(D2642*L2642+E2642*K2642+F2642*L2645+G2642*K2645)</f>
        <v>0.44841976756999713</v>
      </c>
      <c r="S2642" s="59">
        <f t="shared" ref="S2642" si="10879">COS($U$8*$B2642)</f>
        <v>-0.98876576891779977</v>
      </c>
      <c r="T2642" s="60">
        <v>0</v>
      </c>
      <c r="U2642" s="22">
        <v>0</v>
      </c>
      <c r="V2642" s="116">
        <f t="shared" ref="V2642" si="10880">$T$8*SIN($B2642*$U$8)</f>
        <v>0.44841976756999713</v>
      </c>
      <c r="X2642" s="55">
        <f t="shared" ref="X2642" si="10881">N2642*S2642+P2642*S2645-O2642*T2642-Q2642*T2645</f>
        <v>-3.5511143144461098E-2</v>
      </c>
      <c r="Y2642" s="58">
        <f t="shared" ref="Y2642" si="10882">(N2642*T2642+O2642*S2642+P2642*T2645+Q2642*S2645)</f>
        <v>0</v>
      </c>
      <c r="Z2642" s="56">
        <f t="shared" ref="Z2642" si="10883">N2642*U2642+P2642*U2645-O2642*V2642-Q2642*V2645</f>
        <v>0</v>
      </c>
      <c r="AA2642" s="57">
        <f t="shared" ref="AA2642" si="10884">(N2642*V2642+O2642*U2642+P2642*V2645+Q2642*U2645)</f>
        <v>-0.43740983214697859</v>
      </c>
      <c r="AB2642" s="9"/>
      <c r="AC2642" s="61">
        <f t="shared" ref="AC2642" si="10885">20*LOG((2*$X$8)/(($X$8*X2642+Z2642+$X$8*X2645+Z2645)^2+($X$8*Y2642+AA2642+$X$8*Y2645+AA2645)^2)^0.5)</f>
        <v>-2.6760109804717649</v>
      </c>
      <c r="AE2642" s="99">
        <f t="shared" ref="AE2642" si="10886">((Y2642^2+X2642^2)/(Y2645^2+X2645^2))^0.5</f>
        <v>1.5552535551620818E-2</v>
      </c>
      <c r="AF2642" s="17"/>
      <c r="AG2642" s="62"/>
      <c r="AH2642" s="62"/>
      <c r="AI2642" s="62"/>
      <c r="AJ2642" s="62"/>
    </row>
    <row r="2643" spans="2:36" ht="18.649999999999999" customHeight="1" thickBot="1">
      <c r="D2643" s="59"/>
      <c r="E2643" s="22"/>
      <c r="F2643" s="22"/>
      <c r="G2643" s="65"/>
      <c r="I2643" s="63"/>
      <c r="L2643" s="64"/>
      <c r="N2643" s="63"/>
      <c r="Q2643" s="64"/>
      <c r="S2643" s="63"/>
      <c r="V2643" s="64"/>
      <c r="X2643" s="63"/>
      <c r="AA2643" s="64"/>
      <c r="AE2643" s="100"/>
      <c r="AF2643" s="17"/>
      <c r="AG2643" s="62"/>
      <c r="AH2643" s="62"/>
      <c r="AI2643" s="62"/>
      <c r="AJ2643" s="62"/>
    </row>
    <row r="2644" spans="2:36" ht="18.649999999999999" customHeight="1" thickBot="1">
      <c r="D2644" s="237" t="s">
        <v>39</v>
      </c>
      <c r="E2644" s="238"/>
      <c r="F2644" s="239" t="s">
        <v>40</v>
      </c>
      <c r="G2644" s="240"/>
      <c r="I2644" s="228" t="s">
        <v>18</v>
      </c>
      <c r="J2644" s="229"/>
      <c r="K2644" s="230" t="s">
        <v>19</v>
      </c>
      <c r="L2644" s="231"/>
      <c r="N2644" s="228" t="s">
        <v>20</v>
      </c>
      <c r="O2644" s="229"/>
      <c r="P2644" s="230" t="s">
        <v>21</v>
      </c>
      <c r="Q2644" s="231"/>
      <c r="S2644" s="228" t="s">
        <v>47</v>
      </c>
      <c r="T2644" s="229"/>
      <c r="U2644" s="230" t="s">
        <v>48</v>
      </c>
      <c r="V2644" s="231"/>
      <c r="X2644" s="228" t="s">
        <v>51</v>
      </c>
      <c r="Y2644" s="229"/>
      <c r="Z2644" s="230" t="s">
        <v>52</v>
      </c>
      <c r="AA2644" s="231"/>
      <c r="AB2644" s="4"/>
      <c r="AC2644" s="71" t="s">
        <v>89</v>
      </c>
      <c r="AE2644" s="101" t="s">
        <v>90</v>
      </c>
      <c r="AF2644" s="17"/>
      <c r="AG2644" s="62"/>
      <c r="AH2644" s="62"/>
      <c r="AI2644" s="62"/>
      <c r="AJ2644" s="62"/>
    </row>
    <row r="2645" spans="2:36" ht="18.649999999999999" customHeight="1" thickTop="1" thickBot="1">
      <c r="D2645" s="43">
        <v>0</v>
      </c>
      <c r="E2645" s="116">
        <f t="shared" ref="E2645" si="10887">(1/$E$8)*SIN($B2642*$F$8)</f>
        <v>4.9824418618888568E-2</v>
      </c>
      <c r="F2645" s="59">
        <f t="shared" ref="F2645" si="10888">COS($F$8*$B2642)</f>
        <v>-0.98876576891779977</v>
      </c>
      <c r="G2645" s="73">
        <v>0</v>
      </c>
      <c r="I2645" s="55">
        <v>0</v>
      </c>
      <c r="J2645" s="58">
        <f t="shared" ref="J2645" si="10889">(TAN($K$8*B2642))/$J$8</f>
        <v>-2.2347013971297582</v>
      </c>
      <c r="K2645" s="56">
        <v>1</v>
      </c>
      <c r="L2645" s="57">
        <v>0</v>
      </c>
      <c r="N2645" s="55">
        <f t="shared" ref="N2645" si="10890">D2645*I2642+F2645*I2645-E2645*J2642-G2645*J2645</f>
        <v>0</v>
      </c>
      <c r="O2645" s="58">
        <f t="shared" ref="O2645" si="10891">(D2645*J2642+E2645*I2642+F2645*J2645+G2645*I2645)</f>
        <v>2.2594206638535752</v>
      </c>
      <c r="P2645" s="56">
        <f t="shared" ref="P2645" si="10892">D2645*K2642+F2645*K2645-E2645*L2642-G2645*L2645</f>
        <v>-0.98876576891779977</v>
      </c>
      <c r="Q2645" s="57">
        <f t="shared" ref="Q2645" si="10893">(D2645*L2642+E2645*K2642+F2645*L2645+G2645*K2645)</f>
        <v>0</v>
      </c>
      <c r="S2645" s="43">
        <v>0</v>
      </c>
      <c r="T2645" s="116">
        <f t="shared" ref="T2645" si="10894">(1/$T$8)*SIN($B2642*$U$8)</f>
        <v>4.9824418618888568E-2</v>
      </c>
      <c r="U2645" s="59">
        <f t="shared" ref="U2645" si="10895">COS($U$8*$B2642)</f>
        <v>-0.98876576891779977</v>
      </c>
      <c r="V2645" s="73">
        <v>0</v>
      </c>
      <c r="X2645" s="55">
        <f t="shared" ref="X2645" si="10896">N2645*S2642+P2645*S2645-O2645*T2642-Q2645*T2645</f>
        <v>0</v>
      </c>
      <c r="Y2645" s="58">
        <f t="shared" ref="Y2645" si="10897">(N2645*T2642+O2645*S2642+P2645*T2645+Q2645*S2645)</f>
        <v>-2.2833024895905338</v>
      </c>
      <c r="Z2645" s="56">
        <f t="shared" ref="Z2645" si="10898">N2645*U2642+P2645*U2645-O2645*V2642-Q2645*V2645</f>
        <v>-3.551114314446091E-2</v>
      </c>
      <c r="AA2645" s="57">
        <f t="shared" ref="AA2645" si="10899">(N2645*V2642+O2645*U2642+P2645*V2645+Q2645*U2645)</f>
        <v>0</v>
      </c>
      <c r="AB2645" s="9"/>
      <c r="AC2645" s="74">
        <f t="shared" ref="AC2645" si="10900">(180/PI())*ATAN(-1*(($X$8*Y2642+AA2642+$X$8*Y2645+AA2645)/($X$8*X2642+Z2642+$X$8*X2645+Z2645)))</f>
        <v>-88.504673468859039</v>
      </c>
      <c r="AE2645" s="102">
        <f t="shared" ref="AE2645" si="10901">20*LOG(((($X$8*X2642+Z2642-$X$8*X2645-Z2645)^2+($X$8*Y2642+AA2642-$X$8*Y2645-AA2645)^2)/(($X$8*X2642+Z2642+$X$8*X2645+Z2645)^2+($X$8*Y2642+AA2642+$X$8*Y2645+AA2645)^2))^0.5)</f>
        <v>-3.3724820480942248</v>
      </c>
      <c r="AF2645" s="17"/>
      <c r="AG2645" s="62"/>
      <c r="AH2645" s="62"/>
      <c r="AI2645" s="62"/>
      <c r="AJ2645" s="62"/>
    </row>
    <row r="2646" spans="2:36" ht="18.649999999999999" customHeight="1">
      <c r="AE2646" s="66"/>
    </row>
    <row r="2647" spans="2:36" ht="18.649999999999999" customHeight="1" thickBot="1">
      <c r="E2647" s="50" t="s">
        <v>8</v>
      </c>
      <c r="J2647" s="50" t="s">
        <v>9</v>
      </c>
      <c r="O2647" s="50" t="s">
        <v>10</v>
      </c>
      <c r="T2647" s="50" t="s">
        <v>11</v>
      </c>
      <c r="Y2647" s="50" t="s">
        <v>12</v>
      </c>
    </row>
    <row r="2648" spans="2:36" ht="18.649999999999999" customHeight="1" thickBot="1">
      <c r="B2648" s="49"/>
      <c r="D2648" s="233" t="s">
        <v>37</v>
      </c>
      <c r="E2648" s="234"/>
      <c r="F2648" s="235" t="s">
        <v>38</v>
      </c>
      <c r="G2648" s="236"/>
      <c r="I2648" s="228" t="s">
        <v>14</v>
      </c>
      <c r="J2648" s="229"/>
      <c r="K2648" s="230" t="s">
        <v>15</v>
      </c>
      <c r="L2648" s="231"/>
      <c r="N2648" s="228" t="s">
        <v>16</v>
      </c>
      <c r="O2648" s="229"/>
      <c r="P2648" s="230" t="s">
        <v>17</v>
      </c>
      <c r="Q2648" s="231"/>
      <c r="S2648" s="228" t="s">
        <v>45</v>
      </c>
      <c r="T2648" s="229"/>
      <c r="U2648" s="230" t="s">
        <v>46</v>
      </c>
      <c r="V2648" s="231"/>
      <c r="X2648" s="228" t="s">
        <v>49</v>
      </c>
      <c r="Y2648" s="229"/>
      <c r="Z2648" s="230" t="s">
        <v>50</v>
      </c>
      <c r="AA2648" s="231"/>
      <c r="AB2648" s="4"/>
      <c r="AC2648" s="53" t="s">
        <v>87</v>
      </c>
      <c r="AE2648" s="98" t="s">
        <v>88</v>
      </c>
      <c r="AF2648" s="17"/>
      <c r="AG2648" s="62"/>
      <c r="AH2648" s="62"/>
      <c r="AI2648" s="62"/>
      <c r="AJ2648" s="62"/>
    </row>
    <row r="2649" spans="2:36" ht="18.649999999999999" customHeight="1" thickTop="1" thickBot="1">
      <c r="B2649" s="75">
        <v>7.5</v>
      </c>
      <c r="D2649" s="132">
        <f t="shared" ref="D2649" si="10902">COS($F$8*$B2649)</f>
        <v>-0.9899297342479384</v>
      </c>
      <c r="E2649" s="133">
        <v>0</v>
      </c>
      <c r="F2649" s="134">
        <v>0</v>
      </c>
      <c r="G2649" s="135">
        <f t="shared" ref="G2649" si="10903">$E$8*SIN($B2649*$F$8)</f>
        <v>0.42467880953286907</v>
      </c>
      <c r="I2649" s="55">
        <v>1</v>
      </c>
      <c r="J2649" s="58">
        <v>0</v>
      </c>
      <c r="K2649" s="56">
        <v>0</v>
      </c>
      <c r="L2649" s="57">
        <v>0</v>
      </c>
      <c r="N2649" s="55">
        <f t="shared" ref="N2649" si="10904">D2649*I2649+F2649*I2652-E2649*J2649-G2649*J2652</f>
        <v>-7.1121029460479934E-2</v>
      </c>
      <c r="O2649" s="58">
        <f t="shared" ref="O2649" si="10905">(D2649*J2649+E2649*I2649+F2649*J2652+G2649*I2652)</f>
        <v>0</v>
      </c>
      <c r="P2649" s="56">
        <f t="shared" ref="P2649" si="10906">D2649*K2649+F2649*K2652-E2649*L2649-G2649*L2652</f>
        <v>0</v>
      </c>
      <c r="Q2649" s="57">
        <f t="shared" ref="Q2649" si="10907">(D2649*L2649+E2649*K2649+F2649*L2652+G2649*K2652)</f>
        <v>0.42467880953286907</v>
      </c>
      <c r="S2649" s="59">
        <f t="shared" ref="S2649" si="10908">COS($U$8*$B2649)</f>
        <v>-0.9899297342479384</v>
      </c>
      <c r="T2649" s="60">
        <v>0</v>
      </c>
      <c r="U2649" s="22">
        <v>0</v>
      </c>
      <c r="V2649" s="116">
        <f t="shared" ref="V2649" si="10909">$T$8*SIN($B2649*$U$8)</f>
        <v>0.42467880953286907</v>
      </c>
      <c r="X2649" s="55">
        <f t="shared" ref="X2649" si="10910">N2649*S2649+P2649*S2652-O2649*T2649-Q2649*T2652</f>
        <v>5.0365700541446595E-2</v>
      </c>
      <c r="Y2649" s="58">
        <f t="shared" ref="Y2649" si="10911">(N2649*T2649+O2649*S2649+P2649*T2652+Q2649*S2652)</f>
        <v>0</v>
      </c>
      <c r="Z2649" s="56">
        <f t="shared" ref="Z2649" si="10912">N2649*U2649+P2649*U2652-O2649*V2649-Q2649*V2652</f>
        <v>0</v>
      </c>
      <c r="AA2649" s="57">
        <f t="shared" ref="AA2649" si="10913">(N2649*V2649+O2649*U2649+P2649*V2652+Q2649*U2652)</f>
        <v>-0.45060577518563266</v>
      </c>
      <c r="AB2649" s="9"/>
      <c r="AC2649" s="61">
        <f t="shared" ref="AC2649" si="10914">20*LOG((2*$X$8)/(($X$8*X2649+Z2649+$X$8*X2652+Z2652)^2+($X$8*Y2649+AA2649+$X$8*Y2652+AA2652)^2)^0.5)</f>
        <v>-2.4969763392135511</v>
      </c>
      <c r="AE2649" s="99">
        <f t="shared" ref="AE2649" si="10915">((Y2649^2+X2649^2)/(Y2652^2+X2652^2))^0.5</f>
        <v>2.275279263056848E-2</v>
      </c>
      <c r="AF2649" s="17"/>
      <c r="AG2649" s="62"/>
      <c r="AH2649" s="62"/>
      <c r="AI2649" s="62"/>
      <c r="AJ2649" s="62"/>
    </row>
    <row r="2650" spans="2:36" ht="18.649999999999999" customHeight="1" thickBot="1">
      <c r="D2650" s="59"/>
      <c r="E2650" s="22"/>
      <c r="F2650" s="22"/>
      <c r="G2650" s="65"/>
      <c r="I2650" s="63"/>
      <c r="L2650" s="64"/>
      <c r="N2650" s="63"/>
      <c r="Q2650" s="64"/>
      <c r="S2650" s="63"/>
      <c r="V2650" s="64"/>
      <c r="X2650" s="63"/>
      <c r="AA2650" s="64"/>
      <c r="AE2650" s="100"/>
      <c r="AF2650" s="17"/>
      <c r="AG2650" s="62"/>
      <c r="AH2650" s="62"/>
      <c r="AI2650" s="62"/>
      <c r="AJ2650" s="62"/>
    </row>
    <row r="2651" spans="2:36" ht="18.649999999999999" customHeight="1" thickBot="1">
      <c r="D2651" s="237" t="s">
        <v>39</v>
      </c>
      <c r="E2651" s="238"/>
      <c r="F2651" s="239" t="s">
        <v>40</v>
      </c>
      <c r="G2651" s="240"/>
      <c r="I2651" s="228" t="s">
        <v>18</v>
      </c>
      <c r="J2651" s="229"/>
      <c r="K2651" s="230" t="s">
        <v>19</v>
      </c>
      <c r="L2651" s="231"/>
      <c r="N2651" s="228" t="s">
        <v>20</v>
      </c>
      <c r="O2651" s="229"/>
      <c r="P2651" s="230" t="s">
        <v>21</v>
      </c>
      <c r="Q2651" s="231"/>
      <c r="S2651" s="228" t="s">
        <v>47</v>
      </c>
      <c r="T2651" s="229"/>
      <c r="U2651" s="230" t="s">
        <v>48</v>
      </c>
      <c r="V2651" s="231"/>
      <c r="X2651" s="228" t="s">
        <v>51</v>
      </c>
      <c r="Y2651" s="229"/>
      <c r="Z2651" s="230" t="s">
        <v>52</v>
      </c>
      <c r="AA2651" s="231"/>
      <c r="AB2651" s="4"/>
      <c r="AC2651" s="71" t="s">
        <v>89</v>
      </c>
      <c r="AE2651" s="101" t="s">
        <v>90</v>
      </c>
      <c r="AF2651" s="17"/>
      <c r="AG2651" s="62"/>
      <c r="AH2651" s="62"/>
      <c r="AI2651" s="62"/>
      <c r="AJ2651" s="62"/>
    </row>
    <row r="2652" spans="2:36" ht="18.649999999999999" customHeight="1" thickTop="1" thickBot="1">
      <c r="D2652" s="43">
        <v>0</v>
      </c>
      <c r="E2652" s="116">
        <f t="shared" ref="E2652" si="10916">(1/$E$8)*SIN($B2649*$F$8)</f>
        <v>4.7186534392541009E-2</v>
      </c>
      <c r="F2652" s="59">
        <f t="shared" ref="F2652" si="10917">COS($F$8*$B2649)</f>
        <v>-0.9899297342479384</v>
      </c>
      <c r="G2652" s="73">
        <v>0</v>
      </c>
      <c r="I2652" s="55">
        <v>0</v>
      </c>
      <c r="J2652" s="58">
        <f t="shared" ref="J2652" si="10918">(TAN($K$8*B2649))/$J$8</f>
        <v>-2.1635379118588798</v>
      </c>
      <c r="K2652" s="56">
        <v>1</v>
      </c>
      <c r="L2652" s="57">
        <v>0</v>
      </c>
      <c r="N2652" s="55">
        <f t="shared" ref="N2652" si="10919">D2652*I2649+F2652*I2652-E2652*J2649-G2652*J2652</f>
        <v>0</v>
      </c>
      <c r="O2652" s="58">
        <f t="shared" ref="O2652" si="10920">(D2652*J2649+E2652*I2649+F2652*J2652+G2652*I2652)</f>
        <v>2.1889370445143412</v>
      </c>
      <c r="P2652" s="56">
        <f t="shared" ref="P2652" si="10921">D2652*K2649+F2652*K2652-E2652*L2649-G2652*L2652</f>
        <v>-0.9899297342479384</v>
      </c>
      <c r="Q2652" s="57">
        <f t="shared" ref="Q2652" si="10922">(D2652*L2649+E2652*K2649+F2652*L2652+G2652*K2652)</f>
        <v>0</v>
      </c>
      <c r="S2652" s="43">
        <v>0</v>
      </c>
      <c r="T2652" s="116">
        <f t="shared" ref="T2652" si="10923">(1/$T$8)*SIN($B2649*$U$8)</f>
        <v>4.7186534392541009E-2</v>
      </c>
      <c r="U2652" s="59">
        <f t="shared" ref="U2652" si="10924">COS($U$8*$B2649)</f>
        <v>-0.9899297342479384</v>
      </c>
      <c r="V2652" s="73">
        <v>0</v>
      </c>
      <c r="X2652" s="55">
        <f t="shared" ref="X2652" si="10925">N2652*S2649+P2652*S2652-O2652*T2649-Q2652*T2652</f>
        <v>0</v>
      </c>
      <c r="Y2652" s="58">
        <f t="shared" ref="Y2652" si="10926">(N2652*T2649+O2652*S2649+P2652*T2652+Q2652*S2652)</f>
        <v>-2.2136052202128389</v>
      </c>
      <c r="Z2652" s="56">
        <f t="shared" ref="Z2652" si="10927">N2652*U2649+P2652*U2652-O2652*V2649-Q2652*V2652</f>
        <v>5.0365700541446623E-2</v>
      </c>
      <c r="AA2652" s="57">
        <f t="shared" ref="AA2652" si="10928">(N2652*V2649+O2652*U2649+P2652*V2652+Q2652*U2652)</f>
        <v>0</v>
      </c>
      <c r="AB2652" s="9"/>
      <c r="AC2652" s="74">
        <f t="shared" ref="AC2652" si="10929">(180/PI())*ATAN(-1*(($X$8*Y2649+AA2649+$X$8*Y2652+AA2652)/($X$8*X2649+Z2649+$X$8*X2652+Z2652)))</f>
        <v>87.834729926498468</v>
      </c>
      <c r="AE2652" s="102">
        <f t="shared" ref="AE2652" si="10930">20*LOG(((($X$8*X2649+Z2649-$X$8*X2652-Z2652)^2+($X$8*Y2649+AA2649-$X$8*Y2652-AA2652)^2)/(($X$8*X2649+Z2649+$X$8*X2652+Z2652)^2+($X$8*Y2649+AA2649+$X$8*Y2652+AA2652)^2))^0.5)</f>
        <v>-3.5925327407286267</v>
      </c>
      <c r="AF2652" s="17"/>
      <c r="AG2652" s="62"/>
      <c r="AH2652" s="62"/>
      <c r="AI2652" s="62"/>
      <c r="AJ2652" s="62"/>
    </row>
    <row r="2653" spans="2:36" ht="18.649999999999999" customHeight="1">
      <c r="AE2653" s="66"/>
    </row>
    <row r="2654" spans="2:36" ht="18.649999999999999" customHeight="1" thickBot="1">
      <c r="E2654" s="50" t="s">
        <v>8</v>
      </c>
      <c r="J2654" s="50" t="s">
        <v>9</v>
      </c>
      <c r="O2654" s="50" t="s">
        <v>10</v>
      </c>
      <c r="T2654" s="50" t="s">
        <v>11</v>
      </c>
      <c r="Y2654" s="50" t="s">
        <v>12</v>
      </c>
    </row>
    <row r="2655" spans="2:36" ht="18.649999999999999" customHeight="1" thickBot="1">
      <c r="B2655" s="49"/>
      <c r="D2655" s="233" t="s">
        <v>37</v>
      </c>
      <c r="E2655" s="234"/>
      <c r="F2655" s="235" t="s">
        <v>38</v>
      </c>
      <c r="G2655" s="236"/>
      <c r="I2655" s="228" t="s">
        <v>14</v>
      </c>
      <c r="J2655" s="229"/>
      <c r="K2655" s="230" t="s">
        <v>15</v>
      </c>
      <c r="L2655" s="231"/>
      <c r="N2655" s="228" t="s">
        <v>16</v>
      </c>
      <c r="O2655" s="229"/>
      <c r="P2655" s="230" t="s">
        <v>17</v>
      </c>
      <c r="Q2655" s="231"/>
      <c r="S2655" s="228" t="s">
        <v>45</v>
      </c>
      <c r="T2655" s="229"/>
      <c r="U2655" s="230" t="s">
        <v>46</v>
      </c>
      <c r="V2655" s="231"/>
      <c r="X2655" s="228" t="s">
        <v>49</v>
      </c>
      <c r="Y2655" s="229"/>
      <c r="Z2655" s="230" t="s">
        <v>50</v>
      </c>
      <c r="AA2655" s="231"/>
      <c r="AB2655" s="4"/>
      <c r="AC2655" s="53" t="s">
        <v>87</v>
      </c>
      <c r="AE2655" s="98" t="s">
        <v>88</v>
      </c>
      <c r="AF2655" s="17"/>
      <c r="AG2655" s="62"/>
      <c r="AH2655" s="62"/>
      <c r="AI2655" s="62"/>
      <c r="AJ2655" s="62"/>
    </row>
    <row r="2656" spans="2:36" ht="18.649999999999999" customHeight="1" thickTop="1" thickBot="1">
      <c r="B2656" s="75">
        <v>7.52</v>
      </c>
      <c r="D2656" s="132">
        <f t="shared" ref="D2656" si="10931">COS($F$8*$B2656)</f>
        <v>-0.99103036316685589</v>
      </c>
      <c r="E2656" s="133">
        <v>0</v>
      </c>
      <c r="F2656" s="134">
        <v>0</v>
      </c>
      <c r="G2656" s="135">
        <f t="shared" ref="G2656" si="10932">$E$8*SIN($B2656*$F$8)</f>
        <v>0.40091068024227905</v>
      </c>
      <c r="I2656" s="55">
        <v>1</v>
      </c>
      <c r="J2656" s="58">
        <v>0</v>
      </c>
      <c r="K2656" s="56">
        <v>0</v>
      </c>
      <c r="L2656" s="57">
        <v>0</v>
      </c>
      <c r="N2656" s="55">
        <f t="shared" ref="N2656" si="10933">D2656*I2656+F2656*I2659-E2656*J2656-G2656*J2659</f>
        <v>-0.15084057547407226</v>
      </c>
      <c r="O2656" s="58">
        <f t="shared" ref="O2656" si="10934">(D2656*J2656+E2656*I2656+F2656*J2659+G2656*I2659)</f>
        <v>0</v>
      </c>
      <c r="P2656" s="56">
        <f t="shared" ref="P2656" si="10935">D2656*K2656+F2656*K2659-E2656*L2656-G2656*L2659</f>
        <v>0</v>
      </c>
      <c r="Q2656" s="57">
        <f t="shared" ref="Q2656" si="10936">(D2656*L2656+E2656*K2656+F2656*L2659+G2656*K2659)</f>
        <v>0.40091068024227905</v>
      </c>
      <c r="S2656" s="59">
        <f t="shared" ref="S2656" si="10937">COS($U$8*$B2656)</f>
        <v>-0.99103036316685589</v>
      </c>
      <c r="T2656" s="60">
        <v>0</v>
      </c>
      <c r="U2656" s="22">
        <v>0</v>
      </c>
      <c r="V2656" s="116">
        <f t="shared" ref="V2656" si="10938">$T$8*SIN($B2656*$U$8)</f>
        <v>0.40091068024227905</v>
      </c>
      <c r="X2656" s="55">
        <f t="shared" ref="X2656" si="10939">N2656*S2656+P2656*S2659-O2656*T2656-Q2656*T2659</f>
        <v>0.13162877101099771</v>
      </c>
      <c r="Y2656" s="58">
        <f t="shared" ref="Y2656" si="10940">(N2656*T2656+O2656*S2656+P2656*T2659+Q2656*S2659)</f>
        <v>0</v>
      </c>
      <c r="Z2656" s="56">
        <f t="shared" ref="Z2656" si="10941">N2656*U2656+P2656*U2659-O2656*V2656-Q2656*V2659</f>
        <v>0</v>
      </c>
      <c r="AA2656" s="57">
        <f t="shared" ref="AA2656" si="10942">(N2656*V2656+O2656*U2656+P2656*V2659+Q2656*U2659)</f>
        <v>-0.4577882547594242</v>
      </c>
      <c r="AB2656" s="9"/>
      <c r="AC2656" s="61">
        <f t="shared" ref="AC2656" si="10943">20*LOG((2*$X$8)/(($X$8*X2656+Z2656+$X$8*X2659+Z2659)^2+($X$8*Y2656+AA2656+$X$8*Y2659+AA2659)^2)^0.5)</f>
        <v>-2.3375602301103235</v>
      </c>
      <c r="AE2656" s="99">
        <f t="shared" ref="AE2656" si="10944">((Y2656^2+X2656^2)/(Y2659^2+X2659^2))^0.5</f>
        <v>6.1320553443797908E-2</v>
      </c>
      <c r="AF2656" s="17"/>
      <c r="AG2656" s="62"/>
      <c r="AH2656" s="62"/>
      <c r="AI2656" s="62"/>
      <c r="AJ2656" s="62"/>
    </row>
    <row r="2657" spans="2:36" ht="18.649999999999999" customHeight="1" thickBot="1">
      <c r="D2657" s="59"/>
      <c r="E2657" s="22"/>
      <c r="F2657" s="22"/>
      <c r="G2657" s="65"/>
      <c r="I2657" s="63"/>
      <c r="L2657" s="64"/>
      <c r="N2657" s="63"/>
      <c r="Q2657" s="64"/>
      <c r="S2657" s="63"/>
      <c r="V2657" s="64"/>
      <c r="X2657" s="63"/>
      <c r="AA2657" s="64"/>
      <c r="AE2657" s="100"/>
      <c r="AF2657" s="17"/>
      <c r="AG2657" s="62"/>
      <c r="AH2657" s="62"/>
      <c r="AI2657" s="62"/>
      <c r="AJ2657" s="62"/>
    </row>
    <row r="2658" spans="2:36" ht="18.649999999999999" customHeight="1" thickBot="1">
      <c r="D2658" s="237" t="s">
        <v>39</v>
      </c>
      <c r="E2658" s="238"/>
      <c r="F2658" s="239" t="s">
        <v>40</v>
      </c>
      <c r="G2658" s="240"/>
      <c r="I2658" s="228" t="s">
        <v>18</v>
      </c>
      <c r="J2658" s="229"/>
      <c r="K2658" s="230" t="s">
        <v>19</v>
      </c>
      <c r="L2658" s="231"/>
      <c r="N2658" s="228" t="s">
        <v>20</v>
      </c>
      <c r="O2658" s="229"/>
      <c r="P2658" s="230" t="s">
        <v>21</v>
      </c>
      <c r="Q2658" s="231"/>
      <c r="S2658" s="228" t="s">
        <v>47</v>
      </c>
      <c r="T2658" s="229"/>
      <c r="U2658" s="230" t="s">
        <v>48</v>
      </c>
      <c r="V2658" s="231"/>
      <c r="X2658" s="228" t="s">
        <v>51</v>
      </c>
      <c r="Y2658" s="229"/>
      <c r="Z2658" s="230" t="s">
        <v>52</v>
      </c>
      <c r="AA2658" s="231"/>
      <c r="AB2658" s="4"/>
      <c r="AC2658" s="71" t="s">
        <v>89</v>
      </c>
      <c r="AE2658" s="101" t="s">
        <v>90</v>
      </c>
      <c r="AF2658" s="17"/>
      <c r="AG2658" s="62"/>
      <c r="AH2658" s="62"/>
      <c r="AI2658" s="62"/>
      <c r="AJ2658" s="62"/>
    </row>
    <row r="2659" spans="2:36" ht="18.649999999999999" customHeight="1" thickTop="1" thickBot="1">
      <c r="D2659" s="43">
        <v>0</v>
      </c>
      <c r="E2659" s="116">
        <f t="shared" ref="E2659" si="10945">(1/$E$8)*SIN($B2656*$F$8)</f>
        <v>4.4545631138031005E-2</v>
      </c>
      <c r="F2659" s="59">
        <f t="shared" ref="F2659" si="10946">COS($F$8*$B2656)</f>
        <v>-0.99103036316685589</v>
      </c>
      <c r="G2659" s="73">
        <v>0</v>
      </c>
      <c r="I2659" s="55">
        <v>0</v>
      </c>
      <c r="J2659" s="58">
        <f t="shared" ref="J2659" si="10947">(TAN($K$8*B2656))/$J$8</f>
        <v>-2.0957031805314807</v>
      </c>
      <c r="K2659" s="56">
        <v>1</v>
      </c>
      <c r="L2659" s="57">
        <v>0</v>
      </c>
      <c r="N2659" s="55">
        <f t="shared" ref="N2659" si="10948">D2659*I2656+F2659*I2659-E2659*J2656-G2659*J2659</f>
        <v>0</v>
      </c>
      <c r="O2659" s="58">
        <f t="shared" ref="O2659" si="10949">(D2659*J2656+E2659*I2656+F2659*J2659+G2659*I2659)</f>
        <v>2.1214511152300792</v>
      </c>
      <c r="P2659" s="56">
        <f t="shared" ref="P2659" si="10950">D2659*K2656+F2659*K2659-E2659*L2656-G2659*L2659</f>
        <v>-0.99103036316685589</v>
      </c>
      <c r="Q2659" s="57">
        <f t="shared" ref="Q2659" si="10951">(D2659*L2656+E2659*K2656+F2659*L2659+G2659*K2659)</f>
        <v>0</v>
      </c>
      <c r="S2659" s="43">
        <v>0</v>
      </c>
      <c r="T2659" s="116">
        <f t="shared" ref="T2659" si="10952">(1/$T$8)*SIN($B2656*$U$8)</f>
        <v>4.4545631138031005E-2</v>
      </c>
      <c r="U2659" s="59">
        <f t="shared" ref="U2659" si="10953">COS($U$8*$B2656)</f>
        <v>-0.99103036316685589</v>
      </c>
      <c r="V2659" s="73">
        <v>0</v>
      </c>
      <c r="X2659" s="55">
        <f t="shared" ref="X2659" si="10954">N2659*S2656+P2659*S2659-O2659*T2656-Q2659*T2659</f>
        <v>0</v>
      </c>
      <c r="Y2659" s="58">
        <f t="shared" ref="Y2659" si="10955">(N2659*T2656+O2659*S2656+P2659*T2659+Q2659*S2659)</f>
        <v>-2.1465685421714165</v>
      </c>
      <c r="Z2659" s="56">
        <f t="shared" ref="Z2659" si="10956">N2659*U2656+P2659*U2659-O2659*V2656-Q2659*V2659</f>
        <v>0.13162877101099779</v>
      </c>
      <c r="AA2659" s="57">
        <f t="shared" ref="AA2659" si="10957">(N2659*V2656+O2659*U2656+P2659*V2659+Q2659*U2659)</f>
        <v>0</v>
      </c>
      <c r="AB2659" s="9"/>
      <c r="AC2659" s="74">
        <f t="shared" ref="AC2659" si="10958">(180/PI())*ATAN(-1*(($X$8*Y2656+AA2656+$X$8*Y2659+AA2659)/($X$8*X2656+Z2656+$X$8*X2659+Z2659)))</f>
        <v>84.227947246351491</v>
      </c>
      <c r="AE2659" s="102">
        <f t="shared" ref="AE2659" si="10959">20*LOG(((($X$8*X2656+Z2656-$X$8*X2659-Z2659)^2+($X$8*Y2656+AA2656-$X$8*Y2659-AA2659)^2)/(($X$8*X2656+Z2656+$X$8*X2659+Z2659)^2+($X$8*Y2656+AA2656+$X$8*Y2659+AA2659)^2))^0.5)</f>
        <v>-3.8066971243965364</v>
      </c>
      <c r="AF2659" s="17"/>
      <c r="AG2659" s="62"/>
      <c r="AH2659" s="62"/>
      <c r="AI2659" s="62"/>
      <c r="AJ2659" s="62"/>
    </row>
    <row r="2660" spans="2:36" ht="18.649999999999999" customHeight="1">
      <c r="AE2660" s="66"/>
    </row>
    <row r="2661" spans="2:36" ht="18.649999999999999" customHeight="1" thickBot="1">
      <c r="E2661" s="50" t="s">
        <v>8</v>
      </c>
      <c r="J2661" s="50" t="s">
        <v>9</v>
      </c>
      <c r="O2661" s="50" t="s">
        <v>10</v>
      </c>
      <c r="T2661" s="50" t="s">
        <v>11</v>
      </c>
      <c r="Y2661" s="50" t="s">
        <v>12</v>
      </c>
    </row>
    <row r="2662" spans="2:36" ht="18.649999999999999" customHeight="1" thickBot="1">
      <c r="B2662" s="49"/>
      <c r="D2662" s="233" t="s">
        <v>37</v>
      </c>
      <c r="E2662" s="234"/>
      <c r="F2662" s="235" t="s">
        <v>38</v>
      </c>
      <c r="G2662" s="236"/>
      <c r="I2662" s="228" t="s">
        <v>14</v>
      </c>
      <c r="J2662" s="229"/>
      <c r="K2662" s="230" t="s">
        <v>15</v>
      </c>
      <c r="L2662" s="231"/>
      <c r="N2662" s="228" t="s">
        <v>16</v>
      </c>
      <c r="O2662" s="229"/>
      <c r="P2662" s="230" t="s">
        <v>17</v>
      </c>
      <c r="Q2662" s="231"/>
      <c r="S2662" s="228" t="s">
        <v>45</v>
      </c>
      <c r="T2662" s="229"/>
      <c r="U2662" s="230" t="s">
        <v>46</v>
      </c>
      <c r="V2662" s="231"/>
      <c r="X2662" s="228" t="s">
        <v>49</v>
      </c>
      <c r="Y2662" s="229"/>
      <c r="Z2662" s="230" t="s">
        <v>50</v>
      </c>
      <c r="AA2662" s="231"/>
      <c r="AB2662" s="4"/>
      <c r="AC2662" s="53" t="s">
        <v>87</v>
      </c>
      <c r="AE2662" s="98" t="s">
        <v>88</v>
      </c>
      <c r="AF2662" s="17"/>
      <c r="AG2662" s="62"/>
      <c r="AH2662" s="62"/>
      <c r="AI2662" s="62"/>
      <c r="AJ2662" s="62"/>
    </row>
    <row r="2663" spans="2:36" ht="18.649999999999999" customHeight="1" thickTop="1" thickBot="1">
      <c r="B2663" s="75">
        <v>7.54</v>
      </c>
      <c r="D2663" s="132">
        <f t="shared" ref="D2663" si="10960">COS($F$8*$B2663)</f>
        <v>-0.99206758525552829</v>
      </c>
      <c r="E2663" s="133">
        <v>0</v>
      </c>
      <c r="F2663" s="134">
        <v>0</v>
      </c>
      <c r="G2663" s="135">
        <f t="shared" ref="G2663" si="10961">$E$8*SIN($B2663*$F$8)</f>
        <v>0.37711690040010992</v>
      </c>
      <c r="I2663" s="55">
        <v>1</v>
      </c>
      <c r="J2663" s="58">
        <v>0</v>
      </c>
      <c r="K2663" s="56">
        <v>0</v>
      </c>
      <c r="L2663" s="57">
        <v>0</v>
      </c>
      <c r="N2663" s="55">
        <f t="shared" ref="N2663" si="10962">D2663*I2663+F2663*I2666-E2663*J2663-G2663*J2666</f>
        <v>-0.22616417883690909</v>
      </c>
      <c r="O2663" s="58">
        <f t="shared" ref="O2663" si="10963">(D2663*J2663+E2663*I2663+F2663*J2666+G2663*I2666)</f>
        <v>0</v>
      </c>
      <c r="P2663" s="56">
        <f t="shared" ref="P2663" si="10964">D2663*K2663+F2663*K2666-E2663*L2663-G2663*L2666</f>
        <v>0</v>
      </c>
      <c r="Q2663" s="57">
        <f t="shared" ref="Q2663" si="10965">(D2663*L2663+E2663*K2663+F2663*L2666+G2663*K2666)</f>
        <v>0.37711690040010992</v>
      </c>
      <c r="S2663" s="59">
        <f t="shared" ref="S2663" si="10966">COS($U$8*$B2663)</f>
        <v>-0.99206758525552829</v>
      </c>
      <c r="T2663" s="60">
        <v>0</v>
      </c>
      <c r="U2663" s="22">
        <v>0</v>
      </c>
      <c r="V2663" s="116">
        <f t="shared" ref="V2663" si="10967">$T$8*SIN($B2663*$U$8)</f>
        <v>0.37711690040010992</v>
      </c>
      <c r="X2663" s="55">
        <f t="shared" ref="X2663" si="10968">N2663*S2663+P2663*S2666-O2663*T2663-Q2663*T2666</f>
        <v>0.20856824448476671</v>
      </c>
      <c r="Y2663" s="58">
        <f t="shared" ref="Y2663" si="10969">(N2663*T2663+O2663*S2663+P2663*T2666+Q2663*S2666)</f>
        <v>0</v>
      </c>
      <c r="Z2663" s="56">
        <f t="shared" ref="Z2663" si="10970">N2663*U2663+P2663*U2666-O2663*V2663-Q2663*V2666</f>
        <v>0</v>
      </c>
      <c r="AA2663" s="57">
        <f t="shared" ref="AA2663" si="10971">(N2663*V2663+O2663*U2663+P2663*V2666+Q2663*U2666)</f>
        <v>-0.45941578684349793</v>
      </c>
      <c r="AB2663" s="9"/>
      <c r="AC2663" s="61">
        <f t="shared" ref="AC2663" si="10972">20*LOG((2*$X$8)/(($X$8*X2663+Z2663+$X$8*X2666+Z2666)^2+($X$8*Y2663+AA2663+$X$8*Y2666+AA2666)^2)^0.5)</f>
        <v>-2.1963354425243513</v>
      </c>
      <c r="AE2663" s="99">
        <f t="shared" ref="AE2663" si="10973">((Y2663^2+X2663^2)/(Y2666^2+X2666^2))^0.5</f>
        <v>0.10017732936502675</v>
      </c>
      <c r="AF2663" s="17"/>
      <c r="AG2663" s="62"/>
      <c r="AH2663" s="62"/>
      <c r="AI2663" s="62"/>
      <c r="AJ2663" s="62"/>
    </row>
    <row r="2664" spans="2:36" ht="18.649999999999999" customHeight="1" thickBot="1">
      <c r="D2664" s="59"/>
      <c r="E2664" s="22"/>
      <c r="F2664" s="22"/>
      <c r="G2664" s="65"/>
      <c r="I2664" s="63"/>
      <c r="L2664" s="64"/>
      <c r="N2664" s="63"/>
      <c r="Q2664" s="64"/>
      <c r="S2664" s="63"/>
      <c r="V2664" s="64"/>
      <c r="X2664" s="63"/>
      <c r="AA2664" s="64"/>
      <c r="AE2664" s="100"/>
      <c r="AF2664" s="17"/>
      <c r="AG2664" s="62"/>
      <c r="AH2664" s="62"/>
      <c r="AI2664" s="62"/>
      <c r="AJ2664" s="62"/>
    </row>
    <row r="2665" spans="2:36" ht="18.649999999999999" customHeight="1" thickBot="1">
      <c r="D2665" s="237" t="s">
        <v>39</v>
      </c>
      <c r="E2665" s="238"/>
      <c r="F2665" s="239" t="s">
        <v>40</v>
      </c>
      <c r="G2665" s="240"/>
      <c r="I2665" s="228" t="s">
        <v>18</v>
      </c>
      <c r="J2665" s="229"/>
      <c r="K2665" s="230" t="s">
        <v>19</v>
      </c>
      <c r="L2665" s="231"/>
      <c r="N2665" s="228" t="s">
        <v>20</v>
      </c>
      <c r="O2665" s="229"/>
      <c r="P2665" s="230" t="s">
        <v>21</v>
      </c>
      <c r="Q2665" s="231"/>
      <c r="S2665" s="228" t="s">
        <v>47</v>
      </c>
      <c r="T2665" s="229"/>
      <c r="U2665" s="230" t="s">
        <v>48</v>
      </c>
      <c r="V2665" s="231"/>
      <c r="X2665" s="228" t="s">
        <v>51</v>
      </c>
      <c r="Y2665" s="229"/>
      <c r="Z2665" s="230" t="s">
        <v>52</v>
      </c>
      <c r="AA2665" s="231"/>
      <c r="AB2665" s="4"/>
      <c r="AC2665" s="71" t="s">
        <v>89</v>
      </c>
      <c r="AE2665" s="101" t="s">
        <v>90</v>
      </c>
      <c r="AF2665" s="17"/>
      <c r="AG2665" s="62"/>
      <c r="AH2665" s="62"/>
      <c r="AI2665" s="62"/>
      <c r="AJ2665" s="62"/>
    </row>
    <row r="2666" spans="2:36" ht="18.649999999999999" customHeight="1" thickTop="1" thickBot="1">
      <c r="D2666" s="43">
        <v>0</v>
      </c>
      <c r="E2666" s="116">
        <f t="shared" ref="E2666" si="10974">(1/$E$8)*SIN($B2663*$F$8)</f>
        <v>4.190187782223443E-2</v>
      </c>
      <c r="F2666" s="59">
        <f t="shared" ref="F2666" si="10975">COS($F$8*$B2663)</f>
        <v>-0.99206758525552829</v>
      </c>
      <c r="G2666" s="73">
        <v>0</v>
      </c>
      <c r="I2666" s="55">
        <v>0</v>
      </c>
      <c r="J2666" s="58">
        <f t="shared" ref="J2666" si="10976">(TAN($K$8*B2663))/$J$8</f>
        <v>-2.0309442658391026</v>
      </c>
      <c r="K2666" s="56">
        <v>1</v>
      </c>
      <c r="L2666" s="57">
        <v>0</v>
      </c>
      <c r="N2666" s="55">
        <f t="shared" ref="N2666" si="10977">D2666*I2663+F2666*I2666-E2666*J2663-G2666*J2666</f>
        <v>0</v>
      </c>
      <c r="O2666" s="58">
        <f t="shared" ref="O2666" si="10978">(D2666*J2663+E2666*I2663+F2666*J2666+G2666*I2666)</f>
        <v>2.056735851421795</v>
      </c>
      <c r="P2666" s="56">
        <f t="shared" ref="P2666" si="10979">D2666*K2663+F2666*K2666-E2666*L2663-G2666*L2666</f>
        <v>-0.99206758525552829</v>
      </c>
      <c r="Q2666" s="57">
        <f t="shared" ref="Q2666" si="10980">(D2666*L2663+E2666*K2663+F2666*L2666+G2666*K2666)</f>
        <v>0</v>
      </c>
      <c r="S2666" s="43">
        <v>0</v>
      </c>
      <c r="T2666" s="116">
        <f t="shared" ref="T2666" si="10981">(1/$T$8)*SIN($B2663*$U$8)</f>
        <v>4.190187782223443E-2</v>
      </c>
      <c r="U2666" s="59">
        <f t="shared" ref="U2666" si="10982">COS($U$8*$B2663)</f>
        <v>-0.99206758525552829</v>
      </c>
      <c r="V2666" s="73">
        <v>0</v>
      </c>
      <c r="X2666" s="55">
        <f t="shared" ref="X2666" si="10983">N2666*S2663+P2666*S2666-O2666*T2663-Q2666*T2666</f>
        <v>0</v>
      </c>
      <c r="Y2666" s="58">
        <f t="shared" ref="Y2666" si="10984">(N2666*T2663+O2666*S2663+P2666*T2666+Q2666*S2666)</f>
        <v>-2.0819904643772693</v>
      </c>
      <c r="Z2666" s="56">
        <f t="shared" ref="Z2666" si="10985">N2666*U2663+P2666*U2666-O2666*V2663-Q2666*V2666</f>
        <v>0.20856824448476652</v>
      </c>
      <c r="AA2666" s="57">
        <f t="shared" ref="AA2666" si="10986">(N2666*V2663+O2666*U2663+P2666*V2666+Q2666*U2666)</f>
        <v>0</v>
      </c>
      <c r="AB2666" s="9"/>
      <c r="AC2666" s="74">
        <f t="shared" ref="AC2666" si="10987">(180/PI())*ATAN(-1*(($X$8*Y2663+AA2663+$X$8*Y2666+AA2666)/($X$8*X2663+Z2663+$X$8*X2666+Z2666)))</f>
        <v>80.678808015425233</v>
      </c>
      <c r="AE2666" s="102">
        <f t="shared" ref="AE2666" si="10988">20*LOG(((($X$8*X2663+Z2663-$X$8*X2666-Z2666)^2+($X$8*Y2663+AA2663-$X$8*Y2666-AA2666)^2)/(($X$8*X2663+Z2663+$X$8*X2666+Z2666)^2+($X$8*Y2663+AA2663+$X$8*Y2666+AA2666)^2))^0.5)</f>
        <v>-4.0128414769321106</v>
      </c>
      <c r="AF2666" s="17"/>
      <c r="AG2666" s="62"/>
      <c r="AH2666" s="62"/>
      <c r="AI2666" s="62"/>
      <c r="AJ2666" s="62"/>
    </row>
    <row r="2667" spans="2:36" ht="18.649999999999999" customHeight="1">
      <c r="AE2667" s="66"/>
    </row>
    <row r="2668" spans="2:36" ht="18.649999999999999" customHeight="1" thickBot="1">
      <c r="E2668" s="50" t="s">
        <v>8</v>
      </c>
      <c r="J2668" s="50" t="s">
        <v>9</v>
      </c>
      <c r="O2668" s="50" t="s">
        <v>10</v>
      </c>
      <c r="T2668" s="50" t="s">
        <v>11</v>
      </c>
      <c r="Y2668" s="50" t="s">
        <v>12</v>
      </c>
    </row>
    <row r="2669" spans="2:36" ht="18.649999999999999" customHeight="1" thickBot="1">
      <c r="B2669" s="49"/>
      <c r="D2669" s="233" t="s">
        <v>37</v>
      </c>
      <c r="E2669" s="234"/>
      <c r="F2669" s="235" t="s">
        <v>38</v>
      </c>
      <c r="G2669" s="236"/>
      <c r="I2669" s="228" t="s">
        <v>14</v>
      </c>
      <c r="J2669" s="229"/>
      <c r="K2669" s="230" t="s">
        <v>15</v>
      </c>
      <c r="L2669" s="231"/>
      <c r="N2669" s="228" t="s">
        <v>16</v>
      </c>
      <c r="O2669" s="229"/>
      <c r="P2669" s="230" t="s">
        <v>17</v>
      </c>
      <c r="Q2669" s="231"/>
      <c r="S2669" s="228" t="s">
        <v>45</v>
      </c>
      <c r="T2669" s="229"/>
      <c r="U2669" s="230" t="s">
        <v>46</v>
      </c>
      <c r="V2669" s="231"/>
      <c r="X2669" s="228" t="s">
        <v>49</v>
      </c>
      <c r="Y2669" s="229"/>
      <c r="Z2669" s="230" t="s">
        <v>50</v>
      </c>
      <c r="AA2669" s="231"/>
      <c r="AB2669" s="4"/>
      <c r="AC2669" s="53" t="s">
        <v>87</v>
      </c>
      <c r="AE2669" s="98" t="s">
        <v>88</v>
      </c>
      <c r="AF2669" s="17"/>
      <c r="AG2669" s="62"/>
      <c r="AH2669" s="62"/>
      <c r="AI2669" s="62"/>
      <c r="AJ2669" s="62"/>
    </row>
    <row r="2670" spans="2:36" ht="18" customHeight="1" thickTop="1" thickBot="1">
      <c r="B2670" s="75">
        <v>7.56</v>
      </c>
      <c r="D2670" s="132">
        <f t="shared" ref="D2670" si="10989">COS($F$8*$B2670)</f>
        <v>-0.99304133415174545</v>
      </c>
      <c r="E2670" s="133">
        <v>0</v>
      </c>
      <c r="F2670" s="134">
        <v>0</v>
      </c>
      <c r="G2670" s="135">
        <f t="shared" ref="G2670" si="10990">$E$8*SIN($B2670*$F$8)</f>
        <v>0.35329899234938755</v>
      </c>
      <c r="I2670" s="55">
        <v>1</v>
      </c>
      <c r="J2670" s="58">
        <v>0</v>
      </c>
      <c r="K2670" s="56">
        <v>0</v>
      </c>
      <c r="L2670" s="57">
        <v>0</v>
      </c>
      <c r="N2670" s="55">
        <f t="shared" ref="N2670" si="10991">D2670*I2670+F2670*I2673-E2670*J2670-G2670*J2673</f>
        <v>-0.29738397313291698</v>
      </c>
      <c r="O2670" s="58">
        <f t="shared" ref="O2670" si="10992">(D2670*J2670+E2670*I2670+F2670*J2673+G2670*I2673)</f>
        <v>0</v>
      </c>
      <c r="P2670" s="56">
        <f t="shared" ref="P2670" si="10993">D2670*K2670+F2670*K2673-E2670*L2670-G2670*L2673</f>
        <v>0</v>
      </c>
      <c r="Q2670" s="57">
        <f t="shared" ref="Q2670" si="10994">(D2670*L2670+E2670*K2670+F2670*L2673+G2670*K2673)</f>
        <v>0.35329899234938755</v>
      </c>
      <c r="S2670" s="59">
        <f t="shared" ref="S2670" si="10995">COS($U$8*$B2670)</f>
        <v>-0.99304133415174545</v>
      </c>
      <c r="T2670" s="60">
        <v>0</v>
      </c>
      <c r="U2670" s="22">
        <v>0</v>
      </c>
      <c r="V2670" s="116">
        <f t="shared" ref="V2670" si="10996">$T$8*SIN($B2670*$U$8)</f>
        <v>0.35329899234938755</v>
      </c>
      <c r="X2670" s="55">
        <f t="shared" ref="X2670" si="10997">N2670*S2670+P2670*S2673-O2670*T2670-Q2670*T2673</f>
        <v>0.28144566876913729</v>
      </c>
      <c r="Y2670" s="58">
        <f t="shared" ref="Y2670" si="10998">(N2670*T2670+O2670*S2670+P2670*T2673+Q2670*S2673)</f>
        <v>0</v>
      </c>
      <c r="Z2670" s="56">
        <f t="shared" ref="Z2670" si="10999">N2670*U2670+P2670*U2673-O2670*V2670-Q2670*V2673</f>
        <v>0</v>
      </c>
      <c r="AA2670" s="57">
        <f t="shared" ref="AA2670" si="11000">(N2670*V2670+O2670*U2670+P2670*V2673+Q2670*U2673)</f>
        <v>-0.45590596076582002</v>
      </c>
      <c r="AB2670" s="9"/>
      <c r="AC2670" s="61">
        <f t="shared" ref="AC2670" si="11001">20*LOG((2*$X$8)/(($X$8*X2670+Z2670+$X$8*X2673+Z2673)^2+($X$8*Y2670+AA2670+$X$8*Y2673+AA2673)^2)^0.5)</f>
        <v>-2.0719109310219093</v>
      </c>
      <c r="AE2670" s="99">
        <f t="shared" ref="AE2670" si="11002">((Y2670^2+X2670^2)/(Y2673^2+X2673^2))^0.5</f>
        <v>0.13935098118892217</v>
      </c>
      <c r="AF2670" s="17"/>
      <c r="AG2670" s="62"/>
      <c r="AH2670" s="62"/>
      <c r="AI2670" s="62"/>
      <c r="AJ2670" s="62"/>
    </row>
    <row r="2671" spans="2:36" ht="18.649999999999999" customHeight="1" thickBot="1">
      <c r="D2671" s="59"/>
      <c r="E2671" s="22"/>
      <c r="F2671" s="22"/>
      <c r="G2671" s="65"/>
      <c r="I2671" s="63"/>
      <c r="L2671" s="64"/>
      <c r="N2671" s="63"/>
      <c r="Q2671" s="64"/>
      <c r="S2671" s="63"/>
      <c r="V2671" s="64"/>
      <c r="X2671" s="63"/>
      <c r="AA2671" s="64"/>
      <c r="AE2671" s="100"/>
      <c r="AF2671" s="17"/>
      <c r="AG2671" s="62"/>
      <c r="AH2671" s="62"/>
      <c r="AI2671" s="62"/>
      <c r="AJ2671" s="62"/>
    </row>
    <row r="2672" spans="2:36" ht="18.649999999999999" customHeight="1" thickBot="1">
      <c r="D2672" s="237" t="s">
        <v>39</v>
      </c>
      <c r="E2672" s="238"/>
      <c r="F2672" s="239" t="s">
        <v>40</v>
      </c>
      <c r="G2672" s="240"/>
      <c r="I2672" s="228" t="s">
        <v>18</v>
      </c>
      <c r="J2672" s="229"/>
      <c r="K2672" s="230" t="s">
        <v>19</v>
      </c>
      <c r="L2672" s="231"/>
      <c r="N2672" s="228" t="s">
        <v>20</v>
      </c>
      <c r="O2672" s="229"/>
      <c r="P2672" s="230" t="s">
        <v>21</v>
      </c>
      <c r="Q2672" s="231"/>
      <c r="S2672" s="228" t="s">
        <v>47</v>
      </c>
      <c r="T2672" s="229"/>
      <c r="U2672" s="230" t="s">
        <v>48</v>
      </c>
      <c r="V2672" s="231"/>
      <c r="X2672" s="228" t="s">
        <v>51</v>
      </c>
      <c r="Y2672" s="229"/>
      <c r="Z2672" s="230" t="s">
        <v>52</v>
      </c>
      <c r="AA2672" s="231"/>
      <c r="AB2672" s="4"/>
      <c r="AC2672" s="71" t="s">
        <v>89</v>
      </c>
      <c r="AE2672" s="101" t="s">
        <v>90</v>
      </c>
      <c r="AF2672" s="17"/>
      <c r="AG2672" s="62"/>
      <c r="AH2672" s="62"/>
      <c r="AI2672" s="62"/>
      <c r="AJ2672" s="62"/>
    </row>
    <row r="2673" spans="2:36" ht="18.649999999999999" customHeight="1" thickTop="1" thickBot="1">
      <c r="D2673" s="43">
        <v>0</v>
      </c>
      <c r="E2673" s="116">
        <f t="shared" ref="E2673" si="11003">(1/$E$8)*SIN($B2670*$F$8)</f>
        <v>3.9255443594376389E-2</v>
      </c>
      <c r="F2673" s="59">
        <f t="shared" ref="F2673" si="11004">COS($F$8*$B2670)</f>
        <v>-0.99304133415174545</v>
      </c>
      <c r="G2673" s="73">
        <v>0</v>
      </c>
      <c r="I2673" s="55">
        <v>0</v>
      </c>
      <c r="J2673" s="58">
        <f t="shared" ref="J2673" si="11005">(TAN($K$8*B2670))/$J$8</f>
        <v>-1.9690329609852748</v>
      </c>
      <c r="K2673" s="56">
        <v>1</v>
      </c>
      <c r="L2673" s="57">
        <v>0</v>
      </c>
      <c r="N2673" s="55">
        <f t="shared" ref="N2673" si="11006">D2673*I2670+F2673*I2673-E2673*J2670-G2673*J2673</f>
        <v>0</v>
      </c>
      <c r="O2673" s="58">
        <f t="shared" ref="O2673" si="11007">(D2673*J2670+E2673*I2670+F2673*J2673+G2673*I2673)</f>
        <v>1.9945865621599554</v>
      </c>
      <c r="P2673" s="56">
        <f t="shared" ref="P2673" si="11008">D2673*K2670+F2673*K2673-E2673*L2670-G2673*L2673</f>
        <v>-0.99304133415174545</v>
      </c>
      <c r="Q2673" s="57">
        <f t="shared" ref="Q2673" si="11009">(D2673*L2670+E2673*K2670+F2673*L2673+G2673*K2673)</f>
        <v>0</v>
      </c>
      <c r="S2673" s="43">
        <v>0</v>
      </c>
      <c r="T2673" s="116">
        <f t="shared" ref="T2673" si="11010">(1/$T$8)*SIN($B2670*$U$8)</f>
        <v>3.9255443594376389E-2</v>
      </c>
      <c r="U2673" s="59">
        <f t="shared" ref="U2673" si="11011">COS($U$8*$B2670)</f>
        <v>-0.99304133415174545</v>
      </c>
      <c r="V2673" s="73">
        <v>0</v>
      </c>
      <c r="X2673" s="55">
        <f t="shared" ref="X2673" si="11012">N2673*S2670+P2673*S2673-O2673*T2670-Q2673*T2673</f>
        <v>0</v>
      </c>
      <c r="Y2673" s="58">
        <f t="shared" ref="Y2673" si="11013">(N2673*T2670+O2673*S2670+P2673*T2673+Q2673*S2673)</f>
        <v>-2.0196891788481435</v>
      </c>
      <c r="Z2673" s="56">
        <f t="shared" ref="Z2673" si="11014">N2673*U2670+P2673*U2673-O2673*V2670-Q2673*V2673</f>
        <v>0.28144566876913724</v>
      </c>
      <c r="AA2673" s="57">
        <f t="shared" ref="AA2673" si="11015">(N2673*V2670+O2673*U2670+P2673*V2673+Q2673*U2673)</f>
        <v>0</v>
      </c>
      <c r="AB2673" s="9"/>
      <c r="AC2673" s="74">
        <f t="shared" ref="AC2673" si="11016">(180/PI())*ATAN(-1*(($X$8*Y2670+AA2670+$X$8*Y2673+AA2673)/($X$8*X2670+Z2670+$X$8*X2673+Z2673)))</f>
        <v>77.190098413909908</v>
      </c>
      <c r="AE2673" s="102">
        <f t="shared" ref="AE2673" si="11017">20*LOG(((($X$8*X2670+Z2670-$X$8*X2673-Z2673)^2+($X$8*Y2670+AA2670-$X$8*Y2673-AA2673)^2)/(($X$8*X2670+Z2670+$X$8*X2673+Z2673)^2+($X$8*Y2670+AA2670+$X$8*Y2673+AA2673)^2))^0.5)</f>
        <v>-4.2089798815381627</v>
      </c>
      <c r="AF2673" s="17"/>
      <c r="AG2673" s="62"/>
      <c r="AH2673" s="62"/>
      <c r="AI2673" s="62"/>
      <c r="AJ2673" s="62"/>
    </row>
    <row r="2674" spans="2:36" ht="18.649999999999999" customHeight="1">
      <c r="AE2674" s="66"/>
    </row>
    <row r="2675" spans="2:36" ht="18.649999999999999" customHeight="1" thickBot="1">
      <c r="E2675" s="50" t="s">
        <v>8</v>
      </c>
      <c r="J2675" s="50" t="s">
        <v>9</v>
      </c>
      <c r="O2675" s="50" t="s">
        <v>10</v>
      </c>
      <c r="T2675" s="50" t="s">
        <v>11</v>
      </c>
      <c r="Y2675" s="50" t="s">
        <v>12</v>
      </c>
    </row>
    <row r="2676" spans="2:36" ht="18.649999999999999" customHeight="1" thickBot="1">
      <c r="B2676" s="49"/>
      <c r="D2676" s="233" t="s">
        <v>37</v>
      </c>
      <c r="E2676" s="234"/>
      <c r="F2676" s="235" t="s">
        <v>38</v>
      </c>
      <c r="G2676" s="236"/>
      <c r="I2676" s="228" t="s">
        <v>14</v>
      </c>
      <c r="J2676" s="229"/>
      <c r="K2676" s="230" t="s">
        <v>15</v>
      </c>
      <c r="L2676" s="231"/>
      <c r="N2676" s="228" t="s">
        <v>16</v>
      </c>
      <c r="O2676" s="229"/>
      <c r="P2676" s="230" t="s">
        <v>17</v>
      </c>
      <c r="Q2676" s="231"/>
      <c r="S2676" s="228" t="s">
        <v>45</v>
      </c>
      <c r="T2676" s="229"/>
      <c r="U2676" s="230" t="s">
        <v>46</v>
      </c>
      <c r="V2676" s="231"/>
      <c r="X2676" s="228" t="s">
        <v>49</v>
      </c>
      <c r="Y2676" s="229"/>
      <c r="Z2676" s="230" t="s">
        <v>50</v>
      </c>
      <c r="AA2676" s="231"/>
      <c r="AB2676" s="4"/>
      <c r="AC2676" s="53" t="s">
        <v>87</v>
      </c>
      <c r="AE2676" s="98" t="s">
        <v>88</v>
      </c>
      <c r="AF2676" s="17"/>
      <c r="AG2676" s="62"/>
      <c r="AH2676" s="62"/>
      <c r="AI2676" s="62"/>
      <c r="AJ2676" s="62"/>
    </row>
    <row r="2677" spans="2:36" ht="18.649999999999999" customHeight="1" thickTop="1" thickBot="1">
      <c r="B2677" s="75">
        <v>7.58</v>
      </c>
      <c r="D2677" s="132">
        <f t="shared" ref="D2677" si="11018">COS($F$8*$B2677)</f>
        <v>-0.99395154755435788</v>
      </c>
      <c r="E2677" s="133">
        <v>0</v>
      </c>
      <c r="F2677" s="134">
        <v>0</v>
      </c>
      <c r="G2677" s="135">
        <f t="shared" ref="G2677" si="11019">$E$8*SIN($B2677*$F$8)</f>
        <v>0.32945847997687416</v>
      </c>
      <c r="I2677" s="55">
        <v>1</v>
      </c>
      <c r="J2677" s="58">
        <v>0</v>
      </c>
      <c r="K2677" s="56">
        <v>0</v>
      </c>
      <c r="L2677" s="57">
        <v>0</v>
      </c>
      <c r="N2677" s="55">
        <f t="shared" ref="N2677" si="11020">D2677*I2677+F2677*I2680-E2677*J2677-G2677*J2680</f>
        <v>-0.36476398837910295</v>
      </c>
      <c r="O2677" s="58">
        <f t="shared" ref="O2677" si="11021">(D2677*J2677+E2677*I2677+F2677*J2680+G2677*I2680)</f>
        <v>0</v>
      </c>
      <c r="P2677" s="56">
        <f t="shared" ref="P2677" si="11022">D2677*K2677+F2677*K2680-E2677*L2677-G2677*L2680</f>
        <v>0</v>
      </c>
      <c r="Q2677" s="57">
        <f t="shared" ref="Q2677" si="11023">(D2677*L2677+E2677*K2677+F2677*L2680+G2677*K2680)</f>
        <v>0.32945847997687416</v>
      </c>
      <c r="S2677" s="59">
        <f t="shared" ref="S2677" si="11024">COS($U$8*$B2677)</f>
        <v>-0.99395154755435788</v>
      </c>
      <c r="T2677" s="60">
        <v>0</v>
      </c>
      <c r="U2677" s="22">
        <v>0</v>
      </c>
      <c r="V2677" s="116">
        <f t="shared" ref="V2677" si="11025">$T$8*SIN($B2677*$U$8)</f>
        <v>0.32945847997687416</v>
      </c>
      <c r="X2677" s="55">
        <f t="shared" ref="X2677" si="11026">N2677*S2677+P2677*S2680-O2677*T2677-Q2677*T2680</f>
        <v>0.35049740962721226</v>
      </c>
      <c r="Y2677" s="58">
        <f t="shared" ref="Y2677" si="11027">(N2677*T2677+O2677*S2677+P2677*T2680+Q2677*S2680)</f>
        <v>0</v>
      </c>
      <c r="Z2677" s="56">
        <f t="shared" ref="Z2677" si="11028">N2677*U2677+P2677*U2680-O2677*V2677-Q2677*V2680</f>
        <v>0</v>
      </c>
      <c r="AA2677" s="57">
        <f t="shared" ref="AA2677" si="11029">(N2677*V2677+O2677*U2677+P2677*V2680+Q2677*U2680)</f>
        <v>-0.44764035518960194</v>
      </c>
      <c r="AB2677" s="9"/>
      <c r="AC2677" s="61">
        <f t="shared" ref="AC2677" si="11030">20*LOG((2*$X$8)/(($X$8*X2677+Z2677+$X$8*X2680+Z2680)^2+($X$8*Y2677+AA2677+$X$8*Y2680+AA2680)^2)^0.5)</f>
        <v>-1.9629514660000296</v>
      </c>
      <c r="AE2677" s="99">
        <f t="shared" ref="AE2677" si="11031">((Y2677^2+X2677^2)/(Y2680^2+X2680^2))^0.5</f>
        <v>0.17887078020260269</v>
      </c>
      <c r="AF2677" s="17"/>
      <c r="AG2677" s="62"/>
      <c r="AH2677" s="62"/>
      <c r="AI2677" s="62"/>
      <c r="AJ2677" s="62"/>
    </row>
    <row r="2678" spans="2:36" ht="18.649999999999999" customHeight="1" thickBot="1">
      <c r="D2678" s="59"/>
      <c r="E2678" s="22"/>
      <c r="F2678" s="22"/>
      <c r="G2678" s="65"/>
      <c r="I2678" s="63"/>
      <c r="L2678" s="64"/>
      <c r="N2678" s="63"/>
      <c r="Q2678" s="64"/>
      <c r="S2678" s="63"/>
      <c r="V2678" s="64"/>
      <c r="X2678" s="63"/>
      <c r="AA2678" s="64"/>
      <c r="AE2678" s="100"/>
      <c r="AF2678" s="17"/>
      <c r="AG2678" s="62"/>
      <c r="AH2678" s="62"/>
      <c r="AI2678" s="62"/>
      <c r="AJ2678" s="62"/>
    </row>
    <row r="2679" spans="2:36" ht="18.649999999999999" customHeight="1" thickBot="1">
      <c r="D2679" s="237" t="s">
        <v>39</v>
      </c>
      <c r="E2679" s="238"/>
      <c r="F2679" s="239" t="s">
        <v>40</v>
      </c>
      <c r="G2679" s="240"/>
      <c r="I2679" s="228" t="s">
        <v>18</v>
      </c>
      <c r="J2679" s="229"/>
      <c r="K2679" s="230" t="s">
        <v>19</v>
      </c>
      <c r="L2679" s="231"/>
      <c r="N2679" s="228" t="s">
        <v>20</v>
      </c>
      <c r="O2679" s="229"/>
      <c r="P2679" s="230" t="s">
        <v>21</v>
      </c>
      <c r="Q2679" s="231"/>
      <c r="S2679" s="228" t="s">
        <v>47</v>
      </c>
      <c r="T2679" s="229"/>
      <c r="U2679" s="230" t="s">
        <v>48</v>
      </c>
      <c r="V2679" s="231"/>
      <c r="X2679" s="228" t="s">
        <v>51</v>
      </c>
      <c r="Y2679" s="229"/>
      <c r="Z2679" s="230" t="s">
        <v>52</v>
      </c>
      <c r="AA2679" s="231"/>
      <c r="AB2679" s="4"/>
      <c r="AC2679" s="71" t="s">
        <v>89</v>
      </c>
      <c r="AE2679" s="101" t="s">
        <v>90</v>
      </c>
      <c r="AF2679" s="17"/>
      <c r="AG2679" s="62"/>
      <c r="AH2679" s="62"/>
      <c r="AI2679" s="62"/>
      <c r="AJ2679" s="62"/>
    </row>
    <row r="2680" spans="2:36" ht="18.649999999999999" customHeight="1" thickTop="1" thickBot="1">
      <c r="D2680" s="43">
        <v>0</v>
      </c>
      <c r="E2680" s="116">
        <f t="shared" ref="E2680" si="11032">(1/$E$8)*SIN($B2677*$F$8)</f>
        <v>3.6606497775208233E-2</v>
      </c>
      <c r="F2680" s="59">
        <f t="shared" ref="F2680" si="11033">COS($F$8*$B2677)</f>
        <v>-0.99395154755435788</v>
      </c>
      <c r="G2680" s="73">
        <v>0</v>
      </c>
      <c r="I2680" s="55">
        <v>0</v>
      </c>
      <c r="J2680" s="58">
        <f t="shared" ref="J2680" si="11034">(TAN($K$8*B2677))/$J$8</f>
        <v>-1.909762830264438</v>
      </c>
      <c r="K2680" s="56">
        <v>1</v>
      </c>
      <c r="L2680" s="57">
        <v>0</v>
      </c>
      <c r="N2680" s="55">
        <f t="shared" ref="N2680" si="11035">D2680*I2677+F2680*I2680-E2680*J2677-G2680*J2680</f>
        <v>0</v>
      </c>
      <c r="O2680" s="58">
        <f t="shared" ref="O2680" si="11036">(D2680*J2677+E2680*I2677+F2680*J2680+G2680*I2680)</f>
        <v>1.9348182183783369</v>
      </c>
      <c r="P2680" s="56">
        <f t="shared" ref="P2680" si="11037">D2680*K2677+F2680*K2680-E2680*L2677-G2680*L2680</f>
        <v>-0.99395154755435788</v>
      </c>
      <c r="Q2680" s="57">
        <f t="shared" ref="Q2680" si="11038">(D2680*L2677+E2680*K2677+F2680*L2680+G2680*K2680)</f>
        <v>0</v>
      </c>
      <c r="S2680" s="43">
        <v>0</v>
      </c>
      <c r="T2680" s="116">
        <f t="shared" ref="T2680" si="11039">(1/$T$8)*SIN($B2677*$U$8)</f>
        <v>3.6606497775208233E-2</v>
      </c>
      <c r="U2680" s="59">
        <f t="shared" ref="U2680" si="11040">COS($U$8*$B2677)</f>
        <v>-0.99395154755435788</v>
      </c>
      <c r="V2680" s="73">
        <v>0</v>
      </c>
      <c r="X2680" s="55">
        <f t="shared" ref="X2680" si="11041">N2680*S2677+P2680*S2680-O2680*T2677-Q2680*T2680</f>
        <v>0</v>
      </c>
      <c r="Y2680" s="58">
        <f t="shared" ref="Y2680" si="11042">(N2680*T2677+O2680*S2677+P2680*T2680+Q2680*S2680)</f>
        <v>-1.9595006475077268</v>
      </c>
      <c r="Z2680" s="56">
        <f t="shared" ref="Z2680" si="11043">N2680*U2677+P2680*U2680-O2680*V2677-Q2680*V2680</f>
        <v>0.35049740962721232</v>
      </c>
      <c r="AA2680" s="57">
        <f t="shared" ref="AA2680" si="11044">(N2680*V2677+O2680*U2677+P2680*V2680+Q2680*U2680)</f>
        <v>0</v>
      </c>
      <c r="AB2680" s="9"/>
      <c r="AC2680" s="74">
        <f t="shared" ref="AC2680" si="11045">(180/PI())*ATAN(-1*(($X$8*Y2677+AA2677+$X$8*Y2680+AA2680)/($X$8*X2677+Z2677+$X$8*X2680+Z2680)))</f>
        <v>73.763664307170259</v>
      </c>
      <c r="AE2680" s="102">
        <f t="shared" ref="AE2680" si="11046">20*LOG(((($X$8*X2677+Z2677-$X$8*X2680-Z2680)^2+($X$8*Y2677+AA2677-$X$8*Y2680-AA2680)^2)/(($X$8*X2677+Z2677+$X$8*X2680+Z2680)^2+($X$8*Y2677+AA2677+$X$8*Y2680+AA2680)^2))^0.5)</f>
        <v>-4.3933181628359481</v>
      </c>
      <c r="AF2680" s="17"/>
      <c r="AG2680" s="62"/>
      <c r="AH2680" s="62"/>
      <c r="AI2680" s="62"/>
      <c r="AJ2680" s="62"/>
    </row>
    <row r="2681" spans="2:36" ht="18.649999999999999" customHeight="1">
      <c r="AE2681" s="66"/>
    </row>
    <row r="2682" spans="2:36" ht="18.649999999999999" customHeight="1" thickBot="1">
      <c r="E2682" s="50" t="s">
        <v>8</v>
      </c>
      <c r="J2682" s="50" t="s">
        <v>9</v>
      </c>
      <c r="O2682" s="50" t="s">
        <v>10</v>
      </c>
      <c r="T2682" s="50" t="s">
        <v>11</v>
      </c>
      <c r="Y2682" s="50" t="s">
        <v>12</v>
      </c>
    </row>
    <row r="2683" spans="2:36" ht="18.649999999999999" customHeight="1" thickBot="1">
      <c r="B2683" s="49"/>
      <c r="D2683" s="233" t="s">
        <v>37</v>
      </c>
      <c r="E2683" s="234"/>
      <c r="F2683" s="235" t="s">
        <v>38</v>
      </c>
      <c r="G2683" s="236"/>
      <c r="I2683" s="228" t="s">
        <v>14</v>
      </c>
      <c r="J2683" s="229"/>
      <c r="K2683" s="230" t="s">
        <v>15</v>
      </c>
      <c r="L2683" s="231"/>
      <c r="N2683" s="228" t="s">
        <v>16</v>
      </c>
      <c r="O2683" s="229"/>
      <c r="P2683" s="230" t="s">
        <v>17</v>
      </c>
      <c r="Q2683" s="231"/>
      <c r="S2683" s="228" t="s">
        <v>45</v>
      </c>
      <c r="T2683" s="229"/>
      <c r="U2683" s="230" t="s">
        <v>46</v>
      </c>
      <c r="V2683" s="231"/>
      <c r="X2683" s="228" t="s">
        <v>49</v>
      </c>
      <c r="Y2683" s="229"/>
      <c r="Z2683" s="230" t="s">
        <v>50</v>
      </c>
      <c r="AA2683" s="231"/>
      <c r="AB2683" s="4"/>
      <c r="AC2683" s="53" t="s">
        <v>87</v>
      </c>
      <c r="AE2683" s="98" t="s">
        <v>88</v>
      </c>
      <c r="AF2683" s="17"/>
      <c r="AG2683" s="62"/>
      <c r="AH2683" s="62"/>
      <c r="AI2683" s="62"/>
      <c r="AJ2683" s="62"/>
    </row>
    <row r="2684" spans="2:36" ht="18.649999999999999" customHeight="1" thickTop="1" thickBot="1">
      <c r="B2684" s="75">
        <v>7.6</v>
      </c>
      <c r="D2684" s="132">
        <f t="shared" ref="D2684" si="11047">COS($F$8*$B2684)</f>
        <v>-0.99479816722726222</v>
      </c>
      <c r="E2684" s="133">
        <v>0</v>
      </c>
      <c r="F2684" s="134">
        <v>0</v>
      </c>
      <c r="G2684" s="135">
        <f t="shared" ref="G2684" si="11048">$E$8*SIN($B2684*$F$8)</f>
        <v>0.30559688861557377</v>
      </c>
      <c r="I2684" s="55">
        <v>1</v>
      </c>
      <c r="J2684" s="58">
        <v>0</v>
      </c>
      <c r="K2684" s="56">
        <v>0</v>
      </c>
      <c r="L2684" s="57">
        <v>0</v>
      </c>
      <c r="N2684" s="55">
        <f t="shared" ref="N2684" si="11049">D2684*I2684+F2684*I2687-E2684*J2684-G2684*J2687</f>
        <v>-0.42854343179901422</v>
      </c>
      <c r="O2684" s="58">
        <f t="shared" ref="O2684" si="11050">(D2684*J2684+E2684*I2684+F2684*J2687+G2684*I2687)</f>
        <v>0</v>
      </c>
      <c r="P2684" s="56">
        <f t="shared" ref="P2684" si="11051">D2684*K2684+F2684*K2687-E2684*L2684-G2684*L2687</f>
        <v>0</v>
      </c>
      <c r="Q2684" s="57">
        <f t="shared" ref="Q2684" si="11052">(D2684*L2684+E2684*K2684+F2684*L2687+G2684*K2687)</f>
        <v>0.30559688861557377</v>
      </c>
      <c r="S2684" s="59">
        <f t="shared" ref="S2684" si="11053">COS($U$8*$B2684)</f>
        <v>-0.99479816722726222</v>
      </c>
      <c r="T2684" s="60">
        <v>0</v>
      </c>
      <c r="U2684" s="22">
        <v>0</v>
      </c>
      <c r="V2684" s="116">
        <f t="shared" ref="V2684" si="11054">$T$8*SIN($B2684*$U$8)</f>
        <v>0.30559688861557377</v>
      </c>
      <c r="X2684" s="55">
        <f t="shared" ref="X2684" si="11055">N2684*S2684+P2684*S2687-O2684*T2684-Q2684*T2687</f>
        <v>0.41593761404966068</v>
      </c>
      <c r="Y2684" s="58">
        <f t="shared" ref="Y2684" si="11056">(N2684*T2684+O2684*S2684+P2684*T2687+Q2684*S2687)</f>
        <v>0</v>
      </c>
      <c r="Z2684" s="56">
        <f t="shared" ref="Z2684" si="11057">N2684*U2684+P2684*U2687-O2684*V2684-Q2684*V2687</f>
        <v>0</v>
      </c>
      <c r="AA2684" s="57">
        <f t="shared" ref="AA2684" si="11058">(N2684*V2684+O2684*U2684+P2684*V2687+Q2684*U2687)</f>
        <v>-0.43496876409954566</v>
      </c>
      <c r="AB2684" s="9"/>
      <c r="AC2684" s="61">
        <f t="shared" ref="AC2684" si="11059">20*LOG((2*$X$8)/(($X$8*X2684+Z2684+$X$8*X2687+Z2687)^2+($X$8*Y2684+AA2684+$X$8*Y2687+AA2687)^2)^0.5)</f>
        <v>-1.8681925240982633</v>
      </c>
      <c r="AE2684" s="99">
        <f t="shared" ref="AE2684" si="11060">((Y2684^2+X2684^2)/(Y2687^2+X2687^2))^0.5</f>
        <v>0.21876755333259584</v>
      </c>
      <c r="AF2684" s="17"/>
      <c r="AG2684" s="62"/>
      <c r="AH2684" s="62"/>
      <c r="AI2684" s="62"/>
      <c r="AJ2684" s="62"/>
    </row>
    <row r="2685" spans="2:36" ht="18.649999999999999" customHeight="1" thickBot="1">
      <c r="D2685" s="59"/>
      <c r="E2685" s="22"/>
      <c r="F2685" s="22"/>
      <c r="G2685" s="65"/>
      <c r="I2685" s="63"/>
      <c r="L2685" s="64"/>
      <c r="N2685" s="63"/>
      <c r="Q2685" s="64"/>
      <c r="S2685" s="63"/>
      <c r="V2685" s="64"/>
      <c r="X2685" s="63"/>
      <c r="AA2685" s="64"/>
      <c r="AE2685" s="100"/>
      <c r="AF2685" s="17"/>
      <c r="AG2685" s="62"/>
      <c r="AH2685" s="62"/>
      <c r="AI2685" s="62"/>
      <c r="AJ2685" s="62"/>
    </row>
    <row r="2686" spans="2:36" ht="18.649999999999999" customHeight="1" thickBot="1">
      <c r="D2686" s="237" t="s">
        <v>39</v>
      </c>
      <c r="E2686" s="238"/>
      <c r="F2686" s="239" t="s">
        <v>40</v>
      </c>
      <c r="G2686" s="240"/>
      <c r="I2686" s="228" t="s">
        <v>18</v>
      </c>
      <c r="J2686" s="229"/>
      <c r="K2686" s="230" t="s">
        <v>19</v>
      </c>
      <c r="L2686" s="231"/>
      <c r="N2686" s="228" t="s">
        <v>20</v>
      </c>
      <c r="O2686" s="229"/>
      <c r="P2686" s="230" t="s">
        <v>21</v>
      </c>
      <c r="Q2686" s="231"/>
      <c r="S2686" s="228" t="s">
        <v>47</v>
      </c>
      <c r="T2686" s="229"/>
      <c r="U2686" s="230" t="s">
        <v>48</v>
      </c>
      <c r="V2686" s="231"/>
      <c r="X2686" s="228" t="s">
        <v>51</v>
      </c>
      <c r="Y2686" s="229"/>
      <c r="Z2686" s="230" t="s">
        <v>52</v>
      </c>
      <c r="AA2686" s="231"/>
      <c r="AB2686" s="4"/>
      <c r="AC2686" s="71" t="s">
        <v>89</v>
      </c>
      <c r="AE2686" s="101" t="s">
        <v>90</v>
      </c>
      <c r="AF2686" s="17"/>
      <c r="AG2686" s="62"/>
      <c r="AH2686" s="62"/>
      <c r="AI2686" s="62"/>
      <c r="AJ2686" s="62"/>
    </row>
    <row r="2687" spans="2:36" ht="18.649999999999999" customHeight="1" thickTop="1" thickBot="1">
      <c r="D2687" s="43">
        <v>0</v>
      </c>
      <c r="E2687" s="116">
        <f t="shared" ref="E2687" si="11061">(1/$E$8)*SIN($B2684*$F$8)</f>
        <v>3.3955209846174866E-2</v>
      </c>
      <c r="F2687" s="59">
        <f t="shared" ref="F2687" si="11062">COS($F$8*$B2684)</f>
        <v>-0.99479816722726222</v>
      </c>
      <c r="G2687" s="73">
        <v>0</v>
      </c>
      <c r="I2687" s="55">
        <v>0</v>
      </c>
      <c r="J2687" s="58">
        <f t="shared" ref="J2687" si="11063">(TAN($K$8*B2684))/$J$8</f>
        <v>-1.852946664455636</v>
      </c>
      <c r="K2687" s="56">
        <v>1</v>
      </c>
      <c r="L2687" s="57">
        <v>0</v>
      </c>
      <c r="N2687" s="55">
        <f t="shared" ref="N2687" si="11064">D2687*I2684+F2687*I2687-E2687*J2684-G2687*J2687</f>
        <v>0</v>
      </c>
      <c r="O2687" s="58">
        <f t="shared" ref="O2687" si="11065">(D2687*J2684+E2687*I2684+F2687*J2687+G2687*I2687)</f>
        <v>1.8772631556165105</v>
      </c>
      <c r="P2687" s="56">
        <f t="shared" ref="P2687" si="11066">D2687*K2684+F2687*K2687-E2687*L2684-G2687*L2687</f>
        <v>-0.99479816722726222</v>
      </c>
      <c r="Q2687" s="57">
        <f t="shared" ref="Q2687" si="11067">(D2687*L2684+E2687*K2684+F2687*L2687+G2687*K2687)</f>
        <v>0</v>
      </c>
      <c r="S2687" s="43">
        <v>0</v>
      </c>
      <c r="T2687" s="116">
        <f t="shared" ref="T2687" si="11068">(1/$T$8)*SIN($B2684*$U$8)</f>
        <v>3.3955209846174866E-2</v>
      </c>
      <c r="U2687" s="59">
        <f t="shared" ref="U2687" si="11069">COS($U$8*$B2684)</f>
        <v>-0.99479816722726222</v>
      </c>
      <c r="V2687" s="73">
        <v>0</v>
      </c>
      <c r="X2687" s="55">
        <f t="shared" ref="X2687" si="11070">N2687*S2684+P2687*S2687-O2687*T2684-Q2687*T2687</f>
        <v>0</v>
      </c>
      <c r="Y2687" s="58">
        <f t="shared" ref="Y2687" si="11071">(N2687*T2684+O2687*S2684+P2687*T2687+Q2687*S2687)</f>
        <v>-1.9012765271333634</v>
      </c>
      <c r="Z2687" s="56">
        <f t="shared" ref="Z2687" si="11072">N2687*U2684+P2687*U2687-O2687*V2684-Q2687*V2687</f>
        <v>0.41593761404966068</v>
      </c>
      <c r="AA2687" s="57">
        <f t="shared" ref="AA2687" si="11073">(N2687*V2684+O2687*U2684+P2687*V2687+Q2687*U2687)</f>
        <v>0</v>
      </c>
      <c r="AB2687" s="9"/>
      <c r="AC2687" s="74">
        <f t="shared" ref="AC2687" si="11074">(180/PI())*ATAN(-1*(($X$8*Y2684+AA2684+$X$8*Y2687+AA2687)/($X$8*X2684+Z2684+$X$8*X2687+Z2687)))</f>
        <v>70.400528888128648</v>
      </c>
      <c r="AE2687" s="102">
        <f t="shared" ref="AE2687" si="11075">20*LOG(((($X$8*X2684+Z2684-$X$8*X2687-Z2687)^2+($X$8*Y2684+AA2684-$X$8*Y2687-AA2687)^2)/(($X$8*X2684+Z2684+$X$8*X2687+Z2687)^2+($X$8*Y2684+AA2684+$X$8*Y2687+AA2687)^2))^0.5)</f>
        <v>-4.5642897603421879</v>
      </c>
      <c r="AF2687" s="17"/>
      <c r="AG2687" s="62"/>
      <c r="AH2687" s="62"/>
      <c r="AI2687" s="62"/>
      <c r="AJ2687" s="62"/>
    </row>
    <row r="2688" spans="2:36" ht="18.649999999999999" customHeight="1">
      <c r="AE2688" s="66"/>
    </row>
    <row r="2689" spans="2:36" ht="18.649999999999999" customHeight="1" thickBot="1">
      <c r="E2689" s="50" t="s">
        <v>8</v>
      </c>
      <c r="J2689" s="50" t="s">
        <v>9</v>
      </c>
      <c r="O2689" s="50" t="s">
        <v>10</v>
      </c>
      <c r="T2689" s="50" t="s">
        <v>11</v>
      </c>
      <c r="Y2689" s="50" t="s">
        <v>12</v>
      </c>
    </row>
    <row r="2690" spans="2:36" ht="18.649999999999999" customHeight="1" thickBot="1">
      <c r="B2690" s="49"/>
      <c r="D2690" s="233" t="s">
        <v>37</v>
      </c>
      <c r="E2690" s="234"/>
      <c r="F2690" s="235" t="s">
        <v>38</v>
      </c>
      <c r="G2690" s="236"/>
      <c r="I2690" s="228" t="s">
        <v>14</v>
      </c>
      <c r="J2690" s="229"/>
      <c r="K2690" s="230" t="s">
        <v>15</v>
      </c>
      <c r="L2690" s="231"/>
      <c r="N2690" s="228" t="s">
        <v>16</v>
      </c>
      <c r="O2690" s="229"/>
      <c r="P2690" s="230" t="s">
        <v>17</v>
      </c>
      <c r="Q2690" s="231"/>
      <c r="S2690" s="228" t="s">
        <v>45</v>
      </c>
      <c r="T2690" s="229"/>
      <c r="U2690" s="230" t="s">
        <v>46</v>
      </c>
      <c r="V2690" s="231"/>
      <c r="X2690" s="228" t="s">
        <v>49</v>
      </c>
      <c r="Y2690" s="229"/>
      <c r="Z2690" s="230" t="s">
        <v>50</v>
      </c>
      <c r="AA2690" s="231"/>
      <c r="AB2690" s="4"/>
      <c r="AC2690" s="53" t="s">
        <v>87</v>
      </c>
      <c r="AE2690" s="98" t="s">
        <v>88</v>
      </c>
      <c r="AF2690" s="17"/>
      <c r="AG2690" s="62"/>
      <c r="AH2690" s="62"/>
      <c r="AI2690" s="62"/>
      <c r="AJ2690" s="62"/>
    </row>
    <row r="2691" spans="2:36" ht="18.649999999999999" customHeight="1" thickTop="1" thickBot="1">
      <c r="B2691" s="75">
        <v>7.62</v>
      </c>
      <c r="D2691" s="132">
        <f t="shared" ref="D2691" si="11076">COS($F$8*$B2691)</f>
        <v>-0.99558113900312728</v>
      </c>
      <c r="E2691" s="133">
        <v>0</v>
      </c>
      <c r="F2691" s="134">
        <v>0</v>
      </c>
      <c r="G2691" s="135">
        <f t="shared" ref="G2691" si="11077">$E$8*SIN($B2691*$F$8)</f>
        <v>0.28171574494713791</v>
      </c>
      <c r="I2691" s="55">
        <v>1</v>
      </c>
      <c r="J2691" s="58">
        <v>0</v>
      </c>
      <c r="K2691" s="56">
        <v>0</v>
      </c>
      <c r="L2691" s="57">
        <v>0</v>
      </c>
      <c r="N2691" s="55">
        <f t="shared" ref="N2691" si="11078">D2691*I2691+F2691*I2694-E2691*J2691-G2691*J2694</f>
        <v>-0.48893951905521427</v>
      </c>
      <c r="O2691" s="58">
        <f t="shared" ref="O2691" si="11079">(D2691*J2691+E2691*I2691+F2691*J2694+G2691*I2694)</f>
        <v>0</v>
      </c>
      <c r="P2691" s="56">
        <f t="shared" ref="P2691" si="11080">D2691*K2691+F2691*K2694-E2691*L2691-G2691*L2694</f>
        <v>0</v>
      </c>
      <c r="Q2691" s="57">
        <f t="shared" ref="Q2691" si="11081">(D2691*L2691+E2691*K2691+F2691*L2694+G2691*K2694)</f>
        <v>0.28171574494713791</v>
      </c>
      <c r="S2691" s="59">
        <f t="shared" ref="S2691" si="11082">COS($U$8*$B2691)</f>
        <v>-0.99558113900312728</v>
      </c>
      <c r="T2691" s="60">
        <v>0</v>
      </c>
      <c r="U2691" s="22">
        <v>0</v>
      </c>
      <c r="V2691" s="116">
        <f t="shared" ref="V2691" si="11083">$T$8*SIN($B2691*$U$8)</f>
        <v>0.28171574494713791</v>
      </c>
      <c r="X2691" s="55">
        <f t="shared" ref="X2691" si="11084">N2691*S2691+P2691*S2694-O2691*T2691-Q2691*T2694</f>
        <v>0.47796076762339584</v>
      </c>
      <c r="Y2691" s="58">
        <f t="shared" ref="Y2691" si="11085">(N2691*T2691+O2691*S2691+P2691*T2694+Q2691*S2694)</f>
        <v>0</v>
      </c>
      <c r="Z2691" s="56">
        <f t="shared" ref="Z2691" si="11086">N2691*U2691+P2691*U2694-O2691*V2691-Q2691*V2694</f>
        <v>0</v>
      </c>
      <c r="AA2691" s="57">
        <f t="shared" ref="AA2691" si="11087">(N2691*V2691+O2691*U2691+P2691*V2694+Q2691*U2694)</f>
        <v>-0.41821284307432105</v>
      </c>
      <c r="AB2691" s="9"/>
      <c r="AC2691" s="61">
        <f t="shared" ref="AC2691" si="11088">20*LOG((2*$X$8)/(($X$8*X2691+Z2691+$X$8*X2694+Z2694)^2+($X$8*Y2691+AA2691+$X$8*Y2694+AA2694)^2)^0.5)</f>
        <v>-1.786450571345723</v>
      </c>
      <c r="AE2691" s="99">
        <f t="shared" ref="AE2691" si="11089">((Y2691^2+X2691^2)/(Y2694^2+X2694^2))^0.5</f>
        <v>0.25907384298132985</v>
      </c>
      <c r="AF2691" s="17"/>
      <c r="AG2691" s="62"/>
      <c r="AH2691" s="62"/>
      <c r="AI2691" s="62"/>
      <c r="AJ2691" s="62"/>
    </row>
    <row r="2692" spans="2:36" ht="18.649999999999999" customHeight="1" thickBot="1">
      <c r="D2692" s="59"/>
      <c r="E2692" s="22"/>
      <c r="F2692" s="22"/>
      <c r="G2692" s="65"/>
      <c r="I2692" s="63"/>
      <c r="L2692" s="64"/>
      <c r="N2692" s="63"/>
      <c r="Q2692" s="64"/>
      <c r="S2692" s="63"/>
      <c r="V2692" s="64"/>
      <c r="X2692" s="63"/>
      <c r="AA2692" s="64"/>
      <c r="AE2692" s="100"/>
      <c r="AF2692" s="17"/>
      <c r="AG2692" s="62"/>
      <c r="AH2692" s="62"/>
      <c r="AI2692" s="62"/>
      <c r="AJ2692" s="62"/>
    </row>
    <row r="2693" spans="2:36" ht="18.649999999999999" customHeight="1" thickBot="1">
      <c r="D2693" s="237" t="s">
        <v>39</v>
      </c>
      <c r="E2693" s="238"/>
      <c r="F2693" s="239" t="s">
        <v>40</v>
      </c>
      <c r="G2693" s="240"/>
      <c r="I2693" s="228" t="s">
        <v>18</v>
      </c>
      <c r="J2693" s="229"/>
      <c r="K2693" s="230" t="s">
        <v>19</v>
      </c>
      <c r="L2693" s="231"/>
      <c r="N2693" s="228" t="s">
        <v>20</v>
      </c>
      <c r="O2693" s="229"/>
      <c r="P2693" s="230" t="s">
        <v>21</v>
      </c>
      <c r="Q2693" s="231"/>
      <c r="S2693" s="228" t="s">
        <v>47</v>
      </c>
      <c r="T2693" s="229"/>
      <c r="U2693" s="230" t="s">
        <v>48</v>
      </c>
      <c r="V2693" s="231"/>
      <c r="X2693" s="228" t="s">
        <v>51</v>
      </c>
      <c r="Y2693" s="229"/>
      <c r="Z2693" s="230" t="s">
        <v>52</v>
      </c>
      <c r="AA2693" s="231"/>
      <c r="AB2693" s="4"/>
      <c r="AC2693" s="71" t="s">
        <v>89</v>
      </c>
      <c r="AE2693" s="101" t="s">
        <v>90</v>
      </c>
      <c r="AF2693" s="17"/>
      <c r="AG2693" s="62"/>
      <c r="AH2693" s="62"/>
      <c r="AI2693" s="62"/>
      <c r="AJ2693" s="62"/>
    </row>
    <row r="2694" spans="2:36" ht="18.649999999999999" customHeight="1" thickTop="1" thickBot="1">
      <c r="D2694" s="43">
        <v>0</v>
      </c>
      <c r="E2694" s="116">
        <f t="shared" ref="E2694" si="11090">(1/$E$8)*SIN($B2691*$F$8)</f>
        <v>3.1301749438570878E-2</v>
      </c>
      <c r="F2694" s="59">
        <f t="shared" ref="F2694" si="11091">COS($F$8*$B2691)</f>
        <v>-0.99558113900312728</v>
      </c>
      <c r="G2694" s="73">
        <v>0</v>
      </c>
      <c r="I2694" s="55">
        <v>0</v>
      </c>
      <c r="J2694" s="58">
        <f t="shared" ref="J2694" si="11092">(TAN($K$8*B2691))/$J$8</f>
        <v>-1.7984142847357749</v>
      </c>
      <c r="K2694" s="56">
        <v>1</v>
      </c>
      <c r="L2694" s="57">
        <v>0</v>
      </c>
      <c r="N2694" s="55">
        <f t="shared" ref="N2694" si="11093">D2694*I2691+F2694*I2694-E2694*J2691-G2694*J2694</f>
        <v>0</v>
      </c>
      <c r="O2694" s="58">
        <f t="shared" ref="O2694" si="11094">(D2694*J2691+E2694*I2691+F2694*J2694+G2694*I2694)</f>
        <v>1.821769091435308</v>
      </c>
      <c r="P2694" s="56">
        <f t="shared" ref="P2694" si="11095">D2694*K2691+F2694*K2694-E2694*L2691-G2694*L2694</f>
        <v>-0.99558113900312728</v>
      </c>
      <c r="Q2694" s="57">
        <f t="shared" ref="Q2694" si="11096">(D2694*L2691+E2694*K2691+F2694*L2694+G2694*K2694)</f>
        <v>0</v>
      </c>
      <c r="S2694" s="43">
        <v>0</v>
      </c>
      <c r="T2694" s="116">
        <f t="shared" ref="T2694" si="11097">(1/$T$8)*SIN($B2691*$U$8)</f>
        <v>3.1301749438570878E-2</v>
      </c>
      <c r="U2694" s="59">
        <f t="shared" ref="U2694" si="11098">COS($U$8*$B2691)</f>
        <v>-0.99558113900312728</v>
      </c>
      <c r="V2694" s="73">
        <v>0</v>
      </c>
      <c r="X2694" s="55">
        <f t="shared" ref="X2694" si="11099">N2694*S2691+P2694*S2694-O2694*T2691-Q2694*T2694</f>
        <v>0</v>
      </c>
      <c r="Y2694" s="58">
        <f t="shared" ref="Y2694" si="11100">(N2694*T2691+O2694*S2691+P2694*T2694+Q2694*S2694)</f>
        <v>-1.8448823784106991</v>
      </c>
      <c r="Z2694" s="56">
        <f t="shared" ref="Z2694" si="11101">N2694*U2691+P2694*U2694-O2694*V2691-Q2694*V2694</f>
        <v>0.4779607676233959</v>
      </c>
      <c r="AA2694" s="57">
        <f t="shared" ref="AA2694" si="11102">(N2694*V2691+O2694*U2691+P2694*V2694+Q2694*U2694)</f>
        <v>0</v>
      </c>
      <c r="AB2694" s="9"/>
      <c r="AC2694" s="74">
        <f t="shared" ref="AC2694" si="11103">(180/PI())*ATAN(-1*(($X$8*Y2691+AA2691+$X$8*Y2694+AA2694)/($X$8*X2691+Z2691+$X$8*X2694+Z2694)))</f>
        <v>67.101016499296321</v>
      </c>
      <c r="AE2694" s="102">
        <f t="shared" ref="AE2694" si="11104">20*LOG(((($X$8*X2691+Z2691-$X$8*X2694-Z2694)^2+($X$8*Y2691+AA2691-$X$8*Y2694-AA2694)^2)/(($X$8*X2691+Z2691+$X$8*X2694+Z2694)^2+($X$8*Y2691+AA2691+$X$8*Y2694+AA2694)^2))^0.5)</f>
        <v>-4.72058273362188</v>
      </c>
      <c r="AF2694" s="17"/>
      <c r="AG2694" s="62"/>
      <c r="AH2694" s="62"/>
      <c r="AI2694" s="62"/>
      <c r="AJ2694" s="62"/>
    </row>
    <row r="2695" spans="2:36" ht="18.649999999999999" customHeight="1">
      <c r="AE2695" s="66"/>
    </row>
    <row r="2696" spans="2:36" ht="18.649999999999999" customHeight="1" thickBot="1">
      <c r="E2696" s="50" t="s">
        <v>8</v>
      </c>
      <c r="J2696" s="50" t="s">
        <v>9</v>
      </c>
      <c r="O2696" s="50" t="s">
        <v>10</v>
      </c>
      <c r="T2696" s="50" t="s">
        <v>11</v>
      </c>
      <c r="Y2696" s="50" t="s">
        <v>12</v>
      </c>
    </row>
    <row r="2697" spans="2:36" ht="18.649999999999999" customHeight="1" thickBot="1">
      <c r="B2697" s="49"/>
      <c r="D2697" s="233" t="s">
        <v>37</v>
      </c>
      <c r="E2697" s="234"/>
      <c r="F2697" s="235" t="s">
        <v>38</v>
      </c>
      <c r="G2697" s="236"/>
      <c r="I2697" s="228" t="s">
        <v>14</v>
      </c>
      <c r="J2697" s="229"/>
      <c r="K2697" s="230" t="s">
        <v>15</v>
      </c>
      <c r="L2697" s="231"/>
      <c r="N2697" s="228" t="s">
        <v>16</v>
      </c>
      <c r="O2697" s="229"/>
      <c r="P2697" s="230" t="s">
        <v>17</v>
      </c>
      <c r="Q2697" s="231"/>
      <c r="S2697" s="228" t="s">
        <v>45</v>
      </c>
      <c r="T2697" s="229"/>
      <c r="U2697" s="230" t="s">
        <v>46</v>
      </c>
      <c r="V2697" s="231"/>
      <c r="X2697" s="228" t="s">
        <v>49</v>
      </c>
      <c r="Y2697" s="229"/>
      <c r="Z2697" s="230" t="s">
        <v>50</v>
      </c>
      <c r="AA2697" s="231"/>
      <c r="AB2697" s="4"/>
      <c r="AC2697" s="53" t="s">
        <v>87</v>
      </c>
      <c r="AE2697" s="98" t="s">
        <v>88</v>
      </c>
      <c r="AF2697" s="17"/>
      <c r="AG2697" s="62"/>
      <c r="AH2697" s="62"/>
      <c r="AI2697" s="62"/>
      <c r="AJ2697" s="62"/>
    </row>
    <row r="2698" spans="2:36" ht="18.649999999999999" customHeight="1" thickTop="1" thickBot="1">
      <c r="B2698" s="75">
        <v>7.64</v>
      </c>
      <c r="D2698" s="132">
        <f t="shared" ref="D2698" si="11105">COS($F$8*$B2698)</f>
        <v>-0.99630041278685977</v>
      </c>
      <c r="E2698" s="133">
        <v>0</v>
      </c>
      <c r="F2698" s="134">
        <v>0</v>
      </c>
      <c r="G2698" s="135">
        <f t="shared" ref="G2698" si="11106">$E$8*SIN($B2698*$F$8)</f>
        <v>0.25781657690419263</v>
      </c>
      <c r="I2698" s="55">
        <v>1</v>
      </c>
      <c r="J2698" s="58">
        <v>0</v>
      </c>
      <c r="K2698" s="56">
        <v>0</v>
      </c>
      <c r="L2698" s="57">
        <v>0</v>
      </c>
      <c r="N2698" s="55">
        <f t="shared" ref="N2698" si="11107">D2698*I2698+F2698*I2701-E2698*J2698-G2698*J2701</f>
        <v>-0.54614992617477021</v>
      </c>
      <c r="O2698" s="58">
        <f t="shared" ref="O2698" si="11108">(D2698*J2698+E2698*I2698+F2698*J2701+G2698*I2701)</f>
        <v>0</v>
      </c>
      <c r="P2698" s="56">
        <f t="shared" ref="P2698" si="11109">D2698*K2698+F2698*K2701-E2698*L2698-G2698*L2701</f>
        <v>0</v>
      </c>
      <c r="Q2698" s="57">
        <f t="shared" ref="Q2698" si="11110">(D2698*L2698+E2698*K2698+F2698*L2701+G2698*K2701)</f>
        <v>0.25781657690419263</v>
      </c>
      <c r="S2698" s="59">
        <f t="shared" ref="S2698" si="11111">COS($U$8*$B2698)</f>
        <v>-0.99630041278685977</v>
      </c>
      <c r="T2698" s="60">
        <v>0</v>
      </c>
      <c r="U2698" s="22">
        <v>0</v>
      </c>
      <c r="V2698" s="116">
        <f t="shared" ref="V2698" si="11112">$T$8*SIN($B2698*$U$8)</f>
        <v>0.25781657690419263</v>
      </c>
      <c r="X2698" s="55">
        <f t="shared" ref="X2698" si="11113">N2698*S2698+P2698*S2701-O2698*T2698-Q2698*T2701</f>
        <v>0.53674390941070371</v>
      </c>
      <c r="Y2698" s="58">
        <f t="shared" ref="Y2698" si="11114">(N2698*T2698+O2698*S2698+P2698*T2701+Q2698*S2701)</f>
        <v>0</v>
      </c>
      <c r="Z2698" s="56">
        <f t="shared" ref="Z2698" si="11115">N2698*U2698+P2698*U2701-O2698*V2698-Q2698*V2701</f>
        <v>0</v>
      </c>
      <c r="AA2698" s="57">
        <f t="shared" ref="AA2698" si="11116">(N2698*V2698+O2698*U2698+P2698*V2701+Q2698*U2701)</f>
        <v>-0.39766926643579903</v>
      </c>
      <c r="AB2698" s="9"/>
      <c r="AC2698" s="61">
        <f t="shared" ref="AC2698" si="11117">20*LOG((2*$X$8)/(($X$8*X2698+Z2698+$X$8*X2701+Z2701)^2+($X$8*Y2698+AA2698+$X$8*Y2701+AA2701)^2)^0.5)</f>
        <v>-1.7166291502369755</v>
      </c>
      <c r="AE2698" s="99">
        <f t="shared" ref="AE2698" si="11118">((Y2698^2+X2698^2)/(Y2701^2+X2701^2))^0.5</f>
        <v>0.29982408351918693</v>
      </c>
      <c r="AF2698" s="17"/>
      <c r="AG2698" s="62"/>
      <c r="AH2698" s="62"/>
      <c r="AI2698" s="62"/>
      <c r="AJ2698" s="62"/>
    </row>
    <row r="2699" spans="2:36" ht="18.649999999999999" customHeight="1" thickBot="1">
      <c r="D2699" s="59"/>
      <c r="E2699" s="22"/>
      <c r="F2699" s="22"/>
      <c r="G2699" s="65"/>
      <c r="I2699" s="63"/>
      <c r="L2699" s="64"/>
      <c r="N2699" s="63"/>
      <c r="Q2699" s="64"/>
      <c r="S2699" s="63"/>
      <c r="V2699" s="64"/>
      <c r="X2699" s="63"/>
      <c r="AA2699" s="64"/>
      <c r="AE2699" s="100"/>
      <c r="AF2699" s="17"/>
      <c r="AG2699" s="62"/>
      <c r="AH2699" s="62"/>
      <c r="AI2699" s="62"/>
      <c r="AJ2699" s="62"/>
    </row>
    <row r="2700" spans="2:36" ht="18.649999999999999" customHeight="1" thickBot="1">
      <c r="D2700" s="237" t="s">
        <v>39</v>
      </c>
      <c r="E2700" s="238"/>
      <c r="F2700" s="239" t="s">
        <v>40</v>
      </c>
      <c r="G2700" s="240"/>
      <c r="I2700" s="228" t="s">
        <v>18</v>
      </c>
      <c r="J2700" s="229"/>
      <c r="K2700" s="230" t="s">
        <v>19</v>
      </c>
      <c r="L2700" s="231"/>
      <c r="N2700" s="228" t="s">
        <v>20</v>
      </c>
      <c r="O2700" s="229"/>
      <c r="P2700" s="230" t="s">
        <v>21</v>
      </c>
      <c r="Q2700" s="231"/>
      <c r="S2700" s="228" t="s">
        <v>47</v>
      </c>
      <c r="T2700" s="229"/>
      <c r="U2700" s="230" t="s">
        <v>48</v>
      </c>
      <c r="V2700" s="231"/>
      <c r="X2700" s="228" t="s">
        <v>51</v>
      </c>
      <c r="Y2700" s="229"/>
      <c r="Z2700" s="230" t="s">
        <v>52</v>
      </c>
      <c r="AA2700" s="231"/>
      <c r="AB2700" s="4"/>
      <c r="AC2700" s="71" t="s">
        <v>89</v>
      </c>
      <c r="AE2700" s="101" t="s">
        <v>90</v>
      </c>
      <c r="AF2700" s="17"/>
      <c r="AG2700" s="62"/>
      <c r="AH2700" s="62"/>
      <c r="AI2700" s="62"/>
      <c r="AJ2700" s="62"/>
    </row>
    <row r="2701" spans="2:36" ht="18.649999999999999" customHeight="1" thickTop="1" thickBot="1">
      <c r="D2701" s="43">
        <v>0</v>
      </c>
      <c r="E2701" s="116">
        <f t="shared" ref="E2701" si="11119">(1/$E$8)*SIN($B2698*$F$8)</f>
        <v>2.8646286322688067E-2</v>
      </c>
      <c r="F2701" s="59">
        <f t="shared" ref="F2701" si="11120">COS($F$8*$B2698)</f>
        <v>-0.99630041278685977</v>
      </c>
      <c r="G2701" s="73">
        <v>0</v>
      </c>
      <c r="I2701" s="55">
        <v>0</v>
      </c>
      <c r="J2701" s="58">
        <f t="shared" ref="J2701" si="11121">(TAN($K$8*B2698))/$J$8</f>
        <v>-1.7460106406554698</v>
      </c>
      <c r="K2701" s="56">
        <v>1</v>
      </c>
      <c r="L2701" s="57">
        <v>0</v>
      </c>
      <c r="N2701" s="55">
        <f t="shared" ref="N2701" si="11122">D2701*I2698+F2701*I2701-E2701*J2698-G2701*J2701</f>
        <v>0</v>
      </c>
      <c r="O2701" s="58">
        <f t="shared" ref="O2701" si="11123">(D2701*J2698+E2701*I2698+F2701*J2701+G2701*I2701)</f>
        <v>1.7681974083379823</v>
      </c>
      <c r="P2701" s="56">
        <f t="shared" ref="P2701" si="11124">D2701*K2698+F2701*K2701-E2701*L2698-G2701*L2701</f>
        <v>-0.99630041278685977</v>
      </c>
      <c r="Q2701" s="57">
        <f t="shared" ref="Q2701" si="11125">(D2701*L2698+E2701*K2698+F2701*L2701+G2701*K2701)</f>
        <v>0</v>
      </c>
      <c r="S2701" s="43">
        <v>0</v>
      </c>
      <c r="T2701" s="116">
        <f t="shared" ref="T2701" si="11126">(1/$T$8)*SIN($B2698*$U$8)</f>
        <v>2.8646286322688067E-2</v>
      </c>
      <c r="U2701" s="59">
        <f t="shared" ref="U2701" si="11127">COS($U$8*$B2698)</f>
        <v>-0.99630041278685977</v>
      </c>
      <c r="V2701" s="73">
        <v>0</v>
      </c>
      <c r="X2701" s="55">
        <f t="shared" ref="X2701" si="11128">N2701*S2698+P2701*S2701-O2701*T2698-Q2701*T2701</f>
        <v>0</v>
      </c>
      <c r="Y2701" s="58">
        <f t="shared" ref="Y2701" si="11129">(N2701*T2698+O2701*S2698+P2701*T2701+Q2701*S2701)</f>
        <v>-1.7901961147038921</v>
      </c>
      <c r="Z2701" s="56">
        <f t="shared" ref="Z2701" si="11130">N2701*U2698+P2701*U2701-O2701*V2698-Q2701*V2701</f>
        <v>0.5367439094107036</v>
      </c>
      <c r="AA2701" s="57">
        <f t="shared" ref="AA2701" si="11131">(N2701*V2698+O2701*U2698+P2701*V2701+Q2701*U2701)</f>
        <v>0</v>
      </c>
      <c r="AB2701" s="9"/>
      <c r="AC2701" s="74">
        <f t="shared" ref="AC2701" si="11132">(180/PI())*ATAN(-1*(($X$8*Y2698+AA2698+$X$8*Y2701+AA2701)/($X$8*X2698+Z2698+$X$8*X2701+Z2701)))</f>
        <v>63.864875742236379</v>
      </c>
      <c r="AE2701" s="102">
        <f t="shared" ref="AE2701" si="11133">20*LOG(((($X$8*X2698+Z2698-$X$8*X2701-Z2701)^2+($X$8*Y2698+AA2698-$X$8*Y2701-AA2701)^2)/(($X$8*X2698+Z2698+$X$8*X2701+Z2701)^2+($X$8*Y2698+AA2698+$X$8*Y2701+AA2701)^2))^0.5)</f>
        <v>-4.861157518848648</v>
      </c>
      <c r="AF2701" s="17"/>
      <c r="AG2701" s="62"/>
      <c r="AH2701" s="62"/>
      <c r="AI2701" s="62"/>
      <c r="AJ2701" s="62"/>
    </row>
    <row r="2702" spans="2:36" ht="18.649999999999999" customHeight="1">
      <c r="AE2702" s="66"/>
    </row>
    <row r="2703" spans="2:36" ht="18.649999999999999" customHeight="1" thickBot="1">
      <c r="E2703" s="50" t="s">
        <v>8</v>
      </c>
      <c r="J2703" s="50" t="s">
        <v>9</v>
      </c>
      <c r="O2703" s="50" t="s">
        <v>10</v>
      </c>
      <c r="T2703" s="50" t="s">
        <v>11</v>
      </c>
      <c r="Y2703" s="50" t="s">
        <v>12</v>
      </c>
    </row>
    <row r="2704" spans="2:36" ht="18.649999999999999" customHeight="1" thickBot="1">
      <c r="B2704" s="49"/>
      <c r="D2704" s="233" t="s">
        <v>37</v>
      </c>
      <c r="E2704" s="234"/>
      <c r="F2704" s="235" t="s">
        <v>38</v>
      </c>
      <c r="G2704" s="236"/>
      <c r="I2704" s="228" t="s">
        <v>14</v>
      </c>
      <c r="J2704" s="229"/>
      <c r="K2704" s="230" t="s">
        <v>15</v>
      </c>
      <c r="L2704" s="231"/>
      <c r="N2704" s="228" t="s">
        <v>16</v>
      </c>
      <c r="O2704" s="229"/>
      <c r="P2704" s="230" t="s">
        <v>17</v>
      </c>
      <c r="Q2704" s="231"/>
      <c r="S2704" s="228" t="s">
        <v>45</v>
      </c>
      <c r="T2704" s="229"/>
      <c r="U2704" s="230" t="s">
        <v>46</v>
      </c>
      <c r="V2704" s="231"/>
      <c r="X2704" s="228" t="s">
        <v>49</v>
      </c>
      <c r="Y2704" s="229"/>
      <c r="Z2704" s="230" t="s">
        <v>50</v>
      </c>
      <c r="AA2704" s="231"/>
      <c r="AB2704" s="4"/>
      <c r="AC2704" s="53" t="s">
        <v>87</v>
      </c>
      <c r="AE2704" s="98" t="s">
        <v>88</v>
      </c>
      <c r="AF2704" s="17"/>
      <c r="AG2704" s="62"/>
      <c r="AH2704" s="62"/>
      <c r="AI2704" s="62"/>
      <c r="AJ2704" s="62"/>
    </row>
    <row r="2705" spans="2:36" ht="18.649999999999999" customHeight="1" thickTop="1" thickBot="1">
      <c r="B2705" s="75">
        <v>7.66</v>
      </c>
      <c r="D2705" s="132">
        <f t="shared" ref="D2705" si="11134">COS($F$8*$B2705)</f>
        <v>-0.99695594255880937</v>
      </c>
      <c r="E2705" s="133">
        <v>0</v>
      </c>
      <c r="F2705" s="134">
        <v>0</v>
      </c>
      <c r="G2705" s="135">
        <f t="shared" ref="G2705" si="11135">$E$8*SIN($B2705*$F$8)</f>
        <v>0.23390091357257226</v>
      </c>
      <c r="I2705" s="55">
        <v>1</v>
      </c>
      <c r="J2705" s="58">
        <v>0</v>
      </c>
      <c r="K2705" s="56">
        <v>0</v>
      </c>
      <c r="L2705" s="57">
        <v>0</v>
      </c>
      <c r="N2705" s="55">
        <f t="shared" ref="N2705" si="11136">D2705*I2705+F2705*I2708-E2705*J2705-G2705*J2708</f>
        <v>-0.60035492013383629</v>
      </c>
      <c r="O2705" s="58">
        <f t="shared" ref="O2705" si="11137">(D2705*J2705+E2705*I2705+F2705*J2708+G2705*I2708)</f>
        <v>0</v>
      </c>
      <c r="P2705" s="56">
        <f t="shared" ref="P2705" si="11138">D2705*K2705+F2705*K2708-E2705*L2705-G2705*L2708</f>
        <v>0</v>
      </c>
      <c r="Q2705" s="57">
        <f t="shared" ref="Q2705" si="11139">(D2705*L2705+E2705*K2705+F2705*L2708+G2705*K2708)</f>
        <v>0.23390091357257226</v>
      </c>
      <c r="S2705" s="59">
        <f t="shared" ref="S2705" si="11140">COS($U$8*$B2705)</f>
        <v>-0.99695594255880937</v>
      </c>
      <c r="T2705" s="60">
        <v>0</v>
      </c>
      <c r="U2705" s="22">
        <v>0</v>
      </c>
      <c r="V2705" s="116">
        <f t="shared" ref="V2705" si="11141">$T$8*SIN($B2705*$U$8)</f>
        <v>0.23390091357257226</v>
      </c>
      <c r="X2705" s="55">
        <f t="shared" ref="X2705" si="11142">N2705*S2705+P2705*S2708-O2705*T2705-Q2705*T2708</f>
        <v>0.59244855667517149</v>
      </c>
      <c r="Y2705" s="58">
        <f t="shared" ref="Y2705" si="11143">(N2705*T2705+O2705*S2705+P2705*T2708+Q2705*S2708)</f>
        <v>0</v>
      </c>
      <c r="Z2705" s="56">
        <f t="shared" ref="Z2705" si="11144">N2705*U2705+P2705*U2708-O2705*V2705-Q2705*V2708</f>
        <v>0</v>
      </c>
      <c r="AA2705" s="57">
        <f t="shared" ref="AA2705" si="11145">(N2705*V2705+O2705*U2705+P2705*V2708+Q2705*U2708)</f>
        <v>-0.3736124700432033</v>
      </c>
      <c r="AB2705" s="9"/>
      <c r="AC2705" s="61">
        <f t="shared" ref="AC2705" si="11146">20*LOG((2*$X$8)/(($X$8*X2705+Z2705+$X$8*X2708+Z2708)^2+($X$8*Y2705+AA2705+$X$8*Y2708+AA2708)^2)^0.5)</f>
        <v>-1.6577213388242253</v>
      </c>
      <c r="AE2705" s="99">
        <f t="shared" ref="AE2705" si="11147">((Y2705^2+X2705^2)/(Y2708^2+X2708^2))^0.5</f>
        <v>0.34105479668950683</v>
      </c>
      <c r="AF2705" s="17"/>
      <c r="AG2705" s="62"/>
      <c r="AH2705" s="62"/>
      <c r="AI2705" s="62"/>
      <c r="AJ2705" s="62"/>
    </row>
    <row r="2706" spans="2:36" ht="18.649999999999999" customHeight="1" thickBot="1">
      <c r="D2706" s="59"/>
      <c r="E2706" s="22"/>
      <c r="F2706" s="22"/>
      <c r="G2706" s="65"/>
      <c r="I2706" s="63"/>
      <c r="L2706" s="64"/>
      <c r="N2706" s="63"/>
      <c r="Q2706" s="64"/>
      <c r="S2706" s="63"/>
      <c r="V2706" s="64"/>
      <c r="X2706" s="63"/>
      <c r="AA2706" s="64"/>
      <c r="AE2706" s="100"/>
      <c r="AF2706" s="17"/>
      <c r="AG2706" s="62"/>
      <c r="AH2706" s="62"/>
      <c r="AI2706" s="62"/>
      <c r="AJ2706" s="62"/>
    </row>
    <row r="2707" spans="2:36" ht="18.649999999999999" customHeight="1" thickBot="1">
      <c r="D2707" s="237" t="s">
        <v>39</v>
      </c>
      <c r="E2707" s="238"/>
      <c r="F2707" s="239" t="s">
        <v>40</v>
      </c>
      <c r="G2707" s="240"/>
      <c r="I2707" s="228" t="s">
        <v>18</v>
      </c>
      <c r="J2707" s="229"/>
      <c r="K2707" s="230" t="s">
        <v>19</v>
      </c>
      <c r="L2707" s="231"/>
      <c r="N2707" s="228" t="s">
        <v>20</v>
      </c>
      <c r="O2707" s="229"/>
      <c r="P2707" s="230" t="s">
        <v>21</v>
      </c>
      <c r="Q2707" s="231"/>
      <c r="S2707" s="228" t="s">
        <v>47</v>
      </c>
      <c r="T2707" s="229"/>
      <c r="U2707" s="230" t="s">
        <v>48</v>
      </c>
      <c r="V2707" s="231"/>
      <c r="X2707" s="228" t="s">
        <v>51</v>
      </c>
      <c r="Y2707" s="229"/>
      <c r="Z2707" s="230" t="s">
        <v>52</v>
      </c>
      <c r="AA2707" s="231"/>
      <c r="AB2707" s="4"/>
      <c r="AC2707" s="71" t="s">
        <v>89</v>
      </c>
      <c r="AE2707" s="101" t="s">
        <v>90</v>
      </c>
      <c r="AF2707" s="17"/>
      <c r="AG2707" s="62"/>
      <c r="AH2707" s="62"/>
      <c r="AI2707" s="62"/>
      <c r="AJ2707" s="62"/>
    </row>
    <row r="2708" spans="2:36" ht="18.649999999999999" customHeight="1" thickTop="1" thickBot="1">
      <c r="D2708" s="43">
        <v>0</v>
      </c>
      <c r="E2708" s="116">
        <f t="shared" ref="E2708" si="11148">(1/$E$8)*SIN($B2705*$F$8)</f>
        <v>2.5988990396952474E-2</v>
      </c>
      <c r="F2708" s="59">
        <f t="shared" ref="F2708" si="11149">COS($F$8*$B2705)</f>
        <v>-0.99695594255880937</v>
      </c>
      <c r="G2708" s="73">
        <v>0</v>
      </c>
      <c r="I2708" s="55">
        <v>0</v>
      </c>
      <c r="J2708" s="58">
        <f t="shared" ref="J2708" si="11150">(TAN($K$8*B2705))/$J$8</f>
        <v>-1.6955941572323956</v>
      </c>
      <c r="K2708" s="56">
        <v>1</v>
      </c>
      <c r="L2708" s="57">
        <v>0</v>
      </c>
      <c r="N2708" s="55">
        <f t="shared" ref="N2708" si="11151">D2708*I2705+F2708*I2708-E2708*J2705-G2708*J2708</f>
        <v>0</v>
      </c>
      <c r="O2708" s="58">
        <f t="shared" ref="O2708" si="11152">(D2708*J2705+E2708*I2705+F2708*J2708+G2708*I2708)</f>
        <v>1.7164216616177856</v>
      </c>
      <c r="P2708" s="56">
        <f t="shared" ref="P2708" si="11153">D2708*K2705+F2708*K2708-E2708*L2705-G2708*L2708</f>
        <v>-0.99695594255880937</v>
      </c>
      <c r="Q2708" s="57">
        <f t="shared" ref="Q2708" si="11154">(D2708*L2705+E2708*K2705+F2708*L2708+G2708*K2708)</f>
        <v>0</v>
      </c>
      <c r="S2708" s="43">
        <v>0</v>
      </c>
      <c r="T2708" s="116">
        <f t="shared" ref="T2708" si="11155">(1/$T$8)*SIN($B2705*$U$8)</f>
        <v>2.5988990396952474E-2</v>
      </c>
      <c r="U2708" s="59">
        <f t="shared" ref="U2708" si="11156">COS($U$8*$B2705)</f>
        <v>-0.99695594255880937</v>
      </c>
      <c r="V2708" s="73">
        <v>0</v>
      </c>
      <c r="X2708" s="55">
        <f t="shared" ref="X2708" si="11157">N2708*S2705+P2708*S2708-O2708*T2705-Q2708*T2708</f>
        <v>0</v>
      </c>
      <c r="Y2708" s="58">
        <f t="shared" ref="Y2708" si="11158">(N2708*T2705+O2708*S2705+P2708*T2708+Q2708*S2708)</f>
        <v>-1.7371066539038629</v>
      </c>
      <c r="Z2708" s="56">
        <f t="shared" ref="Z2708" si="11159">N2708*U2705+P2708*U2708-O2708*V2705-Q2708*V2708</f>
        <v>0.59244855667517149</v>
      </c>
      <c r="AA2708" s="57">
        <f t="shared" ref="AA2708" si="11160">(N2708*V2705+O2708*U2705+P2708*V2708+Q2708*U2708)</f>
        <v>0</v>
      </c>
      <c r="AB2708" s="9"/>
      <c r="AC2708" s="74">
        <f t="shared" ref="AC2708" si="11161">(180/PI())*ATAN(-1*(($X$8*Y2705+AA2705+$X$8*Y2708+AA2708)/($X$8*X2705+Z2705+$X$8*X2708+Z2708)))</f>
        <v>60.691396649154633</v>
      </c>
      <c r="AE2708" s="102">
        <f t="shared" ref="AE2708" si="11162">20*LOG(((($X$8*X2705+Z2705-$X$8*X2708-Z2708)^2+($X$8*Y2705+AA2705-$X$8*Y2708-AA2708)^2)/(($X$8*X2705+Z2705+$X$8*X2708+Z2708)^2+($X$8*Y2705+AA2705+$X$8*Y2708+AA2708)^2))^0.5)</f>
        <v>-4.9852554571208625</v>
      </c>
      <c r="AF2708" s="17"/>
      <c r="AG2708" s="62"/>
      <c r="AH2708" s="62"/>
      <c r="AI2708" s="62"/>
      <c r="AJ2708" s="62"/>
    </row>
    <row r="2709" spans="2:36" ht="18.649999999999999" customHeight="1">
      <c r="AE2709" s="66"/>
    </row>
    <row r="2710" spans="2:36" ht="18.649999999999999" customHeight="1" thickBot="1">
      <c r="E2710" s="50" t="s">
        <v>8</v>
      </c>
      <c r="J2710" s="50" t="s">
        <v>9</v>
      </c>
      <c r="O2710" s="50" t="s">
        <v>10</v>
      </c>
      <c r="T2710" s="50" t="s">
        <v>11</v>
      </c>
      <c r="Y2710" s="50" t="s">
        <v>12</v>
      </c>
    </row>
    <row r="2711" spans="2:36" ht="18.649999999999999" customHeight="1" thickBot="1">
      <c r="B2711" s="49"/>
      <c r="D2711" s="233" t="s">
        <v>37</v>
      </c>
      <c r="E2711" s="234"/>
      <c r="F2711" s="235" t="s">
        <v>38</v>
      </c>
      <c r="G2711" s="236"/>
      <c r="I2711" s="228" t="s">
        <v>14</v>
      </c>
      <c r="J2711" s="229"/>
      <c r="K2711" s="230" t="s">
        <v>15</v>
      </c>
      <c r="L2711" s="231"/>
      <c r="N2711" s="228" t="s">
        <v>16</v>
      </c>
      <c r="O2711" s="229"/>
      <c r="P2711" s="230" t="s">
        <v>17</v>
      </c>
      <c r="Q2711" s="231"/>
      <c r="S2711" s="228" t="s">
        <v>45</v>
      </c>
      <c r="T2711" s="229"/>
      <c r="U2711" s="230" t="s">
        <v>46</v>
      </c>
      <c r="V2711" s="231"/>
      <c r="X2711" s="228" t="s">
        <v>49</v>
      </c>
      <c r="Y2711" s="229"/>
      <c r="Z2711" s="230" t="s">
        <v>50</v>
      </c>
      <c r="AA2711" s="231"/>
      <c r="AB2711" s="4"/>
      <c r="AC2711" s="53" t="s">
        <v>87</v>
      </c>
      <c r="AE2711" s="98" t="s">
        <v>88</v>
      </c>
      <c r="AF2711" s="17"/>
      <c r="AG2711" s="62"/>
      <c r="AH2711" s="62"/>
      <c r="AI2711" s="62"/>
      <c r="AJ2711" s="62"/>
    </row>
    <row r="2712" spans="2:36" ht="18.649999999999999" customHeight="1" thickTop="1" thickBot="1">
      <c r="B2712" s="75">
        <v>7.68</v>
      </c>
      <c r="D2712" s="132">
        <f t="shared" ref="D2712" si="11163">COS($F$8*$B2712)</f>
        <v>-0.99754768637771329</v>
      </c>
      <c r="E2712" s="133">
        <v>0</v>
      </c>
      <c r="F2712" s="134">
        <v>0</v>
      </c>
      <c r="G2712" s="135">
        <f t="shared" ref="G2712" si="11164">$E$8*SIN($B2712*$F$8)</f>
        <v>0.20997028509349291</v>
      </c>
      <c r="I2712" s="55">
        <v>1</v>
      </c>
      <c r="J2712" s="58">
        <v>0</v>
      </c>
      <c r="K2712" s="56">
        <v>0</v>
      </c>
      <c r="L2712" s="57">
        <v>0</v>
      </c>
      <c r="N2712" s="55">
        <f t="shared" ref="N2712" si="11165">D2712*I2712+F2712*I2715-E2712*J2712-G2712*J2715</f>
        <v>-0.65171921615853101</v>
      </c>
      <c r="O2712" s="58">
        <f t="shared" ref="O2712" si="11166">(D2712*J2712+E2712*I2712+F2712*J2715+G2712*I2715)</f>
        <v>0</v>
      </c>
      <c r="P2712" s="56">
        <f t="shared" ref="P2712" si="11167">D2712*K2712+F2712*K2715-E2712*L2712-G2712*L2715</f>
        <v>0</v>
      </c>
      <c r="Q2712" s="57">
        <f t="shared" ref="Q2712" si="11168">(D2712*L2712+E2712*K2712+F2712*L2715+G2712*K2715)</f>
        <v>0.20997028509349291</v>
      </c>
      <c r="S2712" s="59">
        <f t="shared" ref="S2712" si="11169">COS($U$8*$B2712)</f>
        <v>-0.99754768637771329</v>
      </c>
      <c r="T2712" s="60">
        <v>0</v>
      </c>
      <c r="U2712" s="22">
        <v>0</v>
      </c>
      <c r="V2712" s="116">
        <f t="shared" ref="V2712" si="11170">$T$8*SIN($B2712*$U$8)</f>
        <v>0.20997028509349291</v>
      </c>
      <c r="X2712" s="55">
        <f t="shared" ref="X2712" si="11171">N2712*S2712+P2712*S2715-O2712*T2712-Q2712*T2715</f>
        <v>0.64522238284436795</v>
      </c>
      <c r="Y2712" s="58">
        <f t="shared" ref="Y2712" si="11172">(N2712*T2712+O2712*S2712+P2712*T2715+Q2712*S2715)</f>
        <v>0</v>
      </c>
      <c r="Z2712" s="56">
        <f t="shared" ref="Z2712" si="11173">N2712*U2712+P2712*U2715-O2712*V2712-Q2712*V2715</f>
        <v>0</v>
      </c>
      <c r="AA2712" s="57">
        <f t="shared" ref="AA2712" si="11174">(N2712*V2712+O2712*U2712+P2712*V2715+Q2712*U2715)</f>
        <v>-0.34629704172079723</v>
      </c>
      <c r="AB2712" s="9"/>
      <c r="AC2712" s="61">
        <f t="shared" ref="AC2712" si="11175">20*LOG((2*$X$8)/(($X$8*X2712+Z2712+$X$8*X2715+Z2715)^2+($X$8*Y2712+AA2712+$X$8*Y2715+AA2715)^2)^0.5)</f>
        <v>-1.6088092210934812</v>
      </c>
      <c r="AE2712" s="99">
        <f t="shared" ref="AE2712" si="11176">((Y2712^2+X2712^2)/(Y2715^2+X2715^2))^0.5</f>
        <v>0.38280480852589632</v>
      </c>
      <c r="AF2712" s="17"/>
      <c r="AG2712" s="62"/>
      <c r="AH2712" s="62"/>
      <c r="AI2712" s="62"/>
      <c r="AJ2712" s="62"/>
    </row>
    <row r="2713" spans="2:36" ht="18.649999999999999" customHeight="1" thickBot="1">
      <c r="D2713" s="59"/>
      <c r="E2713" s="22"/>
      <c r="F2713" s="22"/>
      <c r="G2713" s="65"/>
      <c r="I2713" s="63"/>
      <c r="L2713" s="64"/>
      <c r="N2713" s="63"/>
      <c r="Q2713" s="64"/>
      <c r="S2713" s="63"/>
      <c r="V2713" s="64"/>
      <c r="X2713" s="63"/>
      <c r="AA2713" s="64"/>
      <c r="AE2713" s="100"/>
      <c r="AF2713" s="17"/>
      <c r="AG2713" s="62"/>
      <c r="AH2713" s="62"/>
      <c r="AI2713" s="62"/>
      <c r="AJ2713" s="62"/>
    </row>
    <row r="2714" spans="2:36" ht="18.649999999999999" customHeight="1" thickBot="1">
      <c r="D2714" s="237" t="s">
        <v>39</v>
      </c>
      <c r="E2714" s="238"/>
      <c r="F2714" s="239" t="s">
        <v>40</v>
      </c>
      <c r="G2714" s="240"/>
      <c r="I2714" s="228" t="s">
        <v>18</v>
      </c>
      <c r="J2714" s="229"/>
      <c r="K2714" s="230" t="s">
        <v>19</v>
      </c>
      <c r="L2714" s="231"/>
      <c r="N2714" s="228" t="s">
        <v>20</v>
      </c>
      <c r="O2714" s="229"/>
      <c r="P2714" s="230" t="s">
        <v>21</v>
      </c>
      <c r="Q2714" s="231"/>
      <c r="S2714" s="228" t="s">
        <v>47</v>
      </c>
      <c r="T2714" s="229"/>
      <c r="U2714" s="230" t="s">
        <v>48</v>
      </c>
      <c r="V2714" s="231"/>
      <c r="X2714" s="228" t="s">
        <v>51</v>
      </c>
      <c r="Y2714" s="229"/>
      <c r="Z2714" s="230" t="s">
        <v>52</v>
      </c>
      <c r="AA2714" s="231"/>
      <c r="AB2714" s="4"/>
      <c r="AC2714" s="71" t="s">
        <v>89</v>
      </c>
      <c r="AE2714" s="101" t="s">
        <v>90</v>
      </c>
      <c r="AF2714" s="17"/>
      <c r="AG2714" s="62"/>
      <c r="AH2714" s="62"/>
      <c r="AI2714" s="62"/>
      <c r="AJ2714" s="62"/>
    </row>
    <row r="2715" spans="2:36" ht="18.649999999999999" customHeight="1" thickTop="1" thickBot="1">
      <c r="D2715" s="43">
        <v>0</v>
      </c>
      <c r="E2715" s="116">
        <f t="shared" ref="E2715" si="11177">(1/$E$8)*SIN($B2712*$F$8)</f>
        <v>2.3330031677054767E-2</v>
      </c>
      <c r="F2715" s="59">
        <f t="shared" ref="F2715" si="11178">COS($F$8*$B2712)</f>
        <v>-0.99754768637771329</v>
      </c>
      <c r="G2715" s="73">
        <v>0</v>
      </c>
      <c r="I2715" s="55">
        <v>0</v>
      </c>
      <c r="J2715" s="58">
        <f t="shared" ref="J2715" si="11179">(TAN($K$8*B2712))/$J$8</f>
        <v>-1.6470352938997825</v>
      </c>
      <c r="K2715" s="56">
        <v>1</v>
      </c>
      <c r="L2715" s="57">
        <v>0</v>
      </c>
      <c r="N2715" s="55">
        <f t="shared" ref="N2715" si="11180">D2715*I2712+F2715*I2715-E2715*J2712-G2715*J2715</f>
        <v>0</v>
      </c>
      <c r="O2715" s="58">
        <f t="shared" ref="O2715" si="11181">(D2715*J2712+E2715*I2712+F2715*J2715+G2715*I2715)</f>
        <v>1.6663262784892199</v>
      </c>
      <c r="P2715" s="56">
        <f t="shared" ref="P2715" si="11182">D2715*K2712+F2715*K2715-E2715*L2712-G2715*L2715</f>
        <v>-0.99754768637771329</v>
      </c>
      <c r="Q2715" s="57">
        <f t="shared" ref="Q2715" si="11183">(D2715*L2712+E2715*K2712+F2715*L2715+G2715*K2715)</f>
        <v>0</v>
      </c>
      <c r="S2715" s="43">
        <v>0</v>
      </c>
      <c r="T2715" s="116">
        <f t="shared" ref="T2715" si="11184">(1/$T$8)*SIN($B2712*$U$8)</f>
        <v>2.3330031677054767E-2</v>
      </c>
      <c r="U2715" s="59">
        <f t="shared" ref="U2715" si="11185">COS($U$8*$B2712)</f>
        <v>-0.99754768637771329</v>
      </c>
      <c r="V2715" s="73">
        <v>0</v>
      </c>
      <c r="X2715" s="55">
        <f t="shared" ref="X2715" si="11186">N2715*S2712+P2715*S2715-O2715*T2712-Q2715*T2715</f>
        <v>0</v>
      </c>
      <c r="Y2715" s="58">
        <f t="shared" ref="Y2715" si="11187">(N2715*T2712+O2715*S2712+P2715*T2715+Q2715*S2715)</f>
        <v>-1.6855127429798713</v>
      </c>
      <c r="Z2715" s="56">
        <f t="shared" ref="Z2715" si="11188">N2715*U2712+P2715*U2715-O2715*V2712-Q2715*V2715</f>
        <v>0.64522238284436817</v>
      </c>
      <c r="AA2715" s="57">
        <f t="shared" ref="AA2715" si="11189">(N2715*V2712+O2715*U2712+P2715*V2715+Q2715*U2715)</f>
        <v>0</v>
      </c>
      <c r="AB2715" s="9"/>
      <c r="AC2715" s="74">
        <f t="shared" ref="AC2715" si="11190">(180/PI())*ATAN(-1*(($X$8*Y2712+AA2712+$X$8*Y2715+AA2715)/($X$8*X2712+Z2712+$X$8*X2715+Z2715)))</f>
        <v>57.579518288804287</v>
      </c>
      <c r="AE2715" s="102">
        <f t="shared" ref="AE2715" si="11191">20*LOG(((($X$8*X2712+Z2712-$X$8*X2715-Z2715)^2+($X$8*Y2712+AA2712-$X$8*Y2715-AA2715)^2)/(($X$8*X2712+Z2712+$X$8*X2715+Z2715)^2+($X$8*Y2712+AA2712+$X$8*Y2715+AA2715)^2))^0.5)</f>
        <v>-5.0923984855142415</v>
      </c>
      <c r="AF2715" s="17"/>
      <c r="AG2715" s="62"/>
      <c r="AH2715" s="62"/>
      <c r="AI2715" s="62"/>
      <c r="AJ2715" s="62"/>
    </row>
    <row r="2716" spans="2:36" ht="18.649999999999999" customHeight="1">
      <c r="AE2716" s="66"/>
    </row>
    <row r="2717" spans="2:36" ht="18.649999999999999" customHeight="1" thickBot="1">
      <c r="E2717" s="50" t="s">
        <v>8</v>
      </c>
      <c r="J2717" s="50" t="s">
        <v>9</v>
      </c>
      <c r="O2717" s="50" t="s">
        <v>10</v>
      </c>
      <c r="T2717" s="50" t="s">
        <v>11</v>
      </c>
      <c r="Y2717" s="50" t="s">
        <v>12</v>
      </c>
    </row>
    <row r="2718" spans="2:36" ht="18.649999999999999" customHeight="1" thickBot="1">
      <c r="B2718" s="49"/>
      <c r="D2718" s="233" t="s">
        <v>37</v>
      </c>
      <c r="E2718" s="234"/>
      <c r="F2718" s="235" t="s">
        <v>38</v>
      </c>
      <c r="G2718" s="236"/>
      <c r="I2718" s="228" t="s">
        <v>14</v>
      </c>
      <c r="J2718" s="229"/>
      <c r="K2718" s="230" t="s">
        <v>15</v>
      </c>
      <c r="L2718" s="231"/>
      <c r="N2718" s="228" t="s">
        <v>16</v>
      </c>
      <c r="O2718" s="229"/>
      <c r="P2718" s="230" t="s">
        <v>17</v>
      </c>
      <c r="Q2718" s="231"/>
      <c r="S2718" s="228" t="s">
        <v>45</v>
      </c>
      <c r="T2718" s="229"/>
      <c r="U2718" s="230" t="s">
        <v>46</v>
      </c>
      <c r="V2718" s="231"/>
      <c r="X2718" s="228" t="s">
        <v>49</v>
      </c>
      <c r="Y2718" s="229"/>
      <c r="Z2718" s="230" t="s">
        <v>50</v>
      </c>
      <c r="AA2718" s="231"/>
      <c r="AB2718" s="4"/>
      <c r="AC2718" s="53" t="s">
        <v>87</v>
      </c>
      <c r="AE2718" s="98" t="s">
        <v>88</v>
      </c>
      <c r="AF2718" s="17"/>
      <c r="AG2718" s="62"/>
      <c r="AH2718" s="62"/>
      <c r="AI2718" s="62"/>
      <c r="AJ2718" s="62"/>
    </row>
    <row r="2719" spans="2:36" ht="18.649999999999999" customHeight="1" thickTop="1" thickBot="1">
      <c r="B2719" s="75">
        <v>7.7</v>
      </c>
      <c r="D2719" s="132">
        <f t="shared" ref="D2719" si="11192">COS($F$8*$B2719)</f>
        <v>-0.99807560638337944</v>
      </c>
      <c r="E2719" s="133">
        <v>0</v>
      </c>
      <c r="F2719" s="134">
        <v>0</v>
      </c>
      <c r="G2719" s="135">
        <f t="shared" ref="G2719" si="11193">$E$8*SIN($B2719*$F$8)</f>
        <v>0.18602622256565018</v>
      </c>
      <c r="I2719" s="55">
        <v>1</v>
      </c>
      <c r="J2719" s="58">
        <v>0</v>
      </c>
      <c r="K2719" s="56">
        <v>0</v>
      </c>
      <c r="L2719" s="57">
        <v>0</v>
      </c>
      <c r="N2719" s="55">
        <f t="shared" ref="N2719" si="11194">D2719*I2719+F2719*I2722-E2719*J2719-G2719*J2722</f>
        <v>-0.70039360175623766</v>
      </c>
      <c r="O2719" s="58">
        <f t="shared" ref="O2719" si="11195">(D2719*J2719+E2719*I2719+F2719*J2722+G2719*I2722)</f>
        <v>0</v>
      </c>
      <c r="P2719" s="56">
        <f t="shared" ref="P2719" si="11196">D2719*K2719+F2719*K2722-E2719*L2719-G2719*L2722</f>
        <v>0</v>
      </c>
      <c r="Q2719" s="57">
        <f t="shared" ref="Q2719" si="11197">(D2719*L2719+E2719*K2719+F2719*L2722+G2719*K2722)</f>
        <v>0.18602622256565018</v>
      </c>
      <c r="S2719" s="59">
        <f t="shared" ref="S2719" si="11198">COS($U$8*$B2719)</f>
        <v>-0.99807560638337944</v>
      </c>
      <c r="T2719" s="60">
        <v>0</v>
      </c>
      <c r="U2719" s="22">
        <v>0</v>
      </c>
      <c r="V2719" s="116">
        <f t="shared" ref="V2719" si="11199">$T$8*SIN($B2719*$U$8)</f>
        <v>0.18602622256565018</v>
      </c>
      <c r="X2719" s="55">
        <f t="shared" ref="X2719" si="11200">N2719*S2719+P2719*S2722-O2719*T2719-Q2719*T2722</f>
        <v>0.69520068483744668</v>
      </c>
      <c r="Y2719" s="58">
        <f t="shared" ref="Y2719" si="11201">(N2719*T2719+O2719*S2719+P2719*T2722+Q2719*S2722)</f>
        <v>0</v>
      </c>
      <c r="Z2719" s="56">
        <f t="shared" ref="Z2719" si="11202">N2719*U2719+P2719*U2722-O2719*V2719-Q2719*V2722</f>
        <v>0</v>
      </c>
      <c r="AA2719" s="57">
        <f t="shared" ref="AA2719" si="11203">(N2719*V2719+O2719*U2719+P2719*V2722+Q2719*U2722)</f>
        <v>-0.31595981093428405</v>
      </c>
      <c r="AB2719" s="9"/>
      <c r="AC2719" s="61">
        <f t="shared" ref="AC2719" si="11204">20*LOG((2*$X$8)/(($X$8*X2719+Z2719+$X$8*X2722+Z2722)^2+($X$8*Y2719+AA2719+$X$8*Y2722+AA2722)^2)^0.5)</f>
        <v>-1.5690610135221503</v>
      </c>
      <c r="AE2719" s="99">
        <f t="shared" ref="AE2719" si="11205">((Y2719^2+X2719^2)/(Y2722^2+X2722^2))^0.5</f>
        <v>0.42511549078387822</v>
      </c>
      <c r="AF2719" s="17"/>
      <c r="AG2719" s="62"/>
      <c r="AH2719" s="62"/>
      <c r="AI2719" s="62"/>
      <c r="AJ2719" s="62"/>
    </row>
    <row r="2720" spans="2:36" ht="18.649999999999999" customHeight="1" thickBot="1">
      <c r="D2720" s="59"/>
      <c r="E2720" s="22"/>
      <c r="F2720" s="22"/>
      <c r="G2720" s="65"/>
      <c r="I2720" s="63"/>
      <c r="L2720" s="64"/>
      <c r="N2720" s="63"/>
      <c r="Q2720" s="64"/>
      <c r="S2720" s="63"/>
      <c r="V2720" s="64"/>
      <c r="X2720" s="63"/>
      <c r="AA2720" s="64"/>
      <c r="AE2720" s="100"/>
      <c r="AF2720" s="17"/>
      <c r="AG2720" s="62"/>
      <c r="AH2720" s="62"/>
      <c r="AI2720" s="62"/>
      <c r="AJ2720" s="62"/>
    </row>
    <row r="2721" spans="2:36" ht="18.649999999999999" customHeight="1" thickBot="1">
      <c r="D2721" s="237" t="s">
        <v>39</v>
      </c>
      <c r="E2721" s="238"/>
      <c r="F2721" s="239" t="s">
        <v>40</v>
      </c>
      <c r="G2721" s="240"/>
      <c r="I2721" s="228" t="s">
        <v>18</v>
      </c>
      <c r="J2721" s="229"/>
      <c r="K2721" s="230" t="s">
        <v>19</v>
      </c>
      <c r="L2721" s="231"/>
      <c r="N2721" s="228" t="s">
        <v>20</v>
      </c>
      <c r="O2721" s="229"/>
      <c r="P2721" s="230" t="s">
        <v>21</v>
      </c>
      <c r="Q2721" s="231"/>
      <c r="S2721" s="228" t="s">
        <v>47</v>
      </c>
      <c r="T2721" s="229"/>
      <c r="U2721" s="230" t="s">
        <v>48</v>
      </c>
      <c r="V2721" s="231"/>
      <c r="X2721" s="228" t="s">
        <v>51</v>
      </c>
      <c r="Y2721" s="229"/>
      <c r="Z2721" s="230" t="s">
        <v>52</v>
      </c>
      <c r="AA2721" s="231"/>
      <c r="AB2721" s="4"/>
      <c r="AC2721" s="71" t="s">
        <v>89</v>
      </c>
      <c r="AE2721" s="101" t="s">
        <v>90</v>
      </c>
      <c r="AF2721" s="17"/>
      <c r="AG2721" s="62"/>
      <c r="AH2721" s="62"/>
      <c r="AI2721" s="62"/>
      <c r="AJ2721" s="62"/>
    </row>
    <row r="2722" spans="2:36" ht="18.649999999999999" customHeight="1" thickTop="1" thickBot="1">
      <c r="D2722" s="43">
        <v>0</v>
      </c>
      <c r="E2722" s="116">
        <f t="shared" ref="E2722" si="11206">(1/$E$8)*SIN($B2719*$F$8)</f>
        <v>2.0669580285072243E-2</v>
      </c>
      <c r="F2722" s="59">
        <f t="shared" ref="F2722" si="11207">COS($F$8*$B2719)</f>
        <v>-0.99807560638337944</v>
      </c>
      <c r="G2722" s="73">
        <v>0</v>
      </c>
      <c r="I2722" s="55">
        <v>0</v>
      </c>
      <c r="J2722" s="58">
        <f t="shared" ref="J2722" si="11208">(TAN($K$8*B2719))/$J$8</f>
        <v>-1.6002152842838453</v>
      </c>
      <c r="K2722" s="56">
        <v>1</v>
      </c>
      <c r="L2722" s="57">
        <v>0</v>
      </c>
      <c r="N2722" s="55">
        <f t="shared" ref="N2722" si="11209">D2722*I2719+F2722*I2722-E2722*J2719-G2722*J2722</f>
        <v>0</v>
      </c>
      <c r="O2722" s="58">
        <f t="shared" ref="O2722" si="11210">(D2722*J2719+E2722*I2719+F2722*J2722+G2722*I2722)</f>
        <v>1.6178054204906231</v>
      </c>
      <c r="P2722" s="56">
        <f t="shared" ref="P2722" si="11211">D2722*K2719+F2722*K2722-E2722*L2719-G2722*L2722</f>
        <v>-0.99807560638337944</v>
      </c>
      <c r="Q2722" s="57">
        <f t="shared" ref="Q2722" si="11212">(D2722*L2719+E2722*K2719+F2722*L2722+G2722*K2722)</f>
        <v>0</v>
      </c>
      <c r="S2722" s="43">
        <v>0</v>
      </c>
      <c r="T2722" s="116">
        <f t="shared" ref="T2722" si="11213">(1/$T$8)*SIN($B2719*$U$8)</f>
        <v>2.0669580285072243E-2</v>
      </c>
      <c r="U2722" s="59">
        <f t="shared" ref="U2722" si="11214">COS($U$8*$B2719)</f>
        <v>-0.99807560638337944</v>
      </c>
      <c r="V2722" s="73">
        <v>0</v>
      </c>
      <c r="X2722" s="55">
        <f t="shared" ref="X2722" si="11215">N2722*S2719+P2722*S2722-O2722*T2719-Q2722*T2722</f>
        <v>0</v>
      </c>
      <c r="Y2722" s="58">
        <f t="shared" ref="Y2722" si="11216">(N2722*T2719+O2722*S2719+P2722*T2722+Q2722*S2722)</f>
        <v>-1.6353219299432102</v>
      </c>
      <c r="Z2722" s="56">
        <f t="shared" ref="Z2722" si="11217">N2722*U2719+P2722*U2722-O2722*V2719-Q2722*V2722</f>
        <v>0.69520068483744657</v>
      </c>
      <c r="AA2722" s="57">
        <f t="shared" ref="AA2722" si="11218">(N2722*V2719+O2722*U2719+P2722*V2722+Q2722*U2722)</f>
        <v>0</v>
      </c>
      <c r="AB2722" s="9"/>
      <c r="AC2722" s="74">
        <f t="shared" ref="AC2722" si="11219">(180/PI())*ATAN(-1*(($X$8*Y2719+AA2719+$X$8*Y2722+AA2722)/($X$8*X2719+Z2719+$X$8*X2722+Z2722)))</f>
        <v>54.527924583919855</v>
      </c>
      <c r="AE2722" s="102">
        <f t="shared" ref="AE2722" si="11220">20*LOG(((($X$8*X2719+Z2719-$X$8*X2722-Z2722)^2+($X$8*Y2719+AA2719-$X$8*Y2722-AA2722)^2)/(($X$8*X2719+Z2719+$X$8*X2722+Z2722)^2+($X$8*Y2719+AA2719+$X$8*Y2722+AA2722)^2))^0.5)</f>
        <v>-5.1823807140802094</v>
      </c>
      <c r="AF2722" s="17"/>
      <c r="AG2722" s="62"/>
      <c r="AH2722" s="62"/>
      <c r="AI2722" s="62"/>
      <c r="AJ2722" s="62"/>
    </row>
    <row r="2723" spans="2:36" ht="18.649999999999999" customHeight="1">
      <c r="AE2723" s="66"/>
    </row>
    <row r="2724" spans="2:36" ht="18.649999999999999" customHeight="1" thickBot="1">
      <c r="E2724" s="50" t="s">
        <v>8</v>
      </c>
      <c r="J2724" s="50" t="s">
        <v>9</v>
      </c>
      <c r="O2724" s="50" t="s">
        <v>10</v>
      </c>
      <c r="T2724" s="50" t="s">
        <v>11</v>
      </c>
      <c r="Y2724" s="50" t="s">
        <v>12</v>
      </c>
    </row>
    <row r="2725" spans="2:36" ht="18.649999999999999" customHeight="1" thickBot="1">
      <c r="B2725" s="49"/>
      <c r="D2725" s="233" t="s">
        <v>37</v>
      </c>
      <c r="E2725" s="234"/>
      <c r="F2725" s="235" t="s">
        <v>38</v>
      </c>
      <c r="G2725" s="236"/>
      <c r="I2725" s="228" t="s">
        <v>14</v>
      </c>
      <c r="J2725" s="229"/>
      <c r="K2725" s="230" t="s">
        <v>15</v>
      </c>
      <c r="L2725" s="231"/>
      <c r="N2725" s="228" t="s">
        <v>16</v>
      </c>
      <c r="O2725" s="229"/>
      <c r="P2725" s="230" t="s">
        <v>17</v>
      </c>
      <c r="Q2725" s="231"/>
      <c r="S2725" s="228" t="s">
        <v>45</v>
      </c>
      <c r="T2725" s="229"/>
      <c r="U2725" s="230" t="s">
        <v>46</v>
      </c>
      <c r="V2725" s="231"/>
      <c r="X2725" s="228" t="s">
        <v>49</v>
      </c>
      <c r="Y2725" s="229"/>
      <c r="Z2725" s="230" t="s">
        <v>50</v>
      </c>
      <c r="AA2725" s="231"/>
      <c r="AB2725" s="4"/>
      <c r="AC2725" s="53" t="s">
        <v>87</v>
      </c>
      <c r="AE2725" s="98" t="s">
        <v>88</v>
      </c>
      <c r="AF2725" s="17"/>
      <c r="AG2725" s="62"/>
      <c r="AH2725" s="62"/>
      <c r="AI2725" s="62"/>
      <c r="AJ2725" s="62"/>
    </row>
    <row r="2726" spans="2:36" ht="18.649999999999999" customHeight="1" thickTop="1" thickBot="1">
      <c r="B2726" s="75">
        <v>7.72</v>
      </c>
      <c r="D2726" s="132">
        <f t="shared" ref="D2726" si="11221">COS($F$8*$B2726)</f>
        <v>-0.99853966879910894</v>
      </c>
      <c r="E2726" s="133">
        <v>0</v>
      </c>
      <c r="F2726" s="134">
        <v>0</v>
      </c>
      <c r="G2726" s="135">
        <f t="shared" ref="G2726" si="11222">$E$8*SIN($B2726*$F$8)</f>
        <v>0.16207025794726365</v>
      </c>
      <c r="I2726" s="55">
        <v>1</v>
      </c>
      <c r="J2726" s="58">
        <v>0</v>
      </c>
      <c r="K2726" s="56">
        <v>0</v>
      </c>
      <c r="L2726" s="57">
        <v>0</v>
      </c>
      <c r="N2726" s="55">
        <f t="shared" ref="N2726" si="11223">D2726*I2726+F2726*I2729-E2726*J2726-G2726*J2729</f>
        <v>-0.74651636093153473</v>
      </c>
      <c r="O2726" s="58">
        <f t="shared" ref="O2726" si="11224">(D2726*J2726+E2726*I2726+F2726*J2729+G2726*I2729)</f>
        <v>0</v>
      </c>
      <c r="P2726" s="56">
        <f t="shared" ref="P2726" si="11225">D2726*K2726+F2726*K2729-E2726*L2726-G2726*L2729</f>
        <v>0</v>
      </c>
      <c r="Q2726" s="57">
        <f t="shared" ref="Q2726" si="11226">(D2726*L2726+E2726*K2726+F2726*L2729+G2726*K2729)</f>
        <v>0.16207025794726365</v>
      </c>
      <c r="S2726" s="59">
        <f t="shared" ref="S2726" si="11227">COS($U$8*$B2726)</f>
        <v>-0.99853966879910894</v>
      </c>
      <c r="T2726" s="60">
        <v>0</v>
      </c>
      <c r="U2726" s="22">
        <v>0</v>
      </c>
      <c r="V2726" s="116">
        <f t="shared" ref="V2726" si="11228">$T$8*SIN($B2726*$U$8)</f>
        <v>0.16207025794726365</v>
      </c>
      <c r="X2726" s="55">
        <f t="shared" ref="X2726" si="11229">N2726*S2726+P2726*S2729-O2726*T2726-Q2726*T2729</f>
        <v>0.74250766996312489</v>
      </c>
      <c r="Y2726" s="58">
        <f t="shared" ref="Y2726" si="11230">(N2726*T2726+O2726*S2726+P2726*T2729+Q2726*S2729)</f>
        <v>0</v>
      </c>
      <c r="Z2726" s="56">
        <f t="shared" ref="Z2726" si="11231">N2726*U2726+P2726*U2729-O2726*V2726-Q2726*V2729</f>
        <v>0</v>
      </c>
      <c r="AA2726" s="57">
        <f t="shared" ref="AA2726" si="11232">(N2726*V2726+O2726*U2726+P2726*V2729+Q2726*U2729)</f>
        <v>-0.28282168087087323</v>
      </c>
      <c r="AB2726" s="9"/>
      <c r="AC2726" s="61">
        <f t="shared" ref="AC2726" si="11233">20*LOG((2*$X$8)/(($X$8*X2726+Z2726+$X$8*X2729+Z2729)^2+($X$8*Y2726+AA2726+$X$8*Y2729+AA2729)^2)^0.5)</f>
        <v>-1.5377264531723749</v>
      </c>
      <c r="AE2726" s="99">
        <f t="shared" ref="AE2726" si="11234">((Y2726^2+X2726^2)/(Y2729^2+X2729^2))^0.5</f>
        <v>0.46803103036408494</v>
      </c>
      <c r="AF2726" s="17"/>
      <c r="AG2726" s="62"/>
      <c r="AH2726" s="62"/>
      <c r="AI2726" s="62"/>
      <c r="AJ2726" s="62"/>
    </row>
    <row r="2727" spans="2:36" ht="18.649999999999999" customHeight="1" thickBot="1">
      <c r="D2727" s="59"/>
      <c r="E2727" s="22"/>
      <c r="F2727" s="22"/>
      <c r="G2727" s="65"/>
      <c r="I2727" s="63"/>
      <c r="L2727" s="64"/>
      <c r="N2727" s="63"/>
      <c r="Q2727" s="64"/>
      <c r="S2727" s="63"/>
      <c r="V2727" s="64"/>
      <c r="X2727" s="63"/>
      <c r="AA2727" s="64"/>
      <c r="AE2727" s="100"/>
      <c r="AF2727" s="17"/>
      <c r="AG2727" s="62"/>
      <c r="AH2727" s="62"/>
      <c r="AI2727" s="62"/>
      <c r="AJ2727" s="62"/>
    </row>
    <row r="2728" spans="2:36" ht="18.649999999999999" customHeight="1" thickBot="1">
      <c r="D2728" s="237" t="s">
        <v>39</v>
      </c>
      <c r="E2728" s="238"/>
      <c r="F2728" s="239" t="s">
        <v>40</v>
      </c>
      <c r="G2728" s="240"/>
      <c r="I2728" s="228" t="s">
        <v>18</v>
      </c>
      <c r="J2728" s="229"/>
      <c r="K2728" s="230" t="s">
        <v>19</v>
      </c>
      <c r="L2728" s="231"/>
      <c r="N2728" s="228" t="s">
        <v>20</v>
      </c>
      <c r="O2728" s="229"/>
      <c r="P2728" s="230" t="s">
        <v>21</v>
      </c>
      <c r="Q2728" s="231"/>
      <c r="S2728" s="228" t="s">
        <v>47</v>
      </c>
      <c r="T2728" s="229"/>
      <c r="U2728" s="230" t="s">
        <v>48</v>
      </c>
      <c r="V2728" s="231"/>
      <c r="X2728" s="228" t="s">
        <v>51</v>
      </c>
      <c r="Y2728" s="229"/>
      <c r="Z2728" s="230" t="s">
        <v>52</v>
      </c>
      <c r="AA2728" s="231"/>
      <c r="AB2728" s="4"/>
      <c r="AC2728" s="71" t="s">
        <v>89</v>
      </c>
      <c r="AE2728" s="101" t="s">
        <v>90</v>
      </c>
      <c r="AF2728" s="17"/>
      <c r="AG2728" s="62"/>
      <c r="AH2728" s="62"/>
      <c r="AI2728" s="62"/>
      <c r="AJ2728" s="62"/>
    </row>
    <row r="2729" spans="2:36" ht="18.649999999999999" customHeight="1" thickTop="1" thickBot="1">
      <c r="D2729" s="43">
        <v>0</v>
      </c>
      <c r="E2729" s="116">
        <f t="shared" ref="E2729" si="11235">(1/$E$8)*SIN($B2726*$F$8)</f>
        <v>1.800780643858485E-2</v>
      </c>
      <c r="F2729" s="59">
        <f t="shared" ref="F2729" si="11236">COS($F$8*$B2726)</f>
        <v>-0.99853966879910894</v>
      </c>
      <c r="G2729" s="73">
        <v>0</v>
      </c>
      <c r="I2729" s="55">
        <v>0</v>
      </c>
      <c r="J2729" s="58">
        <f t="shared" ref="J2729" si="11237">(TAN($K$8*B2726))/$J$8</f>
        <v>-1.5550250308701339</v>
      </c>
      <c r="K2729" s="56">
        <v>1</v>
      </c>
      <c r="L2729" s="57">
        <v>0</v>
      </c>
      <c r="N2729" s="55">
        <f t="shared" ref="N2729" si="11238">D2729*I2726+F2729*I2729-E2729*J2726-G2729*J2729</f>
        <v>0</v>
      </c>
      <c r="O2729" s="58">
        <f t="shared" ref="O2729" si="11239">(D2729*J2726+E2729*I2726+F2729*J2729+G2729*I2729)</f>
        <v>1.5707619857379727</v>
      </c>
      <c r="P2729" s="56">
        <f t="shared" ref="P2729" si="11240">D2729*K2726+F2729*K2729-E2729*L2726-G2729*L2729</f>
        <v>-0.99853966879910894</v>
      </c>
      <c r="Q2729" s="57">
        <f t="shared" ref="Q2729" si="11241">(D2729*L2726+E2729*K2726+F2729*L2729+G2729*K2729)</f>
        <v>0</v>
      </c>
      <c r="S2729" s="43">
        <v>0</v>
      </c>
      <c r="T2729" s="116">
        <f t="shared" ref="T2729" si="11242">(1/$T$8)*SIN($B2726*$U$8)</f>
        <v>1.800780643858485E-2</v>
      </c>
      <c r="U2729" s="59">
        <f t="shared" ref="U2729" si="11243">COS($U$8*$B2726)</f>
        <v>-0.99853966879910894</v>
      </c>
      <c r="V2729" s="73">
        <v>0</v>
      </c>
      <c r="X2729" s="55">
        <f t="shared" ref="X2729" si="11244">N2729*S2726+P2729*S2729-O2729*T2726-Q2729*T2729</f>
        <v>0</v>
      </c>
      <c r="Y2729" s="58">
        <f t="shared" ref="Y2729" si="11245">(N2729*T2726+O2729*S2726+P2729*T2729+Q2729*S2729)</f>
        <v>-1.5864496620780089</v>
      </c>
      <c r="Z2729" s="56">
        <f t="shared" ref="Z2729" si="11246">N2729*U2726+P2729*U2729-O2729*V2726-Q2729*V2729</f>
        <v>0.74250766996312478</v>
      </c>
      <c r="AA2729" s="57">
        <f t="shared" ref="AA2729" si="11247">(N2729*V2726+O2729*U2726+P2729*V2729+Q2729*U2729)</f>
        <v>0</v>
      </c>
      <c r="AB2729" s="9"/>
      <c r="AC2729" s="74">
        <f t="shared" ref="AC2729" si="11248">(180/PI())*ATAN(-1*(($X$8*Y2726+AA2726+$X$8*Y2729+AA2729)/($X$8*X2726+Z2726+$X$8*X2729+Z2729)))</f>
        <v>51.535127269771337</v>
      </c>
      <c r="AE2729" s="102">
        <f t="shared" ref="AE2729" si="11249">20*LOG(((($X$8*X2726+Z2726-$X$8*X2729-Z2729)^2+($X$8*Y2726+AA2726-$X$8*Y2729-AA2729)^2)/(($X$8*X2726+Z2726+$X$8*X2729+Z2729)^2+($X$8*Y2726+AA2726+$X$8*Y2729+AA2729)^2))^0.5)</f>
        <v>-5.2552528937466905</v>
      </c>
      <c r="AF2729" s="17"/>
      <c r="AG2729" s="62"/>
      <c r="AH2729" s="62"/>
      <c r="AI2729" s="62"/>
      <c r="AJ2729" s="62"/>
    </row>
    <row r="2730" spans="2:36" ht="18.649999999999999" customHeight="1">
      <c r="AE2730" s="66"/>
    </row>
    <row r="2731" spans="2:36" ht="18.649999999999999" customHeight="1" thickBot="1">
      <c r="E2731" s="50" t="s">
        <v>8</v>
      </c>
      <c r="J2731" s="50" t="s">
        <v>9</v>
      </c>
      <c r="O2731" s="50" t="s">
        <v>10</v>
      </c>
      <c r="T2731" s="50" t="s">
        <v>11</v>
      </c>
      <c r="Y2731" s="50" t="s">
        <v>12</v>
      </c>
    </row>
    <row r="2732" spans="2:36" ht="18.649999999999999" customHeight="1" thickBot="1">
      <c r="B2732" s="49"/>
      <c r="D2732" s="233" t="s">
        <v>37</v>
      </c>
      <c r="E2732" s="234"/>
      <c r="F2732" s="235" t="s">
        <v>38</v>
      </c>
      <c r="G2732" s="236"/>
      <c r="I2732" s="228" t="s">
        <v>14</v>
      </c>
      <c r="J2732" s="229"/>
      <c r="K2732" s="230" t="s">
        <v>15</v>
      </c>
      <c r="L2732" s="231"/>
      <c r="N2732" s="228" t="s">
        <v>16</v>
      </c>
      <c r="O2732" s="229"/>
      <c r="P2732" s="230" t="s">
        <v>17</v>
      </c>
      <c r="Q2732" s="231"/>
      <c r="S2732" s="228" t="s">
        <v>45</v>
      </c>
      <c r="T2732" s="229"/>
      <c r="U2732" s="230" t="s">
        <v>46</v>
      </c>
      <c r="V2732" s="231"/>
      <c r="X2732" s="228" t="s">
        <v>49</v>
      </c>
      <c r="Y2732" s="229"/>
      <c r="Z2732" s="230" t="s">
        <v>50</v>
      </c>
      <c r="AA2732" s="231"/>
      <c r="AB2732" s="4"/>
      <c r="AC2732" s="53" t="s">
        <v>87</v>
      </c>
      <c r="AE2732" s="98" t="s">
        <v>88</v>
      </c>
      <c r="AF2732" s="17"/>
      <c r="AG2732" s="62"/>
      <c r="AH2732" s="62"/>
      <c r="AI2732" s="62"/>
      <c r="AJ2732" s="62"/>
    </row>
    <row r="2733" spans="2:36" ht="18.649999999999999" customHeight="1" thickTop="1" thickBot="1">
      <c r="B2733" s="75">
        <v>7.74</v>
      </c>
      <c r="D2733" s="132">
        <f t="shared" ref="D2733" si="11250">COS($F$8*$B2733)</f>
        <v>-0.99893984393385704</v>
      </c>
      <c r="E2733" s="133">
        <v>0</v>
      </c>
      <c r="F2733" s="134">
        <v>0</v>
      </c>
      <c r="G2733" s="135">
        <f t="shared" ref="G2733" si="11251">$E$8*SIN($B2733*$F$8)</f>
        <v>0.13810392395805315</v>
      </c>
      <c r="I2733" s="55">
        <v>1</v>
      </c>
      <c r="J2733" s="58">
        <v>0</v>
      </c>
      <c r="K2733" s="56">
        <v>0</v>
      </c>
      <c r="L2733" s="57">
        <v>0</v>
      </c>
      <c r="N2733" s="55">
        <f t="shared" ref="N2733" si="11252">D2733*I2733+F2733*I2736-E2733*J2733-G2733*J2736</f>
        <v>-0.79021452666670366</v>
      </c>
      <c r="O2733" s="58">
        <f t="shared" ref="O2733" si="11253">(D2733*J2733+E2733*I2733+F2733*J2736+G2733*I2736)</f>
        <v>0</v>
      </c>
      <c r="P2733" s="56">
        <f t="shared" ref="P2733" si="11254">D2733*K2733+F2733*K2736-E2733*L2733-G2733*L2736</f>
        <v>0</v>
      </c>
      <c r="Q2733" s="57">
        <f t="shared" ref="Q2733" si="11255">(D2733*L2733+E2733*K2733+F2733*L2736+G2733*K2736)</f>
        <v>0.13810392395805315</v>
      </c>
      <c r="S2733" s="59">
        <f t="shared" ref="S2733" si="11256">COS($U$8*$B2733)</f>
        <v>-0.99893984393385704</v>
      </c>
      <c r="T2733" s="60">
        <v>0</v>
      </c>
      <c r="U2733" s="22">
        <v>0</v>
      </c>
      <c r="V2733" s="116">
        <f t="shared" ref="V2733" si="11257">$T$8*SIN($B2733*$U$8)</f>
        <v>0.13810392395805315</v>
      </c>
      <c r="X2733" s="55">
        <f t="shared" ref="X2733" si="11258">N2733*S2733+P2733*S2736-O2733*T2733-Q2733*T2736</f>
        <v>0.78725758774130239</v>
      </c>
      <c r="Y2733" s="58">
        <f t="shared" ref="Y2733" si="11259">(N2733*T2733+O2733*S2733+P2733*T2736+Q2733*S2736)</f>
        <v>0</v>
      </c>
      <c r="Z2733" s="56">
        <f t="shared" ref="Z2733" si="11260">N2733*U2733+P2733*U2736-O2733*V2733-Q2733*V2736</f>
        <v>0</v>
      </c>
      <c r="AA2733" s="57">
        <f t="shared" ref="AA2733" si="11261">(N2733*V2733+O2733*U2733+P2733*V2736+Q2733*U2736)</f>
        <v>-0.2470892391466383</v>
      </c>
      <c r="AB2733" s="9"/>
      <c r="AC2733" s="61">
        <f t="shared" ref="AC2733" si="11262">20*LOG((2*$X$8)/(($X$8*X2733+Z2733+$X$8*X2736+Z2736)^2+($X$8*Y2733+AA2733+$X$8*Y2736+AA2736)^2)^0.5)</f>
        <v>-1.514130985881617</v>
      </c>
      <c r="AE2733" s="99">
        <f t="shared" ref="AE2733" si="11263">((Y2733^2+X2733^2)/(Y2736^2+X2736^2))^0.5</f>
        <v>0.51159873076693696</v>
      </c>
      <c r="AF2733" s="17"/>
      <c r="AG2733" s="62"/>
      <c r="AH2733" s="62"/>
      <c r="AI2733" s="62"/>
      <c r="AJ2733" s="62"/>
    </row>
    <row r="2734" spans="2:36" ht="18.649999999999999" customHeight="1" thickBot="1">
      <c r="D2734" s="59"/>
      <c r="E2734" s="22"/>
      <c r="F2734" s="22"/>
      <c r="G2734" s="65"/>
      <c r="I2734" s="63"/>
      <c r="L2734" s="64"/>
      <c r="N2734" s="63"/>
      <c r="Q2734" s="64"/>
      <c r="S2734" s="63"/>
      <c r="V2734" s="64"/>
      <c r="X2734" s="63"/>
      <c r="AA2734" s="64"/>
      <c r="AE2734" s="100"/>
      <c r="AF2734" s="17"/>
      <c r="AG2734" s="62"/>
      <c r="AH2734" s="62"/>
      <c r="AI2734" s="62"/>
      <c r="AJ2734" s="62"/>
    </row>
    <row r="2735" spans="2:36" ht="18.649999999999999" customHeight="1" thickBot="1">
      <c r="D2735" s="237" t="s">
        <v>39</v>
      </c>
      <c r="E2735" s="238"/>
      <c r="F2735" s="239" t="s">
        <v>40</v>
      </c>
      <c r="G2735" s="240"/>
      <c r="I2735" s="228" t="s">
        <v>18</v>
      </c>
      <c r="J2735" s="229"/>
      <c r="K2735" s="230" t="s">
        <v>19</v>
      </c>
      <c r="L2735" s="231"/>
      <c r="N2735" s="228" t="s">
        <v>20</v>
      </c>
      <c r="O2735" s="229"/>
      <c r="P2735" s="230" t="s">
        <v>21</v>
      </c>
      <c r="Q2735" s="231"/>
      <c r="S2735" s="228" t="s">
        <v>47</v>
      </c>
      <c r="T2735" s="229"/>
      <c r="U2735" s="230" t="s">
        <v>48</v>
      </c>
      <c r="V2735" s="231"/>
      <c r="X2735" s="228" t="s">
        <v>51</v>
      </c>
      <c r="Y2735" s="229"/>
      <c r="Z2735" s="230" t="s">
        <v>52</v>
      </c>
      <c r="AA2735" s="231"/>
      <c r="AB2735" s="4"/>
      <c r="AC2735" s="71" t="s">
        <v>89</v>
      </c>
      <c r="AE2735" s="101" t="s">
        <v>90</v>
      </c>
      <c r="AF2735" s="17"/>
      <c r="AG2735" s="62"/>
      <c r="AH2735" s="62"/>
      <c r="AI2735" s="62"/>
      <c r="AJ2735" s="62"/>
    </row>
    <row r="2736" spans="2:36" ht="18.649999999999999" customHeight="1" thickTop="1" thickBot="1">
      <c r="D2736" s="43">
        <v>0</v>
      </c>
      <c r="E2736" s="116">
        <f t="shared" ref="E2736" si="11264">(1/$E$8)*SIN($B2733*$F$8)</f>
        <v>1.5344880439783683E-2</v>
      </c>
      <c r="F2736" s="59">
        <f t="shared" ref="F2736" si="11265">COS($F$8*$B2733)</f>
        <v>-0.99893984393385704</v>
      </c>
      <c r="G2736" s="73">
        <v>0</v>
      </c>
      <c r="I2736" s="55">
        <v>0</v>
      </c>
      <c r="J2736" s="58">
        <f t="shared" ref="J2736" si="11266">(TAN($K$8*B2733))/$J$8</f>
        <v>-1.5113641327856142</v>
      </c>
      <c r="K2736" s="56">
        <v>1</v>
      </c>
      <c r="L2736" s="57">
        <v>0</v>
      </c>
      <c r="N2736" s="55">
        <f t="shared" ref="N2736" si="11267">D2736*I2733+F2736*I2736-E2736*J2733-G2736*J2736</f>
        <v>0</v>
      </c>
      <c r="O2736" s="58">
        <f t="shared" ref="O2736" si="11268">(D2736*J2733+E2736*I2733+F2736*J2736+G2736*I2736)</f>
        <v>1.5251067313718745</v>
      </c>
      <c r="P2736" s="56">
        <f t="shared" ref="P2736" si="11269">D2736*K2733+F2736*K2736-E2736*L2733-G2736*L2736</f>
        <v>-0.99893984393385704</v>
      </c>
      <c r="Q2736" s="57">
        <f t="shared" ref="Q2736" si="11270">(D2736*L2733+E2736*K2733+F2736*L2736+G2736*K2736)</f>
        <v>0</v>
      </c>
      <c r="S2736" s="43">
        <v>0</v>
      </c>
      <c r="T2736" s="116">
        <f t="shared" ref="T2736" si="11271">(1/$T$8)*SIN($B2733*$U$8)</f>
        <v>1.5344880439783683E-2</v>
      </c>
      <c r="U2736" s="59">
        <f t="shared" ref="U2736" si="11272">COS($U$8*$B2733)</f>
        <v>-0.99893984393385704</v>
      </c>
      <c r="V2736" s="73">
        <v>0</v>
      </c>
      <c r="X2736" s="55">
        <f t="shared" ref="X2736" si="11273">N2736*S2733+P2736*S2736-O2736*T2733-Q2736*T2736</f>
        <v>0</v>
      </c>
      <c r="Y2736" s="58">
        <f t="shared" ref="Y2736" si="11274">(N2736*T2733+O2736*S2733+P2736*T2736+Q2736*S2736)</f>
        <v>-1.5388184926907962</v>
      </c>
      <c r="Z2736" s="56">
        <f t="shared" ref="Z2736" si="11275">N2736*U2733+P2736*U2736-O2736*V2733-Q2736*V2736</f>
        <v>0.78725758774130228</v>
      </c>
      <c r="AA2736" s="57">
        <f t="shared" ref="AA2736" si="11276">(N2736*V2733+O2736*U2733+P2736*V2736+Q2736*U2736)</f>
        <v>0</v>
      </c>
      <c r="AB2736" s="9"/>
      <c r="AC2736" s="74">
        <f t="shared" ref="AC2736" si="11277">(180/PI())*ATAN(-1*(($X$8*Y2733+AA2733+$X$8*Y2736+AA2736)/($X$8*X2733+Z2733+$X$8*X2736+Z2736)))</f>
        <v>48.599535810139521</v>
      </c>
      <c r="AE2736" s="102">
        <f t="shared" ref="AE2736" si="11278">20*LOG(((($X$8*X2733+Z2733-$X$8*X2736-Z2736)^2+($X$8*Y2733+AA2733-$X$8*Y2736-AA2736)^2)/(($X$8*X2733+Z2733+$X$8*X2736+Z2736)^2+($X$8*Y2733+AA2733+$X$8*Y2736+AA2736)^2))^0.5)</f>
        <v>-5.3113009977086856</v>
      </c>
      <c r="AF2736" s="17"/>
      <c r="AG2736" s="62"/>
      <c r="AH2736" s="62"/>
      <c r="AI2736" s="62"/>
      <c r="AJ2736" s="62"/>
    </row>
    <row r="2737" spans="2:36" ht="18.649999999999999" customHeight="1">
      <c r="AE2737" s="66"/>
    </row>
    <row r="2738" spans="2:36" ht="18.649999999999999" customHeight="1" thickBot="1">
      <c r="E2738" s="50" t="s">
        <v>8</v>
      </c>
      <c r="J2738" s="50" t="s">
        <v>9</v>
      </c>
      <c r="O2738" s="50" t="s">
        <v>10</v>
      </c>
      <c r="T2738" s="50" t="s">
        <v>11</v>
      </c>
      <c r="Y2738" s="50" t="s">
        <v>12</v>
      </c>
    </row>
    <row r="2739" spans="2:36" ht="18.649999999999999" customHeight="1" thickBot="1">
      <c r="B2739" s="49"/>
      <c r="D2739" s="233" t="s">
        <v>37</v>
      </c>
      <c r="E2739" s="234"/>
      <c r="F2739" s="235" t="s">
        <v>38</v>
      </c>
      <c r="G2739" s="236"/>
      <c r="I2739" s="228" t="s">
        <v>14</v>
      </c>
      <c r="J2739" s="229"/>
      <c r="K2739" s="230" t="s">
        <v>15</v>
      </c>
      <c r="L2739" s="231"/>
      <c r="N2739" s="228" t="s">
        <v>16</v>
      </c>
      <c r="O2739" s="229"/>
      <c r="P2739" s="230" t="s">
        <v>17</v>
      </c>
      <c r="Q2739" s="231"/>
      <c r="S2739" s="228" t="s">
        <v>45</v>
      </c>
      <c r="T2739" s="229"/>
      <c r="U2739" s="230" t="s">
        <v>46</v>
      </c>
      <c r="V2739" s="231"/>
      <c r="X2739" s="228" t="s">
        <v>49</v>
      </c>
      <c r="Y2739" s="229"/>
      <c r="Z2739" s="230" t="s">
        <v>50</v>
      </c>
      <c r="AA2739" s="231"/>
      <c r="AB2739" s="4"/>
      <c r="AC2739" s="53" t="s">
        <v>87</v>
      </c>
      <c r="AE2739" s="98" t="s">
        <v>88</v>
      </c>
      <c r="AF2739" s="17"/>
      <c r="AG2739" s="62"/>
      <c r="AH2739" s="62"/>
      <c r="AI2739" s="62"/>
      <c r="AJ2739" s="62"/>
    </row>
    <row r="2740" spans="2:36" ht="18.649999999999999" customHeight="1" thickTop="1" thickBot="1">
      <c r="B2740" s="75">
        <v>7.76</v>
      </c>
      <c r="D2740" s="132">
        <f t="shared" ref="D2740" si="11279">COS($F$8*$B2740)</f>
        <v>-0.99927610618413298</v>
      </c>
      <c r="E2740" s="133">
        <v>0</v>
      </c>
      <c r="F2740" s="134">
        <v>0</v>
      </c>
      <c r="G2740" s="135">
        <f t="shared" ref="G2740" si="11280">$E$8*SIN($B2740*$F$8)</f>
        <v>0.11412875398117969</v>
      </c>
      <c r="I2740" s="55">
        <v>1</v>
      </c>
      <c r="J2740" s="58">
        <v>0</v>
      </c>
      <c r="K2740" s="56">
        <v>0</v>
      </c>
      <c r="L2740" s="57">
        <v>0</v>
      </c>
      <c r="N2740" s="55">
        <f t="shared" ref="N2740" si="11281">D2740*I2740+F2740*I2743-E2740*J2740-G2740*J2743</f>
        <v>-0.8316049853244365</v>
      </c>
      <c r="O2740" s="58">
        <f t="shared" ref="O2740" si="11282">(D2740*J2740+E2740*I2740+F2740*J2743+G2740*I2743)</f>
        <v>0</v>
      </c>
      <c r="P2740" s="56">
        <f t="shared" ref="P2740" si="11283">D2740*K2740+F2740*K2743-E2740*L2740-G2740*L2743</f>
        <v>0</v>
      </c>
      <c r="Q2740" s="57">
        <f t="shared" ref="Q2740" si="11284">(D2740*L2740+E2740*K2740+F2740*L2743+G2740*K2743)</f>
        <v>0.11412875398117969</v>
      </c>
      <c r="S2740" s="59">
        <f t="shared" ref="S2740" si="11285">COS($U$8*$B2740)</f>
        <v>-0.99927610618413298</v>
      </c>
      <c r="T2740" s="60">
        <v>0</v>
      </c>
      <c r="U2740" s="22">
        <v>0</v>
      </c>
      <c r="V2740" s="116">
        <f t="shared" ref="V2740" si="11286">$T$8*SIN($B2740*$U$8)</f>
        <v>0.11412875398117969</v>
      </c>
      <c r="X2740" s="55">
        <f t="shared" ref="X2740" si="11287">N2740*S2740+P2740*S2743-O2740*T2740-Q2740*T2743</f>
        <v>0.82955572800883848</v>
      </c>
      <c r="Y2740" s="58">
        <f t="shared" ref="Y2740" si="11288">(N2740*T2740+O2740*S2740+P2740*T2743+Q2740*S2743)</f>
        <v>0</v>
      </c>
      <c r="Z2740" s="56">
        <f t="shared" ref="Z2740" si="11289">N2740*U2740+P2740*U2743-O2740*V2740-Q2740*V2743</f>
        <v>0</v>
      </c>
      <c r="AA2740" s="57">
        <f t="shared" ref="AA2740" si="11290">(N2740*V2740+O2740*U2740+P2740*V2743+Q2740*U2743)</f>
        <v>-0.20895617766157526</v>
      </c>
      <c r="AB2740" s="9"/>
      <c r="AC2740" s="61">
        <f t="shared" ref="AC2740" si="11291">20*LOG((2*$X$8)/(($X$8*X2740+Z2740+$X$8*X2743+Z2743)^2+($X$8*Y2740+AA2740+$X$8*Y2743+AA2743)^2)^0.5)</f>
        <v>-1.497669213287018</v>
      </c>
      <c r="AE2740" s="99">
        <f t="shared" ref="AE2740" si="11292">((Y2740^2+X2740^2)/(Y2743^2+X2743^2))^0.5</f>
        <v>0.55586935028686246</v>
      </c>
      <c r="AF2740" s="17"/>
      <c r="AG2740" s="62"/>
      <c r="AH2740" s="62"/>
      <c r="AI2740" s="62"/>
      <c r="AJ2740" s="62"/>
    </row>
    <row r="2741" spans="2:36" ht="18.649999999999999" customHeight="1" thickBot="1">
      <c r="D2741" s="59"/>
      <c r="E2741" s="22"/>
      <c r="F2741" s="22"/>
      <c r="G2741" s="65"/>
      <c r="I2741" s="63"/>
      <c r="L2741" s="64"/>
      <c r="N2741" s="63"/>
      <c r="Q2741" s="64"/>
      <c r="S2741" s="63"/>
      <c r="V2741" s="64"/>
      <c r="X2741" s="63"/>
      <c r="AA2741" s="64"/>
      <c r="AE2741" s="100"/>
      <c r="AF2741" s="17"/>
      <c r="AG2741" s="62"/>
      <c r="AH2741" s="62"/>
      <c r="AI2741" s="62"/>
      <c r="AJ2741" s="62"/>
    </row>
    <row r="2742" spans="2:36" ht="18.649999999999999" customHeight="1" thickBot="1">
      <c r="D2742" s="237" t="s">
        <v>39</v>
      </c>
      <c r="E2742" s="238"/>
      <c r="F2742" s="239" t="s">
        <v>40</v>
      </c>
      <c r="G2742" s="240"/>
      <c r="I2742" s="228" t="s">
        <v>18</v>
      </c>
      <c r="J2742" s="229"/>
      <c r="K2742" s="230" t="s">
        <v>19</v>
      </c>
      <c r="L2742" s="231"/>
      <c r="N2742" s="228" t="s">
        <v>20</v>
      </c>
      <c r="O2742" s="229"/>
      <c r="P2742" s="230" t="s">
        <v>21</v>
      </c>
      <c r="Q2742" s="231"/>
      <c r="S2742" s="228" t="s">
        <v>47</v>
      </c>
      <c r="T2742" s="229"/>
      <c r="U2742" s="230" t="s">
        <v>48</v>
      </c>
      <c r="V2742" s="231"/>
      <c r="X2742" s="228" t="s">
        <v>51</v>
      </c>
      <c r="Y2742" s="229"/>
      <c r="Z2742" s="230" t="s">
        <v>52</v>
      </c>
      <c r="AA2742" s="231"/>
      <c r="AB2742" s="4"/>
      <c r="AC2742" s="71" t="s">
        <v>89</v>
      </c>
      <c r="AE2742" s="101" t="s">
        <v>90</v>
      </c>
      <c r="AF2742" s="17"/>
      <c r="AG2742" s="62"/>
      <c r="AH2742" s="62"/>
      <c r="AI2742" s="62"/>
      <c r="AJ2742" s="62"/>
    </row>
    <row r="2743" spans="2:36" ht="18.649999999999999" customHeight="1" thickTop="1" thickBot="1">
      <c r="D2743" s="43">
        <v>0</v>
      </c>
      <c r="E2743" s="116">
        <f t="shared" ref="E2743" si="11293">(1/$E$8)*SIN($B2740*$F$8)</f>
        <v>1.268097266457552E-2</v>
      </c>
      <c r="F2743" s="59">
        <f t="shared" ref="F2743" si="11294">COS($F$8*$B2740)</f>
        <v>-0.99927610618413298</v>
      </c>
      <c r="G2743" s="73">
        <v>0</v>
      </c>
      <c r="I2743" s="55">
        <v>0</v>
      </c>
      <c r="J2743" s="58">
        <f t="shared" ref="J2743" si="11295">(TAN($K$8*B2740))/$J$8</f>
        <v>-1.4691400283520677</v>
      </c>
      <c r="K2743" s="56">
        <v>1</v>
      </c>
      <c r="L2743" s="57">
        <v>0</v>
      </c>
      <c r="N2743" s="55">
        <f t="shared" ref="N2743" si="11296">D2743*I2740+F2743*I2743-E2743*J2740-G2743*J2743</f>
        <v>0</v>
      </c>
      <c r="O2743" s="58">
        <f t="shared" ref="O2743" si="11297">(D2743*J2740+E2743*I2740+F2743*J2743+G2743*I2743)</f>
        <v>1.4807574996354764</v>
      </c>
      <c r="P2743" s="56">
        <f t="shared" ref="P2743" si="11298">D2743*K2740+F2743*K2743-E2743*L2740-G2743*L2743</f>
        <v>-0.99927610618413298</v>
      </c>
      <c r="Q2743" s="57">
        <f t="shared" ref="Q2743" si="11299">(D2743*L2740+E2743*K2740+F2743*L2743+G2743*K2743)</f>
        <v>0</v>
      </c>
      <c r="S2743" s="43">
        <v>0</v>
      </c>
      <c r="T2743" s="116">
        <f t="shared" ref="T2743" si="11300">(1/$T$8)*SIN($B2740*$U$8)</f>
        <v>1.268097266457552E-2</v>
      </c>
      <c r="U2743" s="59">
        <f t="shared" ref="U2743" si="11301">COS($U$8*$B2740)</f>
        <v>-0.99927610618413298</v>
      </c>
      <c r="V2743" s="73">
        <v>0</v>
      </c>
      <c r="X2743" s="55">
        <f t="shared" ref="X2743" si="11302">N2743*S2740+P2743*S2743-O2743*T2740-Q2743*T2743</f>
        <v>0</v>
      </c>
      <c r="Y2743" s="58">
        <f t="shared" ref="Y2743" si="11303">(N2743*T2740+O2743*S2740+P2743*T2743+Q2743*S2743)</f>
        <v>-1.4923573814255762</v>
      </c>
      <c r="Z2743" s="56">
        <f t="shared" ref="Z2743" si="11304">N2743*U2740+P2743*U2743-O2743*V2740-Q2743*V2743</f>
        <v>0.82955572800883859</v>
      </c>
      <c r="AA2743" s="57">
        <f t="shared" ref="AA2743" si="11305">(N2743*V2740+O2743*U2740+P2743*V2743+Q2743*U2743)</f>
        <v>0</v>
      </c>
      <c r="AB2743" s="9"/>
      <c r="AC2743" s="74">
        <f t="shared" ref="AC2743" si="11306">(180/PI())*ATAN(-1*(($X$8*Y2740+AA2740+$X$8*Y2743+AA2743)/($X$8*X2740+Z2740+$X$8*X2743+Z2743)))</f>
        <v>45.719514726030106</v>
      </c>
      <c r="AE2743" s="102">
        <f t="shared" ref="AE2743" si="11307">20*LOG(((($X$8*X2740+Z2740-$X$8*X2743-Z2743)^2+($X$8*Y2740+AA2740-$X$8*Y2743-AA2743)^2)/(($X$8*X2740+Z2740+$X$8*X2743+Z2743)^2+($X$8*Y2740+AA2740+$X$8*Y2743+AA2743)^2))^0.5)</f>
        <v>-5.3510202805438087</v>
      </c>
      <c r="AF2743" s="17"/>
      <c r="AG2743" s="62"/>
      <c r="AH2743" s="62"/>
      <c r="AI2743" s="62"/>
      <c r="AJ2743" s="62"/>
    </row>
    <row r="2744" spans="2:36" ht="18.649999999999999" customHeight="1">
      <c r="AE2744" s="66"/>
    </row>
    <row r="2745" spans="2:36" ht="18.649999999999999" customHeight="1" thickBot="1">
      <c r="E2745" s="50" t="s">
        <v>8</v>
      </c>
      <c r="J2745" s="50" t="s">
        <v>9</v>
      </c>
      <c r="O2745" s="50" t="s">
        <v>10</v>
      </c>
      <c r="T2745" s="50" t="s">
        <v>11</v>
      </c>
      <c r="Y2745" s="50" t="s">
        <v>12</v>
      </c>
    </row>
    <row r="2746" spans="2:36" ht="18.649999999999999" customHeight="1" thickBot="1">
      <c r="B2746" s="49"/>
      <c r="D2746" s="233" t="s">
        <v>37</v>
      </c>
      <c r="E2746" s="234"/>
      <c r="F2746" s="235" t="s">
        <v>38</v>
      </c>
      <c r="G2746" s="236"/>
      <c r="I2746" s="228" t="s">
        <v>14</v>
      </c>
      <c r="J2746" s="229"/>
      <c r="K2746" s="230" t="s">
        <v>15</v>
      </c>
      <c r="L2746" s="231"/>
      <c r="N2746" s="228" t="s">
        <v>16</v>
      </c>
      <c r="O2746" s="229"/>
      <c r="P2746" s="230" t="s">
        <v>17</v>
      </c>
      <c r="Q2746" s="231"/>
      <c r="S2746" s="228" t="s">
        <v>45</v>
      </c>
      <c r="T2746" s="229"/>
      <c r="U2746" s="230" t="s">
        <v>46</v>
      </c>
      <c r="V2746" s="231"/>
      <c r="X2746" s="228" t="s">
        <v>49</v>
      </c>
      <c r="Y2746" s="229"/>
      <c r="Z2746" s="230" t="s">
        <v>50</v>
      </c>
      <c r="AA2746" s="231"/>
      <c r="AB2746" s="4"/>
      <c r="AC2746" s="53" t="s">
        <v>87</v>
      </c>
      <c r="AE2746" s="98" t="s">
        <v>88</v>
      </c>
      <c r="AF2746" s="17"/>
      <c r="AG2746" s="62"/>
      <c r="AH2746" s="62"/>
      <c r="AI2746" s="62"/>
      <c r="AJ2746" s="62"/>
    </row>
    <row r="2747" spans="2:36" ht="18.649999999999999" customHeight="1" thickTop="1" thickBot="1">
      <c r="B2747" s="75">
        <v>7.78</v>
      </c>
      <c r="D2747" s="132">
        <f t="shared" ref="D2747" si="11308">COS($F$8*$B2747)</f>
        <v>-0.99954843403563787</v>
      </c>
      <c r="E2747" s="133">
        <v>0</v>
      </c>
      <c r="F2747" s="134">
        <v>0</v>
      </c>
      <c r="G2747" s="135">
        <f t="shared" ref="G2747" si="11309">$E$8*SIN($B2747*$F$8)</f>
        <v>9.0146281965135577E-2</v>
      </c>
      <c r="I2747" s="55">
        <v>1</v>
      </c>
      <c r="J2747" s="58">
        <v>0</v>
      </c>
      <c r="K2747" s="56">
        <v>0</v>
      </c>
      <c r="L2747" s="57">
        <v>0</v>
      </c>
      <c r="N2747" s="55">
        <f t="shared" ref="N2747" si="11310">D2747*I2747+F2747*I2750-E2747*J2747-G2747*J2750</f>
        <v>-0.87079545297654803</v>
      </c>
      <c r="O2747" s="58">
        <f t="shared" ref="O2747" si="11311">(D2747*J2747+E2747*I2747+F2747*J2750+G2747*I2750)</f>
        <v>0</v>
      </c>
      <c r="P2747" s="56">
        <f t="shared" ref="P2747" si="11312">D2747*K2747+F2747*K2750-E2747*L2747-G2747*L2750</f>
        <v>0</v>
      </c>
      <c r="Q2747" s="57">
        <f t="shared" ref="Q2747" si="11313">(D2747*L2747+E2747*K2747+F2747*L2750+G2747*K2750)</f>
        <v>9.0146281965135577E-2</v>
      </c>
      <c r="S2747" s="59">
        <f t="shared" ref="S2747" si="11314">COS($U$8*$B2747)</f>
        <v>-0.99954843403563787</v>
      </c>
      <c r="T2747" s="60">
        <v>0</v>
      </c>
      <c r="U2747" s="22">
        <v>0</v>
      </c>
      <c r="V2747" s="116">
        <f t="shared" ref="V2747" si="11315">$T$8*SIN($B2747*$U$8)</f>
        <v>9.0146281965135577E-2</v>
      </c>
      <c r="X2747" s="55">
        <f t="shared" ref="X2747" si="11316">N2747*S2747+P2747*S2750-O2747*T2747-Q2747*T2750</f>
        <v>0.86949930337115833</v>
      </c>
      <c r="Y2747" s="58">
        <f t="shared" ref="Y2747" si="11317">(N2747*T2747+O2747*S2747+P2747*T2750+Q2747*S2750)</f>
        <v>0</v>
      </c>
      <c r="Z2747" s="56">
        <f t="shared" ref="Z2747" si="11318">N2747*U2747+P2747*U2750-O2747*V2747-Q2747*V2750</f>
        <v>0</v>
      </c>
      <c r="AA2747" s="57">
        <f t="shared" ref="AA2747" si="11319">(N2747*V2747+O2747*U2747+P2747*V2750+Q2747*U2750)</f>
        <v>-0.16860454741036818</v>
      </c>
      <c r="AB2747" s="9"/>
      <c r="AC2747" s="61">
        <f t="shared" ref="AC2747" si="11320">20*LOG((2*$X$8)/(($X$8*X2747+Z2747+$X$8*X2750+Z2750)^2+($X$8*Y2747+AA2747+$X$8*Y2750+AA2750)^2)^0.5)</f>
        <v>-1.4877979748494219</v>
      </c>
      <c r="AE2747" s="99">
        <f t="shared" ref="AE2747" si="11321">((Y2747^2+X2747^2)/(Y2750^2+X2750^2))^0.5</f>
        <v>0.60089748245033947</v>
      </c>
      <c r="AF2747" s="17"/>
      <c r="AG2747" s="62"/>
      <c r="AH2747" s="62"/>
      <c r="AI2747" s="62"/>
      <c r="AJ2747" s="62"/>
    </row>
    <row r="2748" spans="2:36" ht="18.649999999999999" customHeight="1" thickBot="1">
      <c r="D2748" s="59"/>
      <c r="E2748" s="22"/>
      <c r="F2748" s="22"/>
      <c r="G2748" s="65"/>
      <c r="I2748" s="63"/>
      <c r="L2748" s="64"/>
      <c r="N2748" s="63"/>
      <c r="Q2748" s="64"/>
      <c r="S2748" s="63"/>
      <c r="V2748" s="64"/>
      <c r="X2748" s="63"/>
      <c r="AA2748" s="64"/>
      <c r="AE2748" s="100"/>
      <c r="AF2748" s="17"/>
      <c r="AG2748" s="62"/>
      <c r="AH2748" s="62"/>
      <c r="AI2748" s="62"/>
      <c r="AJ2748" s="62"/>
    </row>
    <row r="2749" spans="2:36" ht="18.649999999999999" customHeight="1" thickBot="1">
      <c r="D2749" s="237" t="s">
        <v>39</v>
      </c>
      <c r="E2749" s="238"/>
      <c r="F2749" s="239" t="s">
        <v>40</v>
      </c>
      <c r="G2749" s="240"/>
      <c r="I2749" s="228" t="s">
        <v>18</v>
      </c>
      <c r="J2749" s="229"/>
      <c r="K2749" s="230" t="s">
        <v>19</v>
      </c>
      <c r="L2749" s="231"/>
      <c r="N2749" s="228" t="s">
        <v>20</v>
      </c>
      <c r="O2749" s="229"/>
      <c r="P2749" s="230" t="s">
        <v>21</v>
      </c>
      <c r="Q2749" s="231"/>
      <c r="S2749" s="228" t="s">
        <v>47</v>
      </c>
      <c r="T2749" s="229"/>
      <c r="U2749" s="230" t="s">
        <v>48</v>
      </c>
      <c r="V2749" s="231"/>
      <c r="X2749" s="228" t="s">
        <v>51</v>
      </c>
      <c r="Y2749" s="229"/>
      <c r="Z2749" s="230" t="s">
        <v>52</v>
      </c>
      <c r="AA2749" s="231"/>
      <c r="AB2749" s="4"/>
      <c r="AC2749" s="71" t="s">
        <v>89</v>
      </c>
      <c r="AE2749" s="101" t="s">
        <v>90</v>
      </c>
      <c r="AF2749" s="17"/>
      <c r="AG2749" s="62"/>
      <c r="AH2749" s="62"/>
      <c r="AI2749" s="62"/>
      <c r="AJ2749" s="62"/>
    </row>
    <row r="2750" spans="2:36" ht="18.649999999999999" customHeight="1" thickTop="1" thickBot="1">
      <c r="D2750" s="43">
        <v>0</v>
      </c>
      <c r="E2750" s="116">
        <f t="shared" ref="E2750" si="11322">(1/$E$8)*SIN($B2747*$F$8)</f>
        <v>1.0016253551681731E-2</v>
      </c>
      <c r="F2750" s="59">
        <f t="shared" ref="F2750" si="11323">COS($F$8*$B2747)</f>
        <v>-0.99954843403563787</v>
      </c>
      <c r="G2750" s="73">
        <v>0</v>
      </c>
      <c r="I2750" s="55">
        <v>0</v>
      </c>
      <c r="J2750" s="58">
        <f t="shared" ref="J2750" si="11324">(TAN($K$8*B2747))/$J$8</f>
        <v>-1.4282672368993052</v>
      </c>
      <c r="K2750" s="56">
        <v>1</v>
      </c>
      <c r="L2750" s="57">
        <v>0</v>
      </c>
      <c r="N2750" s="55">
        <f t="shared" ref="N2750" si="11325">D2750*I2747+F2750*I2750-E2750*J2747-G2750*J2750</f>
        <v>0</v>
      </c>
      <c r="O2750" s="58">
        <f t="shared" ref="O2750" si="11326">(D2750*J2747+E2750*I2747+F2750*J2750+G2750*I2750)</f>
        <v>1.4376385335787896</v>
      </c>
      <c r="P2750" s="56">
        <f t="shared" ref="P2750" si="11327">D2750*K2747+F2750*K2750-E2750*L2747-G2750*L2750</f>
        <v>-0.99954843403563787</v>
      </c>
      <c r="Q2750" s="57">
        <f t="shared" ref="Q2750" si="11328">(D2750*L2747+E2750*K2747+F2750*L2750+G2750*K2750)</f>
        <v>0</v>
      </c>
      <c r="S2750" s="43">
        <v>0</v>
      </c>
      <c r="T2750" s="116">
        <f t="shared" ref="T2750" si="11329">(1/$T$8)*SIN($B2747*$U$8)</f>
        <v>1.0016253551681731E-2</v>
      </c>
      <c r="U2750" s="59">
        <f t="shared" ref="U2750" si="11330">COS($U$8*$B2747)</f>
        <v>-0.99954843403563787</v>
      </c>
      <c r="V2750" s="73">
        <v>0</v>
      </c>
      <c r="X2750" s="55">
        <f t="shared" ref="X2750" si="11331">N2750*S2747+P2750*S2750-O2750*T2747-Q2750*T2750</f>
        <v>0</v>
      </c>
      <c r="Y2750" s="58">
        <f t="shared" ref="Y2750" si="11332">(N2750*T2747+O2750*S2747+P2750*T2750+Q2750*S2750)</f>
        <v>-1.4470010755004572</v>
      </c>
      <c r="Z2750" s="56">
        <f t="shared" ref="Z2750" si="11333">N2750*U2747+P2750*U2750-O2750*V2747-Q2750*V2750</f>
        <v>0.86949930337115833</v>
      </c>
      <c r="AA2750" s="57">
        <f t="shared" ref="AA2750" si="11334">(N2750*V2747+O2750*U2747+P2750*V2750+Q2750*U2750)</f>
        <v>0</v>
      </c>
      <c r="AB2750" s="9"/>
      <c r="AC2750" s="74">
        <f t="shared" ref="AC2750" si="11335">(180/PI())*ATAN(-1*(($X$8*Y2747+AA2747+$X$8*Y2750+AA2750)/($X$8*X2747+Z2747+$X$8*X2750+Z2750)))</f>
        <v>42.89342921861185</v>
      </c>
      <c r="AE2750" s="102">
        <f t="shared" ref="AE2750" si="11336">20*LOG(((($X$8*X2747+Z2747-$X$8*X2750-Z2750)^2+($X$8*Y2747+AA2747-$X$8*Y2750-AA2750)^2)/(($X$8*X2747+Z2747+$X$8*X2750+Z2750)^2+($X$8*Y2747+AA2747+$X$8*Y2750+AA2750)^2))^0.5)</f>
        <v>-5.3750862381137567</v>
      </c>
      <c r="AF2750" s="17"/>
      <c r="AG2750" s="62"/>
      <c r="AH2750" s="62"/>
      <c r="AI2750" s="62"/>
      <c r="AJ2750" s="62"/>
    </row>
    <row r="2751" spans="2:36" ht="18.649999999999999" customHeight="1">
      <c r="AE2751" s="66"/>
    </row>
    <row r="2752" spans="2:36" ht="18.649999999999999" customHeight="1" thickBot="1">
      <c r="E2752" s="50" t="s">
        <v>8</v>
      </c>
      <c r="J2752" s="50" t="s">
        <v>9</v>
      </c>
      <c r="O2752" s="50" t="s">
        <v>10</v>
      </c>
      <c r="T2752" s="50" t="s">
        <v>11</v>
      </c>
      <c r="Y2752" s="50" t="s">
        <v>12</v>
      </c>
    </row>
    <row r="2753" spans="2:36" ht="18.649999999999999" customHeight="1" thickBot="1">
      <c r="B2753" s="49"/>
      <c r="D2753" s="233" t="s">
        <v>37</v>
      </c>
      <c r="E2753" s="234"/>
      <c r="F2753" s="235" t="s">
        <v>38</v>
      </c>
      <c r="G2753" s="236"/>
      <c r="I2753" s="228" t="s">
        <v>14</v>
      </c>
      <c r="J2753" s="229"/>
      <c r="K2753" s="230" t="s">
        <v>15</v>
      </c>
      <c r="L2753" s="231"/>
      <c r="N2753" s="228" t="s">
        <v>16</v>
      </c>
      <c r="O2753" s="229"/>
      <c r="P2753" s="230" t="s">
        <v>17</v>
      </c>
      <c r="Q2753" s="231"/>
      <c r="S2753" s="228" t="s">
        <v>45</v>
      </c>
      <c r="T2753" s="229"/>
      <c r="U2753" s="230" t="s">
        <v>46</v>
      </c>
      <c r="V2753" s="231"/>
      <c r="X2753" s="228" t="s">
        <v>49</v>
      </c>
      <c r="Y2753" s="229"/>
      <c r="Z2753" s="230" t="s">
        <v>50</v>
      </c>
      <c r="AA2753" s="231"/>
      <c r="AB2753" s="4"/>
      <c r="AC2753" s="53" t="s">
        <v>87</v>
      </c>
      <c r="AE2753" s="98" t="s">
        <v>88</v>
      </c>
      <c r="AF2753" s="17"/>
      <c r="AG2753" s="62"/>
      <c r="AH2753" s="62"/>
      <c r="AI2753" s="62"/>
      <c r="AJ2753" s="62"/>
    </row>
    <row r="2754" spans="2:36" ht="18.649999999999999" customHeight="1" thickTop="1" thickBot="1">
      <c r="B2754" s="75">
        <v>7.8</v>
      </c>
      <c r="D2754" s="132">
        <f t="shared" ref="D2754" si="11337">COS($F$8*$B2754)</f>
        <v>-0.99975681006464123</v>
      </c>
      <c r="E2754" s="133">
        <v>0</v>
      </c>
      <c r="F2754" s="134">
        <v>0</v>
      </c>
      <c r="G2754" s="135">
        <f t="shared" ref="G2754" si="11338">$E$8*SIN($B2754*$F$8)</f>
        <v>6.6158042325606944E-2</v>
      </c>
      <c r="I2754" s="55">
        <v>1</v>
      </c>
      <c r="J2754" s="58">
        <v>0</v>
      </c>
      <c r="K2754" s="56">
        <v>0</v>
      </c>
      <c r="L2754" s="57">
        <v>0</v>
      </c>
      <c r="N2754" s="55">
        <f t="shared" ref="N2754" si="11339">D2754*I2754+F2754*I2757-E2754*J2754-G2754*J2757</f>
        <v>-0.90788534063131132</v>
      </c>
      <c r="O2754" s="58">
        <f t="shared" ref="O2754" si="11340">(D2754*J2754+E2754*I2754+F2754*J2757+G2754*I2757)</f>
        <v>0</v>
      </c>
      <c r="P2754" s="56">
        <f t="shared" ref="P2754" si="11341">D2754*K2754+F2754*K2757-E2754*L2754-G2754*L2757</f>
        <v>0</v>
      </c>
      <c r="Q2754" s="57">
        <f t="shared" ref="Q2754" si="11342">(D2754*L2754+E2754*K2754+F2754*L2757+G2754*K2757)</f>
        <v>6.6158042325606944E-2</v>
      </c>
      <c r="S2754" s="59">
        <f t="shared" ref="S2754" si="11343">COS($U$8*$B2754)</f>
        <v>-0.99975681006464123</v>
      </c>
      <c r="T2754" s="60">
        <v>0</v>
      </c>
      <c r="U2754" s="22">
        <v>0</v>
      </c>
      <c r="V2754" s="116">
        <f t="shared" ref="V2754" si="11344">$T$8*SIN($B2754*$U$8)</f>
        <v>6.6158042325606944E-2</v>
      </c>
      <c r="X2754" s="55">
        <f t="shared" ref="X2754" si="11345">N2754*S2754+P2754*S2757-O2754*T2754-Q2754*T2757</f>
        <v>0.90717823132463704</v>
      </c>
      <c r="Y2754" s="58">
        <f t="shared" ref="Y2754" si="11346">(N2754*T2754+O2754*S2754+P2754*T2757+Q2754*S2757)</f>
        <v>0</v>
      </c>
      <c r="Z2754" s="56">
        <f t="shared" ref="Z2754" si="11347">N2754*U2754+P2754*U2757-O2754*V2754-Q2754*V2757</f>
        <v>0</v>
      </c>
      <c r="AA2754" s="57">
        <f t="shared" ref="AA2754" si="11348">(N2754*V2754+O2754*U2754+P2754*V2757+Q2754*U2757)</f>
        <v>-0.12620587014785467</v>
      </c>
      <c r="AB2754" s="9"/>
      <c r="AC2754" s="61">
        <f t="shared" ref="AC2754" si="11349">20*LOG((2*$X$8)/(($X$8*X2754+Z2754+$X$8*X2757+Z2757)^2+($X$8*Y2754+AA2754+$X$8*Y2757+AA2757)^2)^0.5)</f>
        <v>-1.4840293624750502</v>
      </c>
      <c r="AE2754" s="99">
        <f t="shared" ref="AE2754" si="11350">((Y2754^2+X2754^2)/(Y2757^2+X2757^2))^0.5</f>
        <v>0.64674198515372061</v>
      </c>
      <c r="AF2754" s="17"/>
      <c r="AG2754" s="62"/>
      <c r="AH2754" s="62"/>
      <c r="AI2754" s="62"/>
      <c r="AJ2754" s="62"/>
    </row>
    <row r="2755" spans="2:36" ht="18.649999999999999" customHeight="1" thickBot="1">
      <c r="D2755" s="59"/>
      <c r="E2755" s="22"/>
      <c r="F2755" s="22"/>
      <c r="G2755" s="65"/>
      <c r="I2755" s="63"/>
      <c r="L2755" s="64"/>
      <c r="N2755" s="63"/>
      <c r="Q2755" s="64"/>
      <c r="S2755" s="63"/>
      <c r="V2755" s="64"/>
      <c r="X2755" s="63"/>
      <c r="AA2755" s="64"/>
      <c r="AE2755" s="100"/>
      <c r="AF2755" s="17"/>
      <c r="AG2755" s="62"/>
      <c r="AH2755" s="62"/>
      <c r="AI2755" s="62"/>
      <c r="AJ2755" s="62"/>
    </row>
    <row r="2756" spans="2:36" ht="18.649999999999999" customHeight="1" thickBot="1">
      <c r="D2756" s="237" t="s">
        <v>39</v>
      </c>
      <c r="E2756" s="238"/>
      <c r="F2756" s="239" t="s">
        <v>40</v>
      </c>
      <c r="G2756" s="240"/>
      <c r="I2756" s="228" t="s">
        <v>18</v>
      </c>
      <c r="J2756" s="229"/>
      <c r="K2756" s="230" t="s">
        <v>19</v>
      </c>
      <c r="L2756" s="231"/>
      <c r="N2756" s="228" t="s">
        <v>20</v>
      </c>
      <c r="O2756" s="229"/>
      <c r="P2756" s="230" t="s">
        <v>21</v>
      </c>
      <c r="Q2756" s="231"/>
      <c r="S2756" s="228" t="s">
        <v>47</v>
      </c>
      <c r="T2756" s="229"/>
      <c r="U2756" s="230" t="s">
        <v>48</v>
      </c>
      <c r="V2756" s="231"/>
      <c r="X2756" s="228" t="s">
        <v>51</v>
      </c>
      <c r="Y2756" s="229"/>
      <c r="Z2756" s="230" t="s">
        <v>52</v>
      </c>
      <c r="AA2756" s="231"/>
      <c r="AB2756" s="4"/>
      <c r="AC2756" s="71" t="s">
        <v>89</v>
      </c>
      <c r="AE2756" s="101" t="s">
        <v>90</v>
      </c>
      <c r="AF2756" s="17"/>
      <c r="AG2756" s="62"/>
      <c r="AH2756" s="62"/>
      <c r="AI2756" s="62"/>
      <c r="AJ2756" s="62"/>
    </row>
    <row r="2757" spans="2:36" ht="18.649999999999999" customHeight="1" thickTop="1" thickBot="1">
      <c r="D2757" s="43">
        <v>0</v>
      </c>
      <c r="E2757" s="116">
        <f t="shared" ref="E2757" si="11351">(1/$E$8)*SIN($B2754*$F$8)</f>
        <v>7.3508935917341043E-3</v>
      </c>
      <c r="F2757" s="59">
        <f t="shared" ref="F2757" si="11352">COS($F$8*$B2754)</f>
        <v>-0.99975681006464123</v>
      </c>
      <c r="G2757" s="73">
        <v>0</v>
      </c>
      <c r="I2757" s="55">
        <v>0</v>
      </c>
      <c r="J2757" s="58">
        <f t="shared" ref="J2757" si="11353">(TAN($K$8*B2754))/$J$8</f>
        <v>-1.3886666866768886</v>
      </c>
      <c r="K2757" s="56">
        <v>1</v>
      </c>
      <c r="L2757" s="57">
        <v>0</v>
      </c>
      <c r="N2757" s="55">
        <f t="shared" ref="N2757" si="11354">D2757*I2754+F2757*I2757-E2757*J2754-G2757*J2757</f>
        <v>0</v>
      </c>
      <c r="O2757" s="58">
        <f t="shared" ref="O2757" si="11355">(D2757*J2754+E2757*I2754+F2757*J2757+G2757*I2757)</f>
        <v>1.3956798705068549</v>
      </c>
      <c r="P2757" s="56">
        <f t="shared" ref="P2757" si="11356">D2757*K2754+F2757*K2757-E2757*L2754-G2757*L2757</f>
        <v>-0.99975681006464123</v>
      </c>
      <c r="Q2757" s="57">
        <f t="shared" ref="Q2757" si="11357">(D2757*L2754+E2757*K2754+F2757*L2757+G2757*K2757)</f>
        <v>0</v>
      </c>
      <c r="S2757" s="43">
        <v>0</v>
      </c>
      <c r="T2757" s="116">
        <f t="shared" ref="T2757" si="11358">(1/$T$8)*SIN($B2754*$U$8)</f>
        <v>7.3508935917341043E-3</v>
      </c>
      <c r="U2757" s="59">
        <f t="shared" ref="U2757" si="11359">COS($U$8*$B2754)</f>
        <v>-0.99975681006464123</v>
      </c>
      <c r="V2757" s="73">
        <v>0</v>
      </c>
      <c r="X2757" s="55">
        <f t="shared" ref="X2757" si="11360">N2757*S2754+P2757*S2757-O2757*T2754-Q2757*T2757</f>
        <v>0</v>
      </c>
      <c r="Y2757" s="58">
        <f t="shared" ref="Y2757" si="11361">(N2757*T2754+O2757*S2754+P2757*T2757+Q2757*S2757)</f>
        <v>-1.4026895611377617</v>
      </c>
      <c r="Z2757" s="56">
        <f t="shared" ref="Z2757" si="11362">N2757*U2754+P2757*U2757-O2757*V2754-Q2757*V2757</f>
        <v>0.90717823132463704</v>
      </c>
      <c r="AA2757" s="57">
        <f t="shared" ref="AA2757" si="11363">(N2757*V2754+O2757*U2754+P2757*V2757+Q2757*U2757)</f>
        <v>0</v>
      </c>
      <c r="AB2757" s="9"/>
      <c r="AC2757" s="74">
        <f t="shared" ref="AC2757" si="11364">(180/PI())*ATAN(-1*(($X$8*Y2754+AA2754+$X$8*Y2757+AA2757)/($X$8*X2754+Z2754+$X$8*X2757+Z2757)))</f>
        <v>40.119680222482984</v>
      </c>
      <c r="AE2757" s="102">
        <f t="shared" ref="AE2757" si="11365">20*LOG(((($X$8*X2754+Z2754-$X$8*X2757-Z2757)^2+($X$8*Y2754+AA2754-$X$8*Y2757-AA2757)^2)/(($X$8*X2754+Z2754+$X$8*X2757+Z2757)^2+($X$8*Y2754+AA2754+$X$8*Y2757+AA2757)^2))^0.5)</f>
        <v>-5.3843238676196563</v>
      </c>
      <c r="AF2757" s="17"/>
      <c r="AG2757" s="62"/>
      <c r="AH2757" s="62"/>
      <c r="AI2757" s="62"/>
      <c r="AJ2757" s="62"/>
    </row>
    <row r="2758" spans="2:36" ht="18.649999999999999" customHeight="1">
      <c r="AE2758" s="66"/>
    </row>
    <row r="2759" spans="2:36" ht="18.649999999999999" customHeight="1" thickBot="1">
      <c r="E2759" s="50" t="s">
        <v>8</v>
      </c>
      <c r="J2759" s="50" t="s">
        <v>9</v>
      </c>
      <c r="O2759" s="50" t="s">
        <v>10</v>
      </c>
      <c r="T2759" s="50" t="s">
        <v>11</v>
      </c>
      <c r="Y2759" s="50" t="s">
        <v>12</v>
      </c>
    </row>
    <row r="2760" spans="2:36" ht="18.649999999999999" customHeight="1" thickBot="1">
      <c r="B2760" s="49"/>
      <c r="D2760" s="233" t="s">
        <v>37</v>
      </c>
      <c r="E2760" s="234"/>
      <c r="F2760" s="235" t="s">
        <v>38</v>
      </c>
      <c r="G2760" s="236"/>
      <c r="I2760" s="228" t="s">
        <v>14</v>
      </c>
      <c r="J2760" s="229"/>
      <c r="K2760" s="230" t="s">
        <v>15</v>
      </c>
      <c r="L2760" s="231"/>
      <c r="N2760" s="228" t="s">
        <v>16</v>
      </c>
      <c r="O2760" s="229"/>
      <c r="P2760" s="230" t="s">
        <v>17</v>
      </c>
      <c r="Q2760" s="231"/>
      <c r="S2760" s="228" t="s">
        <v>45</v>
      </c>
      <c r="T2760" s="229"/>
      <c r="U2760" s="230" t="s">
        <v>46</v>
      </c>
      <c r="V2760" s="231"/>
      <c r="X2760" s="228" t="s">
        <v>49</v>
      </c>
      <c r="Y2760" s="229"/>
      <c r="Z2760" s="230" t="s">
        <v>50</v>
      </c>
      <c r="AA2760" s="231"/>
      <c r="AB2760" s="4"/>
      <c r="AC2760" s="53" t="s">
        <v>87</v>
      </c>
      <c r="AE2760" s="98" t="s">
        <v>88</v>
      </c>
      <c r="AF2760" s="17"/>
      <c r="AG2760" s="62"/>
      <c r="AH2760" s="62"/>
      <c r="AI2760" s="62"/>
      <c r="AJ2760" s="62"/>
    </row>
    <row r="2761" spans="2:36" ht="18.649999999999999" customHeight="1" thickTop="1" thickBot="1">
      <c r="B2761" s="75">
        <v>7.82</v>
      </c>
      <c r="D2761" s="132">
        <f t="shared" ref="D2761" si="11366">COS($F$8*$B2761)</f>
        <v>-0.99990122093909595</v>
      </c>
      <c r="E2761" s="133">
        <v>0</v>
      </c>
      <c r="F2761" s="134">
        <v>0</v>
      </c>
      <c r="G2761" s="135">
        <f t="shared" ref="G2761" si="11367">$E$8*SIN($B2761*$F$8)</f>
        <v>4.2165569847292528E-2</v>
      </c>
      <c r="I2761" s="55">
        <v>1</v>
      </c>
      <c r="J2761" s="58">
        <v>0</v>
      </c>
      <c r="K2761" s="56">
        <v>0</v>
      </c>
      <c r="L2761" s="57">
        <v>0</v>
      </c>
      <c r="N2761" s="55">
        <f t="shared" ref="N2761" si="11368">D2761*I2761+F2761*I2764-E2761*J2761-G2761*J2764</f>
        <v>-0.94296652280804505</v>
      </c>
      <c r="O2761" s="58">
        <f t="shared" ref="O2761" si="11369">(D2761*J2761+E2761*I2761+F2761*J2764+G2761*I2764)</f>
        <v>0</v>
      </c>
      <c r="P2761" s="56">
        <f t="shared" ref="P2761" si="11370">D2761*K2761+F2761*K2764-E2761*L2761-G2761*L2764</f>
        <v>0</v>
      </c>
      <c r="Q2761" s="57">
        <f t="shared" ref="Q2761" si="11371">(D2761*L2761+E2761*K2761+F2761*L2764+G2761*K2764)</f>
        <v>4.2165569847292528E-2</v>
      </c>
      <c r="S2761" s="59">
        <f t="shared" ref="S2761" si="11372">COS($U$8*$B2761)</f>
        <v>-0.99990122093909595</v>
      </c>
      <c r="T2761" s="60">
        <v>0</v>
      </c>
      <c r="U2761" s="22">
        <v>0</v>
      </c>
      <c r="V2761" s="116">
        <f t="shared" ref="V2761" si="11373">$T$8*SIN($B2761*$U$8)</f>
        <v>4.2165569847292528E-2</v>
      </c>
      <c r="X2761" s="55">
        <f t="shared" ref="X2761" si="11374">N2761*S2761+P2761*S2764-O2761*T2761-Q2761*T2764</f>
        <v>0.94267582909595282</v>
      </c>
      <c r="Y2761" s="58">
        <f t="shared" ref="Y2761" si="11375">(N2761*T2761+O2761*S2761+P2761*T2764+Q2761*S2764)</f>
        <v>0</v>
      </c>
      <c r="Z2761" s="56">
        <f t="shared" ref="Z2761" si="11376">N2761*U2761+P2761*U2764-O2761*V2761-Q2761*V2764</f>
        <v>0</v>
      </c>
      <c r="AA2761" s="57">
        <f t="shared" ref="AA2761" si="11377">(N2761*V2761+O2761*U2761+P2761*V2764+Q2761*U2764)</f>
        <v>-8.1922125553021724E-2</v>
      </c>
      <c r="AB2761" s="9"/>
      <c r="AC2761" s="61">
        <f t="shared" ref="AC2761" si="11378">20*LOG((2*$X$8)/(($X$8*X2761+Z2761+$X$8*X2764+Z2764)^2+($X$8*Y2761+AA2761+$X$8*Y2764+AA2764)^2)^0.5)</f>
        <v>-1.4859238946593116</v>
      </c>
      <c r="AE2761" s="99">
        <f t="shared" ref="AE2761" si="11379">((Y2761^2+X2761^2)/(Y2764^2+X2764^2))^0.5</f>
        <v>0.69346646609881912</v>
      </c>
      <c r="AF2761" s="17"/>
      <c r="AG2761" s="62"/>
      <c r="AH2761" s="62"/>
      <c r="AI2761" s="62"/>
      <c r="AJ2761" s="62"/>
    </row>
    <row r="2762" spans="2:36" ht="18.649999999999999" customHeight="1" thickBot="1">
      <c r="D2762" s="59"/>
      <c r="E2762" s="22"/>
      <c r="F2762" s="22"/>
      <c r="G2762" s="65"/>
      <c r="I2762" s="63"/>
      <c r="L2762" s="64"/>
      <c r="N2762" s="63"/>
      <c r="Q2762" s="64"/>
      <c r="S2762" s="63"/>
      <c r="V2762" s="64"/>
      <c r="X2762" s="63"/>
      <c r="AA2762" s="64"/>
      <c r="AE2762" s="100"/>
      <c r="AF2762" s="17"/>
      <c r="AG2762" s="62"/>
      <c r="AH2762" s="62"/>
      <c r="AI2762" s="62"/>
      <c r="AJ2762" s="62"/>
    </row>
    <row r="2763" spans="2:36" ht="18.649999999999999" customHeight="1" thickBot="1">
      <c r="D2763" s="237" t="s">
        <v>39</v>
      </c>
      <c r="E2763" s="238"/>
      <c r="F2763" s="239" t="s">
        <v>40</v>
      </c>
      <c r="G2763" s="240"/>
      <c r="I2763" s="228" t="s">
        <v>18</v>
      </c>
      <c r="J2763" s="229"/>
      <c r="K2763" s="230" t="s">
        <v>19</v>
      </c>
      <c r="L2763" s="231"/>
      <c r="N2763" s="228" t="s">
        <v>20</v>
      </c>
      <c r="O2763" s="229"/>
      <c r="P2763" s="230" t="s">
        <v>21</v>
      </c>
      <c r="Q2763" s="231"/>
      <c r="S2763" s="228" t="s">
        <v>47</v>
      </c>
      <c r="T2763" s="229"/>
      <c r="U2763" s="230" t="s">
        <v>48</v>
      </c>
      <c r="V2763" s="231"/>
      <c r="X2763" s="228" t="s">
        <v>51</v>
      </c>
      <c r="Y2763" s="229"/>
      <c r="Z2763" s="230" t="s">
        <v>52</v>
      </c>
      <c r="AA2763" s="231"/>
      <c r="AB2763" s="4"/>
      <c r="AC2763" s="71" t="s">
        <v>89</v>
      </c>
      <c r="AE2763" s="101" t="s">
        <v>90</v>
      </c>
      <c r="AF2763" s="17"/>
      <c r="AG2763" s="62"/>
      <c r="AH2763" s="62"/>
      <c r="AI2763" s="62"/>
      <c r="AJ2763" s="62"/>
    </row>
    <row r="2764" spans="2:36" ht="18.649999999999999" customHeight="1" thickTop="1" thickBot="1">
      <c r="D2764" s="43">
        <v>0</v>
      </c>
      <c r="E2764" s="116">
        <f t="shared" ref="E2764" si="11380">(1/$E$8)*SIN($B2761*$F$8)</f>
        <v>4.685063316365836E-3</v>
      </c>
      <c r="F2764" s="59">
        <f t="shared" ref="F2764" si="11381">COS($F$8*$B2761)</f>
        <v>-0.99990122093909595</v>
      </c>
      <c r="G2764" s="73">
        <v>0</v>
      </c>
      <c r="I2764" s="55">
        <v>0</v>
      </c>
      <c r="J2764" s="58">
        <f t="shared" ref="J2764" si="11382">(TAN($K$8*B2761))/$J$8</f>
        <v>-1.3502651176598941</v>
      </c>
      <c r="K2764" s="56">
        <v>1</v>
      </c>
      <c r="L2764" s="57">
        <v>0</v>
      </c>
      <c r="N2764" s="55">
        <f t="shared" ref="N2764" si="11383">D2764*I2761+F2764*I2764-E2764*J2761-G2764*J2764</f>
        <v>0</v>
      </c>
      <c r="O2764" s="58">
        <f t="shared" ref="O2764" si="11384">(D2764*J2761+E2764*I2761+F2764*J2764+G2764*I2764)</f>
        <v>1.354816803055966</v>
      </c>
      <c r="P2764" s="56">
        <f t="shared" ref="P2764" si="11385">D2764*K2761+F2764*K2764-E2764*L2761-G2764*L2764</f>
        <v>-0.99990122093909595</v>
      </c>
      <c r="Q2764" s="57">
        <f t="shared" ref="Q2764" si="11386">(D2764*L2761+E2764*K2761+F2764*L2764+G2764*K2764)</f>
        <v>0</v>
      </c>
      <c r="S2764" s="43">
        <v>0</v>
      </c>
      <c r="T2764" s="116">
        <f t="shared" ref="T2764" si="11387">(1/$T$8)*SIN($B2761*$U$8)</f>
        <v>4.685063316365836E-3</v>
      </c>
      <c r="U2764" s="59">
        <f t="shared" ref="U2764" si="11388">COS($U$8*$B2761)</f>
        <v>-0.99990122093909595</v>
      </c>
      <c r="V2764" s="73">
        <v>0</v>
      </c>
      <c r="X2764" s="55">
        <f t="shared" ref="X2764" si="11389">N2764*S2761+P2764*S2764-O2764*T2761-Q2764*T2764</f>
        <v>0</v>
      </c>
      <c r="Y2764" s="58">
        <f t="shared" ref="Y2764" si="11390">(N2764*T2761+O2764*S2761+P2764*T2764+Q2764*S2764)</f>
        <v>-1.3593675760546744</v>
      </c>
      <c r="Z2764" s="56">
        <f t="shared" ref="Z2764" si="11391">N2764*U2761+P2764*U2764-O2764*V2761-Q2764*V2764</f>
        <v>0.94267582909595282</v>
      </c>
      <c r="AA2764" s="57">
        <f t="shared" ref="AA2764" si="11392">(N2764*V2761+O2764*U2761+P2764*V2764+Q2764*U2764)</f>
        <v>0</v>
      </c>
      <c r="AB2764" s="9"/>
      <c r="AC2764" s="74">
        <f t="shared" ref="AC2764" si="11393">(180/PI())*ATAN(-1*(($X$8*Y2761+AA2761+$X$8*Y2764+AA2764)/($X$8*X2761+Z2761+$X$8*X2764+Z2764)))</f>
        <v>37.396730149149192</v>
      </c>
      <c r="AE2764" s="102">
        <f t="shared" ref="AE2764" si="11394">20*LOG(((($X$8*X2761+Z2761-$X$8*X2764-Z2764)^2+($X$8*Y2761+AA2761-$X$8*Y2764-AA2764)^2)/(($X$8*X2761+Z2761+$X$8*X2764+Z2764)^2+($X$8*Y2761+AA2761+$X$8*Y2764+AA2764)^2))^0.5)</f>
        <v>-5.3796765288987682</v>
      </c>
      <c r="AF2764" s="17"/>
      <c r="AG2764" s="62"/>
      <c r="AH2764" s="62"/>
      <c r="AI2764" s="62"/>
      <c r="AJ2764" s="62"/>
    </row>
    <row r="2765" spans="2:36" ht="18.649999999999999" customHeight="1">
      <c r="AE2765" s="66"/>
    </row>
    <row r="2766" spans="2:36" ht="18.649999999999999" customHeight="1" thickBot="1">
      <c r="E2766" s="50" t="s">
        <v>8</v>
      </c>
      <c r="J2766" s="50" t="s">
        <v>9</v>
      </c>
      <c r="O2766" s="50" t="s">
        <v>10</v>
      </c>
      <c r="T2766" s="50" t="s">
        <v>11</v>
      </c>
      <c r="Y2766" s="50" t="s">
        <v>12</v>
      </c>
    </row>
    <row r="2767" spans="2:36" ht="18.649999999999999" customHeight="1" thickBot="1">
      <c r="B2767" s="49"/>
      <c r="D2767" s="233" t="s">
        <v>37</v>
      </c>
      <c r="E2767" s="234"/>
      <c r="F2767" s="235" t="s">
        <v>38</v>
      </c>
      <c r="G2767" s="236"/>
      <c r="I2767" s="228" t="s">
        <v>14</v>
      </c>
      <c r="J2767" s="229"/>
      <c r="K2767" s="230" t="s">
        <v>15</v>
      </c>
      <c r="L2767" s="231"/>
      <c r="N2767" s="228" t="s">
        <v>16</v>
      </c>
      <c r="O2767" s="229"/>
      <c r="P2767" s="230" t="s">
        <v>17</v>
      </c>
      <c r="Q2767" s="231"/>
      <c r="S2767" s="228" t="s">
        <v>45</v>
      </c>
      <c r="T2767" s="229"/>
      <c r="U2767" s="230" t="s">
        <v>46</v>
      </c>
      <c r="V2767" s="231"/>
      <c r="X2767" s="228" t="s">
        <v>49</v>
      </c>
      <c r="Y2767" s="229"/>
      <c r="Z2767" s="230" t="s">
        <v>50</v>
      </c>
      <c r="AA2767" s="231"/>
      <c r="AB2767" s="4"/>
      <c r="AC2767" s="53" t="s">
        <v>87</v>
      </c>
      <c r="AE2767" s="98" t="s">
        <v>88</v>
      </c>
      <c r="AF2767" s="17"/>
      <c r="AG2767" s="62"/>
      <c r="AH2767" s="62"/>
      <c r="AI2767" s="62"/>
      <c r="AJ2767" s="62"/>
    </row>
    <row r="2768" spans="2:36" ht="18.649999999999999" customHeight="1" thickTop="1" thickBot="1">
      <c r="B2768" s="75">
        <v>7.84</v>
      </c>
      <c r="D2768" s="132">
        <f t="shared" ref="D2768" si="11395">COS($F$8*$B2768)</f>
        <v>-0.9999816574194913</v>
      </c>
      <c r="E2768" s="133">
        <v>0</v>
      </c>
      <c r="F2768" s="134">
        <v>0</v>
      </c>
      <c r="G2768" s="135">
        <f t="shared" ref="G2768" si="11396">$E$8*SIN($B2768*$F$8)</f>
        <v>1.8170399585712468E-2</v>
      </c>
      <c r="I2768" s="55">
        <v>1</v>
      </c>
      <c r="J2768" s="58">
        <v>0</v>
      </c>
      <c r="K2768" s="56">
        <v>0</v>
      </c>
      <c r="L2768" s="57">
        <v>0</v>
      </c>
      <c r="N2768" s="55">
        <f t="shared" ref="N2768" si="11397">D2768*I2768+F2768*I2771-E2768*J2768-G2768*J2771</f>
        <v>-0.976124021797945</v>
      </c>
      <c r="O2768" s="58">
        <f t="shared" ref="O2768" si="11398">(D2768*J2768+E2768*I2768+F2768*J2771+G2768*I2771)</f>
        <v>0</v>
      </c>
      <c r="P2768" s="56">
        <f t="shared" ref="P2768" si="11399">D2768*K2768+F2768*K2771-E2768*L2768-G2768*L2771</f>
        <v>0</v>
      </c>
      <c r="Q2768" s="57">
        <f t="shared" ref="Q2768" si="11400">(D2768*L2768+E2768*K2768+F2768*L2771+G2768*K2771)</f>
        <v>1.8170399585712468E-2</v>
      </c>
      <c r="S2768" s="59">
        <f t="shared" ref="S2768" si="11401">COS($U$8*$B2768)</f>
        <v>-0.9999816574194913</v>
      </c>
      <c r="T2768" s="60">
        <v>0</v>
      </c>
      <c r="U2768" s="22">
        <v>0</v>
      </c>
      <c r="V2768" s="116">
        <f t="shared" ref="V2768" si="11402">$T$8*SIN($B2768*$U$8)</f>
        <v>1.8170399585712468E-2</v>
      </c>
      <c r="X2768" s="55">
        <f t="shared" ref="X2768" si="11403">N2768*S2768+P2768*S2771-O2768*T2768-Q2768*T2771</f>
        <v>0.97606943233992149</v>
      </c>
      <c r="Y2768" s="58">
        <f t="shared" ref="Y2768" si="11404">(N2768*T2768+O2768*S2768+P2768*T2771+Q2768*S2771)</f>
        <v>0</v>
      </c>
      <c r="Z2768" s="56">
        <f t="shared" ref="Z2768" si="11405">N2768*U2768+P2768*U2771-O2768*V2768-Q2768*V2771</f>
        <v>0</v>
      </c>
      <c r="AA2768" s="57">
        <f t="shared" ref="AA2768" si="11406">(N2768*V2768+O2768*U2768+P2768*V2771+Q2768*U2771)</f>
        <v>-3.5906629814976561E-2</v>
      </c>
      <c r="AB2768" s="9"/>
      <c r="AC2768" s="61">
        <f t="shared" ref="AC2768" si="11407">20*LOG((2*$X$8)/(($X$8*X2768+Z2768+$X$8*X2771+Z2771)^2+($X$8*Y2768+AA2768+$X$8*Y2771+AA2771)^2)^0.5)</f>
        <v>-1.4930840160801653</v>
      </c>
      <c r="AE2768" s="99">
        <f t="shared" ref="AE2768" si="11408">((Y2768^2+X2768^2)/(Y2771^2+X2771^2))^0.5</f>
        <v>0.74113983349925716</v>
      </c>
      <c r="AF2768" s="17"/>
      <c r="AG2768" s="62"/>
      <c r="AH2768" s="62"/>
      <c r="AI2768" s="62"/>
      <c r="AJ2768" s="62"/>
    </row>
    <row r="2769" spans="2:36" ht="18.649999999999999" customHeight="1" thickBot="1">
      <c r="D2769" s="59"/>
      <c r="E2769" s="22"/>
      <c r="F2769" s="22"/>
      <c r="G2769" s="65"/>
      <c r="I2769" s="63"/>
      <c r="L2769" s="64"/>
      <c r="N2769" s="63"/>
      <c r="Q2769" s="64"/>
      <c r="S2769" s="63"/>
      <c r="V2769" s="64"/>
      <c r="X2769" s="63"/>
      <c r="AA2769" s="64"/>
      <c r="AE2769" s="100"/>
      <c r="AF2769" s="17"/>
      <c r="AG2769" s="62"/>
      <c r="AH2769" s="62"/>
      <c r="AI2769" s="62"/>
      <c r="AJ2769" s="62"/>
    </row>
    <row r="2770" spans="2:36" ht="18.649999999999999" customHeight="1" thickBot="1">
      <c r="D2770" s="237" t="s">
        <v>39</v>
      </c>
      <c r="E2770" s="238"/>
      <c r="F2770" s="239" t="s">
        <v>40</v>
      </c>
      <c r="G2770" s="240"/>
      <c r="I2770" s="228" t="s">
        <v>18</v>
      </c>
      <c r="J2770" s="229"/>
      <c r="K2770" s="230" t="s">
        <v>19</v>
      </c>
      <c r="L2770" s="231"/>
      <c r="N2770" s="228" t="s">
        <v>20</v>
      </c>
      <c r="O2770" s="229"/>
      <c r="P2770" s="230" t="s">
        <v>21</v>
      </c>
      <c r="Q2770" s="231"/>
      <c r="S2770" s="228" t="s">
        <v>47</v>
      </c>
      <c r="T2770" s="229"/>
      <c r="U2770" s="230" t="s">
        <v>48</v>
      </c>
      <c r="V2770" s="231"/>
      <c r="X2770" s="228" t="s">
        <v>51</v>
      </c>
      <c r="Y2770" s="229"/>
      <c r="Z2770" s="230" t="s">
        <v>52</v>
      </c>
      <c r="AA2770" s="231"/>
      <c r="AB2770" s="4"/>
      <c r="AC2770" s="71" t="s">
        <v>89</v>
      </c>
      <c r="AE2770" s="101" t="s">
        <v>90</v>
      </c>
      <c r="AF2770" s="17"/>
      <c r="AG2770" s="62"/>
      <c r="AH2770" s="62"/>
      <c r="AI2770" s="62"/>
      <c r="AJ2770" s="62"/>
    </row>
    <row r="2771" spans="2:36" ht="18.649999999999999" customHeight="1" thickTop="1" thickBot="1">
      <c r="D2771" s="43">
        <v>0</v>
      </c>
      <c r="E2771" s="116">
        <f t="shared" ref="E2771" si="11409">(1/$E$8)*SIN($B2768*$F$8)</f>
        <v>2.0189332873013855E-3</v>
      </c>
      <c r="F2771" s="59">
        <f t="shared" ref="F2771" si="11410">COS($F$8*$B2768)</f>
        <v>-0.9999816574194913</v>
      </c>
      <c r="G2771" s="73">
        <v>0</v>
      </c>
      <c r="I2771" s="55">
        <v>0</v>
      </c>
      <c r="J2771" s="58">
        <f t="shared" ref="J2771" si="11411">(TAN($K$8*B2768))/$J$8</f>
        <v>-1.3129945496798945</v>
      </c>
      <c r="K2771" s="56">
        <v>1</v>
      </c>
      <c r="L2771" s="57">
        <v>0</v>
      </c>
      <c r="N2771" s="55">
        <f t="shared" ref="N2771" si="11412">D2771*I2768+F2771*I2771-E2771*J2768-G2771*J2771</f>
        <v>0</v>
      </c>
      <c r="O2771" s="58">
        <f t="shared" ref="O2771" si="11413">(D2771*J2768+E2771*I2768+F2771*J2771+G2771*I2771)</f>
        <v>1.3149893992589607</v>
      </c>
      <c r="P2771" s="56">
        <f t="shared" ref="P2771" si="11414">D2771*K2768+F2771*K2771-E2771*L2768-G2771*L2771</f>
        <v>-0.9999816574194913</v>
      </c>
      <c r="Q2771" s="57">
        <f t="shared" ref="Q2771" si="11415">(D2771*L2768+E2771*K2768+F2771*L2771+G2771*K2771)</f>
        <v>0</v>
      </c>
      <c r="S2771" s="43">
        <v>0</v>
      </c>
      <c r="T2771" s="116">
        <f t="shared" ref="T2771" si="11416">(1/$T$8)*SIN($B2768*$U$8)</f>
        <v>2.0189332873013855E-3</v>
      </c>
      <c r="U2771" s="59">
        <f t="shared" ref="U2771" si="11417">COS($U$8*$B2768)</f>
        <v>-0.9999816574194913</v>
      </c>
      <c r="V2771" s="73">
        <v>0</v>
      </c>
      <c r="X2771" s="55">
        <f t="shared" ref="X2771" si="11418">N2771*S2768+P2771*S2771-O2771*T2768-Q2771*T2771</f>
        <v>0</v>
      </c>
      <c r="Y2771" s="58">
        <f t="shared" ref="Y2771" si="11419">(N2771*T2768+O2771*S2768+P2771*T2771+Q2771*S2771)</f>
        <v>-1.3169841752148919</v>
      </c>
      <c r="Z2771" s="56">
        <f t="shared" ref="Z2771" si="11420">N2771*U2768+P2771*U2771-O2771*V2768-Q2771*V2771</f>
        <v>0.97606943233992161</v>
      </c>
      <c r="AA2771" s="57">
        <f t="shared" ref="AA2771" si="11421">(N2771*V2768+O2771*U2768+P2771*V2771+Q2771*U2771)</f>
        <v>0</v>
      </c>
      <c r="AB2771" s="9"/>
      <c r="AC2771" s="74">
        <f t="shared" ref="AC2771" si="11422">(180/PI())*ATAN(-1*(($X$8*Y2768+AA2768+$X$8*Y2771+AA2771)/($X$8*X2768+Z2768+$X$8*X2771+Z2771)))</f>
        <v>34.723120609789596</v>
      </c>
      <c r="AE2771" s="102">
        <f t="shared" ref="AE2771" si="11423">20*LOG(((($X$8*X2768+Z2768-$X$8*X2771-Z2771)^2+($X$8*Y2768+AA2768-$X$8*Y2771-AA2771)^2)/(($X$8*X2768+Z2768+$X$8*X2771+Z2771)^2+($X$8*Y2768+AA2768+$X$8*Y2771+AA2771)^2))^0.5)</f>
        <v>-5.3621755496107077</v>
      </c>
      <c r="AF2771" s="17"/>
      <c r="AG2771" s="62"/>
      <c r="AH2771" s="62"/>
      <c r="AI2771" s="62"/>
      <c r="AJ2771" s="62"/>
    </row>
    <row r="2772" spans="2:36" ht="18.649999999999999" customHeight="1">
      <c r="AE2772" s="66"/>
    </row>
    <row r="2773" spans="2:36" ht="18.649999999999999" customHeight="1" thickBot="1">
      <c r="E2773" s="50" t="s">
        <v>8</v>
      </c>
      <c r="J2773" s="50" t="s">
        <v>9</v>
      </c>
      <c r="O2773" s="50" t="s">
        <v>10</v>
      </c>
      <c r="T2773" s="50" t="s">
        <v>11</v>
      </c>
      <c r="Y2773" s="50" t="s">
        <v>12</v>
      </c>
    </row>
    <row r="2774" spans="2:36" ht="18.649999999999999" customHeight="1" thickBot="1">
      <c r="B2774" s="49"/>
      <c r="D2774" s="233" t="s">
        <v>37</v>
      </c>
      <c r="E2774" s="234"/>
      <c r="F2774" s="235" t="s">
        <v>38</v>
      </c>
      <c r="G2774" s="236"/>
      <c r="I2774" s="228" t="s">
        <v>14</v>
      </c>
      <c r="J2774" s="229"/>
      <c r="K2774" s="230" t="s">
        <v>15</v>
      </c>
      <c r="L2774" s="231"/>
      <c r="N2774" s="228" t="s">
        <v>16</v>
      </c>
      <c r="O2774" s="229"/>
      <c r="P2774" s="230" t="s">
        <v>17</v>
      </c>
      <c r="Q2774" s="231"/>
      <c r="S2774" s="228" t="s">
        <v>45</v>
      </c>
      <c r="T2774" s="229"/>
      <c r="U2774" s="230" t="s">
        <v>46</v>
      </c>
      <c r="V2774" s="231"/>
      <c r="X2774" s="228" t="s">
        <v>49</v>
      </c>
      <c r="Y2774" s="229"/>
      <c r="Z2774" s="230" t="s">
        <v>50</v>
      </c>
      <c r="AA2774" s="231"/>
      <c r="AB2774" s="4"/>
      <c r="AC2774" s="53" t="s">
        <v>87</v>
      </c>
      <c r="AE2774" s="98" t="s">
        <v>88</v>
      </c>
      <c r="AF2774" s="17"/>
      <c r="AG2774" s="62"/>
      <c r="AH2774" s="62"/>
      <c r="AI2774" s="62"/>
      <c r="AJ2774" s="62"/>
    </row>
    <row r="2775" spans="2:36" ht="18.649999999999999" customHeight="1" thickTop="1" thickBot="1">
      <c r="B2775" s="75">
        <v>7.86</v>
      </c>
      <c r="D2775" s="132">
        <f t="shared" ref="D2775" si="11424">COS($F$8*$B2775)</f>
        <v>-0.99999811435944375</v>
      </c>
      <c r="E2775" s="133">
        <v>0</v>
      </c>
      <c r="F2775" s="134">
        <v>0</v>
      </c>
      <c r="G2775" s="135">
        <f t="shared" ref="G2775" si="11425">$E$8*SIN($B2775*$F$8)</f>
        <v>-5.8259332310083428E-3</v>
      </c>
      <c r="I2775" s="55">
        <v>1</v>
      </c>
      <c r="J2775" s="58">
        <v>0</v>
      </c>
      <c r="K2775" s="56">
        <v>0</v>
      </c>
      <c r="L2775" s="57">
        <v>0</v>
      </c>
      <c r="N2775" s="55">
        <f t="shared" ref="N2775" si="11426">D2775*I2775+F2775*I2778-E2775*J2775-G2775*J2778</f>
        <v>-1.0074366181809091</v>
      </c>
      <c r="O2775" s="58">
        <f t="shared" ref="O2775" si="11427">(D2775*J2775+E2775*I2775+F2775*J2778+G2775*I2778)</f>
        <v>0</v>
      </c>
      <c r="P2775" s="56">
        <f t="shared" ref="P2775" si="11428">D2775*K2775+F2775*K2778-E2775*L2775-G2775*L2778</f>
        <v>0</v>
      </c>
      <c r="Q2775" s="57">
        <f t="shared" ref="Q2775" si="11429">(D2775*L2775+E2775*K2775+F2775*L2778+G2775*K2778)</f>
        <v>-5.8259332310083428E-3</v>
      </c>
      <c r="S2775" s="59">
        <f t="shared" ref="S2775" si="11430">COS($U$8*$B2775)</f>
        <v>-0.99999811435944375</v>
      </c>
      <c r="T2775" s="60">
        <v>0</v>
      </c>
      <c r="U2775" s="22">
        <v>0</v>
      </c>
      <c r="V2775" s="116">
        <f t="shared" ref="V2775" si="11431">$T$8*SIN($B2775*$U$8)</f>
        <v>-5.8259332310083428E-3</v>
      </c>
      <c r="X2775" s="55">
        <f t="shared" ref="X2775" si="11432">N2775*S2775+P2775*S2778-O2775*T2775-Q2775*T2778</f>
        <v>1.0074309472400071</v>
      </c>
      <c r="Y2775" s="58">
        <f t="shared" ref="Y2775" si="11433">(N2775*T2775+O2775*S2775+P2775*T2778+Q2775*S2778)</f>
        <v>0</v>
      </c>
      <c r="Z2775" s="56">
        <f t="shared" ref="Z2775" si="11434">N2775*U2775+P2775*U2778-O2775*V2775-Q2775*V2778</f>
        <v>0</v>
      </c>
      <c r="AA2775" s="57">
        <f t="shared" ref="AA2775" si="11435">(N2775*V2775+O2775*U2775+P2775*V2778+Q2775*U2778)</f>
        <v>1.1695180717387187E-2</v>
      </c>
      <c r="AB2775" s="9"/>
      <c r="AC2775" s="61">
        <f t="shared" ref="AC2775" si="11436">20*LOG((2*$X$8)/(($X$8*X2775+Z2775+$X$8*X2778+Z2778)^2+($X$8*Y2775+AA2775+$X$8*Y2778+AA2778)^2)^0.5)</f>
        <v>-1.5051480375963833</v>
      </c>
      <c r="AE2775" s="99">
        <f t="shared" ref="AE2775" si="11437">((Y2775^2+X2775^2)/(Y2778^2+X2778^2))^0.5</f>
        <v>0.78983692269311756</v>
      </c>
      <c r="AF2775" s="17"/>
      <c r="AG2775" s="62"/>
      <c r="AH2775" s="62"/>
      <c r="AI2775" s="62"/>
      <c r="AJ2775" s="62"/>
    </row>
    <row r="2776" spans="2:36" ht="18.649999999999999" customHeight="1" thickBot="1">
      <c r="D2776" s="59"/>
      <c r="E2776" s="22"/>
      <c r="F2776" s="22"/>
      <c r="G2776" s="65"/>
      <c r="I2776" s="63"/>
      <c r="L2776" s="64"/>
      <c r="N2776" s="63"/>
      <c r="Q2776" s="64"/>
      <c r="S2776" s="63"/>
      <c r="V2776" s="64"/>
      <c r="X2776" s="63"/>
      <c r="AA2776" s="64"/>
      <c r="AE2776" s="100"/>
      <c r="AF2776" s="17"/>
      <c r="AG2776" s="62"/>
      <c r="AH2776" s="62"/>
      <c r="AI2776" s="62"/>
      <c r="AJ2776" s="62"/>
    </row>
    <row r="2777" spans="2:36" ht="18.649999999999999" customHeight="1" thickBot="1">
      <c r="D2777" s="237" t="s">
        <v>39</v>
      </c>
      <c r="E2777" s="238"/>
      <c r="F2777" s="239" t="s">
        <v>40</v>
      </c>
      <c r="G2777" s="240"/>
      <c r="I2777" s="228" t="s">
        <v>18</v>
      </c>
      <c r="J2777" s="229"/>
      <c r="K2777" s="230" t="s">
        <v>19</v>
      </c>
      <c r="L2777" s="231"/>
      <c r="N2777" s="228" t="s">
        <v>20</v>
      </c>
      <c r="O2777" s="229"/>
      <c r="P2777" s="230" t="s">
        <v>21</v>
      </c>
      <c r="Q2777" s="231"/>
      <c r="S2777" s="228" t="s">
        <v>47</v>
      </c>
      <c r="T2777" s="229"/>
      <c r="U2777" s="230" t="s">
        <v>48</v>
      </c>
      <c r="V2777" s="231"/>
      <c r="X2777" s="228" t="s">
        <v>51</v>
      </c>
      <c r="Y2777" s="229"/>
      <c r="Z2777" s="230" t="s">
        <v>52</v>
      </c>
      <c r="AA2777" s="231"/>
      <c r="AB2777" s="4"/>
      <c r="AC2777" s="71" t="s">
        <v>89</v>
      </c>
      <c r="AE2777" s="101" t="s">
        <v>90</v>
      </c>
      <c r="AF2777" s="17"/>
      <c r="AG2777" s="62"/>
      <c r="AH2777" s="62"/>
      <c r="AI2777" s="62"/>
      <c r="AJ2777" s="62"/>
    </row>
    <row r="2778" spans="2:36" ht="18.649999999999999" customHeight="1" thickTop="1" thickBot="1">
      <c r="D2778" s="43">
        <v>0</v>
      </c>
      <c r="E2778" s="116">
        <f t="shared" ref="E2778" si="11438">(1/$E$8)*SIN($B2775*$F$8)</f>
        <v>-6.4732591455648255E-4</v>
      </c>
      <c r="F2778" s="59">
        <f t="shared" ref="F2778" si="11439">COS($F$8*$B2775)</f>
        <v>-0.99999811435944375</v>
      </c>
      <c r="G2778" s="73">
        <v>0</v>
      </c>
      <c r="I2778" s="55">
        <v>0</v>
      </c>
      <c r="J2778" s="58">
        <f t="shared" ref="J2778" si="11440">(TAN($K$8*B2775))/$J$8</f>
        <v>-1.2767918076840006</v>
      </c>
      <c r="K2778" s="56">
        <v>1</v>
      </c>
      <c r="L2778" s="57">
        <v>0</v>
      </c>
      <c r="N2778" s="55">
        <f t="shared" ref="N2778" si="11441">D2778*I2775+F2778*I2778-E2778*J2775-G2778*J2778</f>
        <v>0</v>
      </c>
      <c r="O2778" s="58">
        <f t="shared" ref="O2778" si="11442">(D2778*J2775+E2778*I2775+F2778*J2778+G2778*I2778)</f>
        <v>1.2761420741990297</v>
      </c>
      <c r="P2778" s="56">
        <f t="shared" ref="P2778" si="11443">D2778*K2775+F2778*K2778-E2778*L2775-G2778*L2778</f>
        <v>-0.99999811435944375</v>
      </c>
      <c r="Q2778" s="57">
        <f t="shared" ref="Q2778" si="11444">(D2778*L2775+E2778*K2775+F2778*L2778+G2778*K2778)</f>
        <v>0</v>
      </c>
      <c r="S2778" s="43">
        <v>0</v>
      </c>
      <c r="T2778" s="116">
        <f t="shared" ref="T2778" si="11445">(1/$T$8)*SIN($B2775*$U$8)</f>
        <v>-6.4732591455648255E-4</v>
      </c>
      <c r="U2778" s="59">
        <f t="shared" ref="U2778" si="11446">COS($U$8*$B2775)</f>
        <v>-0.99999811435944375</v>
      </c>
      <c r="V2778" s="73">
        <v>0</v>
      </c>
      <c r="X2778" s="55">
        <f t="shared" ref="X2778" si="11447">N2778*S2775+P2778*S2778-O2778*T2775-Q2778*T2778</f>
        <v>0</v>
      </c>
      <c r="Y2778" s="58">
        <f t="shared" ref="Y2778" si="11448">(N2778*T2775+O2778*S2775+P2778*T2778+Q2778*S2778)</f>
        <v>-1.2754923431598466</v>
      </c>
      <c r="Z2778" s="56">
        <f t="shared" ref="Z2778" si="11449">N2778*U2775+P2778*U2778-O2778*V2775-Q2778*V2778</f>
        <v>1.0074309472400071</v>
      </c>
      <c r="AA2778" s="57">
        <f t="shared" ref="AA2778" si="11450">(N2778*V2775+O2778*U2775+P2778*V2778+Q2778*U2778)</f>
        <v>0</v>
      </c>
      <c r="AB2778" s="9"/>
      <c r="AC2778" s="74">
        <f t="shared" ref="AC2778" si="11451">(180/PI())*ATAN(-1*(($X$8*Y2775+AA2775+$X$8*Y2778+AA2778)/($X$8*X2775+Z2775+$X$8*X2778+Z2778)))</f>
        <v>32.097483370943948</v>
      </c>
      <c r="AE2778" s="102">
        <f t="shared" ref="AE2778" si="11452">20*LOG(((($X$8*X2775+Z2775-$X$8*X2778-Z2778)^2+($X$8*Y2775+AA2775-$X$8*Y2778-AA2778)^2)/(($X$8*X2775+Z2775+$X$8*X2778+Z2778)^2+($X$8*Y2775+AA2775+$X$8*Y2778+AA2778)^2))^0.5)</f>
        <v>-5.3329115170231614</v>
      </c>
      <c r="AF2778" s="17"/>
      <c r="AG2778" s="62"/>
      <c r="AH2778" s="62"/>
      <c r="AI2778" s="62"/>
      <c r="AJ2778" s="62"/>
    </row>
    <row r="2779" spans="2:36" ht="18.649999999999999" customHeight="1">
      <c r="AE2779" s="66"/>
    </row>
    <row r="2780" spans="2:36" ht="18.649999999999999" customHeight="1" thickBot="1">
      <c r="E2780" s="50" t="s">
        <v>8</v>
      </c>
      <c r="J2780" s="50" t="s">
        <v>9</v>
      </c>
      <c r="O2780" s="50" t="s">
        <v>10</v>
      </c>
      <c r="T2780" s="50" t="s">
        <v>11</v>
      </c>
      <c r="Y2780" s="50" t="s">
        <v>12</v>
      </c>
    </row>
    <row r="2781" spans="2:36" ht="18.649999999999999" customHeight="1" thickBot="1">
      <c r="B2781" s="49"/>
      <c r="D2781" s="233" t="s">
        <v>37</v>
      </c>
      <c r="E2781" s="234"/>
      <c r="F2781" s="235" t="s">
        <v>38</v>
      </c>
      <c r="G2781" s="236"/>
      <c r="I2781" s="228" t="s">
        <v>14</v>
      </c>
      <c r="J2781" s="229"/>
      <c r="K2781" s="230" t="s">
        <v>15</v>
      </c>
      <c r="L2781" s="231"/>
      <c r="N2781" s="228" t="s">
        <v>16</v>
      </c>
      <c r="O2781" s="229"/>
      <c r="P2781" s="230" t="s">
        <v>17</v>
      </c>
      <c r="Q2781" s="231"/>
      <c r="S2781" s="228" t="s">
        <v>45</v>
      </c>
      <c r="T2781" s="229"/>
      <c r="U2781" s="230" t="s">
        <v>46</v>
      </c>
      <c r="V2781" s="231"/>
      <c r="X2781" s="228" t="s">
        <v>49</v>
      </c>
      <c r="Y2781" s="229"/>
      <c r="Z2781" s="230" t="s">
        <v>50</v>
      </c>
      <c r="AA2781" s="231"/>
      <c r="AB2781" s="4"/>
      <c r="AC2781" s="53" t="s">
        <v>87</v>
      </c>
      <c r="AE2781" s="98" t="s">
        <v>88</v>
      </c>
      <c r="AF2781" s="17"/>
      <c r="AG2781" s="62"/>
      <c r="AH2781" s="62"/>
      <c r="AI2781" s="62"/>
      <c r="AJ2781" s="62"/>
    </row>
    <row r="2782" spans="2:36" ht="18.649999999999999" customHeight="1" thickTop="1" thickBot="1">
      <c r="B2782" s="75">
        <v>7.88</v>
      </c>
      <c r="D2782" s="132">
        <f t="shared" ref="D2782" si="11453">COS($F$8*$B2782)</f>
        <v>-0.99995059070602654</v>
      </c>
      <c r="E2782" s="133">
        <v>0</v>
      </c>
      <c r="F2782" s="134">
        <v>0</v>
      </c>
      <c r="G2782" s="135">
        <f t="shared" ref="G2782" si="11454">$E$8*SIN($B2782*$F$8)</f>
        <v>-2.9821893300359906E-2</v>
      </c>
      <c r="I2782" s="55">
        <v>1</v>
      </c>
      <c r="J2782" s="58">
        <v>0</v>
      </c>
      <c r="K2782" s="56">
        <v>0</v>
      </c>
      <c r="L2782" s="57">
        <v>0</v>
      </c>
      <c r="N2782" s="55">
        <f t="shared" ref="N2782" si="11455">D2782*I2782+F2782*I2785-E2782*J2782-G2782*J2785</f>
        <v>-1.0369773966790568</v>
      </c>
      <c r="O2782" s="58">
        <f t="shared" ref="O2782" si="11456">(D2782*J2782+E2782*I2782+F2782*J2785+G2782*I2785)</f>
        <v>0</v>
      </c>
      <c r="P2782" s="56">
        <f t="shared" ref="P2782" si="11457">D2782*K2782+F2782*K2785-E2782*L2782-G2782*L2785</f>
        <v>0</v>
      </c>
      <c r="Q2782" s="57">
        <f t="shared" ref="Q2782" si="11458">(D2782*L2782+E2782*K2782+F2782*L2785+G2782*K2785)</f>
        <v>-2.9821893300359906E-2</v>
      </c>
      <c r="S2782" s="59">
        <f t="shared" ref="S2782" si="11459">COS($U$8*$B2782)</f>
        <v>-0.99995059070602654</v>
      </c>
      <c r="T2782" s="60">
        <v>0</v>
      </c>
      <c r="U2782" s="22">
        <v>0</v>
      </c>
      <c r="V2782" s="116">
        <f t="shared" ref="V2782" si="11460">$T$8*SIN($B2782*$U$8)</f>
        <v>-2.9821893300359906E-2</v>
      </c>
      <c r="X2782" s="55">
        <f t="shared" ref="X2782" si="11461">N2782*S2782+P2782*S2785-O2782*T2782-Q2782*T2785</f>
        <v>1.0368273442113518</v>
      </c>
      <c r="Y2782" s="58">
        <f t="shared" ref="Y2782" si="11462">(N2782*T2782+O2782*S2782+P2782*T2785+Q2782*S2785)</f>
        <v>0</v>
      </c>
      <c r="Z2782" s="56">
        <f t="shared" ref="Z2782" si="11463">N2782*U2782+P2782*U2785-O2782*V2782-Q2782*V2785</f>
        <v>0</v>
      </c>
      <c r="AA2782" s="57">
        <f t="shared" ref="AA2782" si="11464">(N2782*V2782+O2782*U2782+P2782*V2785+Q2782*U2785)</f>
        <v>6.07450491003148E-2</v>
      </c>
      <c r="AB2782" s="9"/>
      <c r="AC2782" s="61">
        <f t="shared" ref="AC2782" si="11465">20*LOG((2*$X$8)/(($X$8*X2782+Z2782+$X$8*X2785+Z2785)^2+($X$8*Y2782+AA2782+$X$8*Y2785+AA2785)^2)^0.5)</f>
        <v>-1.5217845901279521</v>
      </c>
      <c r="AE2782" s="99">
        <f t="shared" ref="AE2782" si="11466">((Y2782^2+X2782^2)/(Y2785^2+X2785^2))^0.5</f>
        <v>0.83963921131525621</v>
      </c>
      <c r="AF2782" s="17"/>
      <c r="AG2782" s="62"/>
      <c r="AH2782" s="62"/>
      <c r="AI2782" s="62"/>
      <c r="AJ2782" s="62"/>
    </row>
    <row r="2783" spans="2:36" ht="18.649999999999999" customHeight="1" thickBot="1">
      <c r="D2783" s="59"/>
      <c r="E2783" s="22"/>
      <c r="F2783" s="22"/>
      <c r="G2783" s="65"/>
      <c r="I2783" s="63"/>
      <c r="L2783" s="64"/>
      <c r="N2783" s="63"/>
      <c r="Q2783" s="64"/>
      <c r="S2783" s="63"/>
      <c r="V2783" s="64"/>
      <c r="X2783" s="63"/>
      <c r="AA2783" s="64"/>
      <c r="AE2783" s="100"/>
      <c r="AF2783" s="17"/>
      <c r="AG2783" s="62"/>
      <c r="AH2783" s="62"/>
      <c r="AI2783" s="62"/>
      <c r="AJ2783" s="62"/>
    </row>
    <row r="2784" spans="2:36" ht="18.649999999999999" customHeight="1" thickBot="1">
      <c r="D2784" s="237" t="s">
        <v>39</v>
      </c>
      <c r="E2784" s="238"/>
      <c r="F2784" s="239" t="s">
        <v>40</v>
      </c>
      <c r="G2784" s="240"/>
      <c r="I2784" s="228" t="s">
        <v>18</v>
      </c>
      <c r="J2784" s="229"/>
      <c r="K2784" s="230" t="s">
        <v>19</v>
      </c>
      <c r="L2784" s="231"/>
      <c r="N2784" s="228" t="s">
        <v>20</v>
      </c>
      <c r="O2784" s="229"/>
      <c r="P2784" s="230" t="s">
        <v>21</v>
      </c>
      <c r="Q2784" s="231"/>
      <c r="S2784" s="228" t="s">
        <v>47</v>
      </c>
      <c r="T2784" s="229"/>
      <c r="U2784" s="230" t="s">
        <v>48</v>
      </c>
      <c r="V2784" s="231"/>
      <c r="X2784" s="228" t="s">
        <v>51</v>
      </c>
      <c r="Y2784" s="229"/>
      <c r="Z2784" s="230" t="s">
        <v>52</v>
      </c>
      <c r="AA2784" s="231"/>
      <c r="AB2784" s="4"/>
      <c r="AC2784" s="71" t="s">
        <v>89</v>
      </c>
      <c r="AE2784" s="101" t="s">
        <v>90</v>
      </c>
      <c r="AF2784" s="17"/>
      <c r="AG2784" s="62"/>
      <c r="AH2784" s="62"/>
      <c r="AI2784" s="62"/>
      <c r="AJ2784" s="62"/>
    </row>
    <row r="2785" spans="2:36" ht="18.649999999999999" customHeight="1" thickTop="1" thickBot="1">
      <c r="D2785" s="43">
        <v>0</v>
      </c>
      <c r="E2785" s="116">
        <f t="shared" ref="E2785" si="11467">(1/$E$8)*SIN($B2782*$F$8)</f>
        <v>-3.313543700039989E-3</v>
      </c>
      <c r="F2785" s="59">
        <f t="shared" ref="F2785" si="11468">COS($F$8*$B2782)</f>
        <v>-0.99995059070602654</v>
      </c>
      <c r="G2785" s="73">
        <v>0</v>
      </c>
      <c r="I2785" s="55">
        <v>0</v>
      </c>
      <c r="J2785" s="58">
        <f t="shared" ref="J2785" si="11469">(TAN($K$8*B2782))/$J$8</f>
        <v>-1.2415980970793505</v>
      </c>
      <c r="K2785" s="56">
        <v>1</v>
      </c>
      <c r="L2785" s="57">
        <v>0</v>
      </c>
      <c r="N2785" s="55">
        <f t="shared" ref="N2785" si="11470">D2785*I2782+F2785*I2785-E2785*J2782-G2785*J2785</f>
        <v>0</v>
      </c>
      <c r="O2785" s="58">
        <f t="shared" ref="O2785" si="11471">(D2785*J2782+E2785*I2782+F2785*J2785+G2785*I2785)</f>
        <v>1.2382232068939352</v>
      </c>
      <c r="P2785" s="56">
        <f t="shared" ref="P2785" si="11472">D2785*K2782+F2785*K2785-E2785*L2782-G2785*L2785</f>
        <v>-0.99995059070602654</v>
      </c>
      <c r="Q2785" s="57">
        <f t="shared" ref="Q2785" si="11473">(D2785*L2782+E2785*K2782+F2785*L2785+G2785*K2785)</f>
        <v>0</v>
      </c>
      <c r="S2785" s="43">
        <v>0</v>
      </c>
      <c r="T2785" s="116">
        <f t="shared" ref="T2785" si="11474">(1/$T$8)*SIN($B2782*$U$8)</f>
        <v>-3.313543700039989E-3</v>
      </c>
      <c r="U2785" s="59">
        <f t="shared" ref="U2785" si="11475">COS($U$8*$B2782)</f>
        <v>-0.99995059070602654</v>
      </c>
      <c r="V2785" s="73">
        <v>0</v>
      </c>
      <c r="X2785" s="55">
        <f t="shared" ref="X2785" si="11476">N2785*S2782+P2785*S2785-O2785*T2782-Q2785*T2785</f>
        <v>0</v>
      </c>
      <c r="Y2785" s="58">
        <f t="shared" ref="Y2785" si="11477">(N2785*T2782+O2785*S2782+P2785*T2785+Q2785*S2785)</f>
        <v>-1.2348486471793159</v>
      </c>
      <c r="Z2785" s="56">
        <f t="shared" ref="Z2785" si="11478">N2785*U2782+P2785*U2785-O2785*V2782-Q2785*V2785</f>
        <v>1.0368273442113518</v>
      </c>
      <c r="AA2785" s="57">
        <f t="shared" ref="AA2785" si="11479">(N2785*V2782+O2785*U2782+P2785*V2785+Q2785*U2785)</f>
        <v>0</v>
      </c>
      <c r="AB2785" s="9"/>
      <c r="AC2785" s="74">
        <f t="shared" ref="AC2785" si="11480">(180/PI())*ATAN(-1*(($X$8*Y2782+AA2782+$X$8*Y2785+AA2785)/($X$8*X2782+Z2782+$X$8*X2785+Z2785)))</f>
        <v>29.518545720130817</v>
      </c>
      <c r="AE2785" s="102">
        <f t="shared" ref="AE2785" si="11481">20*LOG(((($X$8*X2782+Z2782-$X$8*X2785-Z2785)^2+($X$8*Y2782+AA2782-$X$8*Y2785-AA2785)^2)/(($X$8*X2782+Z2782+$X$8*X2785+Z2785)^2+($X$8*Y2782+AA2782+$X$8*Y2785+AA2785)^2))^0.5)</f>
        <v>-5.2930079777999595</v>
      </c>
      <c r="AF2785" s="17"/>
      <c r="AG2785" s="62"/>
      <c r="AH2785" s="62"/>
      <c r="AI2785" s="62"/>
      <c r="AJ2785" s="62"/>
    </row>
    <row r="2786" spans="2:36" ht="18.649999999999999" customHeight="1">
      <c r="AE2786" s="66"/>
    </row>
    <row r="2787" spans="2:36" ht="18.649999999999999" customHeight="1" thickBot="1">
      <c r="E2787" s="50" t="s">
        <v>8</v>
      </c>
      <c r="J2787" s="50" t="s">
        <v>9</v>
      </c>
      <c r="O2787" s="50" t="s">
        <v>10</v>
      </c>
      <c r="T2787" s="50" t="s">
        <v>11</v>
      </c>
      <c r="Y2787" s="50" t="s">
        <v>12</v>
      </c>
    </row>
    <row r="2788" spans="2:36" ht="18.649999999999999" customHeight="1" thickBot="1">
      <c r="B2788" s="49"/>
      <c r="D2788" s="233" t="s">
        <v>37</v>
      </c>
      <c r="E2788" s="234"/>
      <c r="F2788" s="235" t="s">
        <v>38</v>
      </c>
      <c r="G2788" s="236"/>
      <c r="I2788" s="228" t="s">
        <v>14</v>
      </c>
      <c r="J2788" s="229"/>
      <c r="K2788" s="230" t="s">
        <v>15</v>
      </c>
      <c r="L2788" s="231"/>
      <c r="N2788" s="228" t="s">
        <v>16</v>
      </c>
      <c r="O2788" s="229"/>
      <c r="P2788" s="230" t="s">
        <v>17</v>
      </c>
      <c r="Q2788" s="231"/>
      <c r="S2788" s="228" t="s">
        <v>45</v>
      </c>
      <c r="T2788" s="229"/>
      <c r="U2788" s="230" t="s">
        <v>46</v>
      </c>
      <c r="V2788" s="231"/>
      <c r="X2788" s="228" t="s">
        <v>49</v>
      </c>
      <c r="Y2788" s="229"/>
      <c r="Z2788" s="230" t="s">
        <v>50</v>
      </c>
      <c r="AA2788" s="231"/>
      <c r="AB2788" s="4"/>
      <c r="AC2788" s="53" t="s">
        <v>87</v>
      </c>
      <c r="AE2788" s="98" t="s">
        <v>88</v>
      </c>
      <c r="AF2788" s="17"/>
      <c r="AG2788" s="62"/>
      <c r="AH2788" s="62"/>
      <c r="AI2788" s="62"/>
      <c r="AJ2788" s="62"/>
    </row>
    <row r="2789" spans="2:36" ht="18.649999999999999" customHeight="1" thickTop="1" thickBot="1">
      <c r="B2789" s="75">
        <v>7.9</v>
      </c>
      <c r="D2789" s="132">
        <f t="shared" ref="D2789" si="11482">COS($F$8*$B2789)</f>
        <v>-0.99983908949983691</v>
      </c>
      <c r="E2789" s="133">
        <v>0</v>
      </c>
      <c r="F2789" s="134">
        <v>0</v>
      </c>
      <c r="G2789" s="135">
        <f t="shared" ref="G2789" si="11483">$E$8*SIN($B2789*$F$8)</f>
        <v>-5.3815945343684848E-2</v>
      </c>
      <c r="I2789" s="55">
        <v>1</v>
      </c>
      <c r="J2789" s="58">
        <v>0</v>
      </c>
      <c r="K2789" s="56">
        <v>0</v>
      </c>
      <c r="L2789" s="57">
        <v>0</v>
      </c>
      <c r="N2789" s="55">
        <f t="shared" ref="N2789" si="11484">D2789*I2789+F2789*I2792-E2789*J2789-G2789*J2792</f>
        <v>-1.0648142351705361</v>
      </c>
      <c r="O2789" s="58">
        <f t="shared" ref="O2789" si="11485">(D2789*J2789+E2789*I2789+F2789*J2792+G2789*I2792)</f>
        <v>0</v>
      </c>
      <c r="P2789" s="56">
        <f t="shared" ref="P2789" si="11486">D2789*K2789+F2789*K2792-E2789*L2789-G2789*L2792</f>
        <v>0</v>
      </c>
      <c r="Q2789" s="57">
        <f t="shared" ref="Q2789" si="11487">(D2789*L2789+E2789*K2789+F2789*L2792+G2789*K2792)</f>
        <v>-5.3815945343684848E-2</v>
      </c>
      <c r="S2789" s="59">
        <f t="shared" ref="S2789" si="11488">COS($U$8*$B2789)</f>
        <v>-0.99983908949983691</v>
      </c>
      <c r="T2789" s="60">
        <v>0</v>
      </c>
      <c r="U2789" s="22">
        <v>0</v>
      </c>
      <c r="V2789" s="116">
        <f t="shared" ref="V2789" si="11489">$T$8*SIN($B2789*$U$8)</f>
        <v>-5.3815945343684848E-2</v>
      </c>
      <c r="X2789" s="55">
        <f t="shared" ref="X2789" si="11490">N2789*S2789+P2789*S2792-O2789*T2789-Q2789*T2792</f>
        <v>1.0643211002712369</v>
      </c>
      <c r="Y2789" s="58">
        <f t="shared" ref="Y2789" si="11491">(N2789*T2789+O2789*S2789+P2789*T2792+Q2789*S2792)</f>
        <v>0</v>
      </c>
      <c r="Z2789" s="56">
        <f t="shared" ref="Z2789" si="11492">N2789*U2789+P2789*U2792-O2789*V2789-Q2789*V2792</f>
        <v>0</v>
      </c>
      <c r="AA2789" s="57">
        <f t="shared" ref="AA2789" si="11493">(N2789*V2789+O2789*U2789+P2789*V2792+Q2789*U2792)</f>
        <v>0.11111127047411801</v>
      </c>
      <c r="AB2789" s="9"/>
      <c r="AC2789" s="61">
        <f t="shared" ref="AC2789" si="11494">20*LOG((2*$X$8)/(($X$8*X2789+Z2789+$X$8*X2792+Z2792)^2+($X$8*Y2789+AA2789+$X$8*Y2792+AA2792)^2)^0.5)</f>
        <v>-1.5426876329081209</v>
      </c>
      <c r="AE2789" s="99">
        <f t="shared" ref="AE2789" si="11495">((Y2789^2+X2789^2)/(Y2792^2+X2792^2))^0.5</f>
        <v>0.89063563814270919</v>
      </c>
      <c r="AF2789" s="17"/>
      <c r="AG2789" s="62"/>
      <c r="AH2789" s="62"/>
      <c r="AI2789" s="62"/>
      <c r="AJ2789" s="62"/>
    </row>
    <row r="2790" spans="2:36" ht="18.649999999999999" customHeight="1" thickBot="1">
      <c r="D2790" s="59"/>
      <c r="E2790" s="22"/>
      <c r="F2790" s="22"/>
      <c r="G2790" s="65"/>
      <c r="I2790" s="63"/>
      <c r="L2790" s="64"/>
      <c r="N2790" s="63"/>
      <c r="Q2790" s="64"/>
      <c r="S2790" s="63"/>
      <c r="V2790" s="64"/>
      <c r="X2790" s="63"/>
      <c r="AA2790" s="64"/>
      <c r="AE2790" s="100"/>
      <c r="AF2790" s="17"/>
      <c r="AG2790" s="62"/>
      <c r="AH2790" s="62"/>
      <c r="AI2790" s="62"/>
      <c r="AJ2790" s="62"/>
    </row>
    <row r="2791" spans="2:36" ht="18.649999999999999" customHeight="1" thickBot="1">
      <c r="D2791" s="237" t="s">
        <v>39</v>
      </c>
      <c r="E2791" s="238"/>
      <c r="F2791" s="239" t="s">
        <v>40</v>
      </c>
      <c r="G2791" s="240"/>
      <c r="I2791" s="228" t="s">
        <v>18</v>
      </c>
      <c r="J2791" s="229"/>
      <c r="K2791" s="230" t="s">
        <v>19</v>
      </c>
      <c r="L2791" s="231"/>
      <c r="N2791" s="228" t="s">
        <v>20</v>
      </c>
      <c r="O2791" s="229"/>
      <c r="P2791" s="230" t="s">
        <v>21</v>
      </c>
      <c r="Q2791" s="231"/>
      <c r="S2791" s="228" t="s">
        <v>47</v>
      </c>
      <c r="T2791" s="229"/>
      <c r="U2791" s="230" t="s">
        <v>48</v>
      </c>
      <c r="V2791" s="231"/>
      <c r="X2791" s="228" t="s">
        <v>51</v>
      </c>
      <c r="Y2791" s="229"/>
      <c r="Z2791" s="230" t="s">
        <v>52</v>
      </c>
      <c r="AA2791" s="231"/>
      <c r="AB2791" s="4"/>
      <c r="AC2791" s="71" t="s">
        <v>89</v>
      </c>
      <c r="AE2791" s="101" t="s">
        <v>90</v>
      </c>
      <c r="AF2791" s="17"/>
      <c r="AG2791" s="62"/>
      <c r="AH2791" s="62"/>
      <c r="AI2791" s="62"/>
      <c r="AJ2791" s="62"/>
    </row>
    <row r="2792" spans="2:36" ht="18.649999999999999" customHeight="1" thickTop="1" thickBot="1">
      <c r="D2792" s="43">
        <v>0</v>
      </c>
      <c r="E2792" s="116">
        <f t="shared" ref="E2792" si="11496">(1/$E$8)*SIN($B2789*$F$8)</f>
        <v>-5.9795494826316489E-3</v>
      </c>
      <c r="F2792" s="59">
        <f t="shared" ref="F2792" si="11497">COS($F$8*$B2789)</f>
        <v>-0.99983908949983691</v>
      </c>
      <c r="G2792" s="73">
        <v>0</v>
      </c>
      <c r="I2792" s="55">
        <v>0</v>
      </c>
      <c r="J2792" s="58">
        <f t="shared" ref="J2792" si="11498">(TAN($K$8*B2789))/$J$8</f>
        <v>-1.2073586230948543</v>
      </c>
      <c r="K2792" s="56">
        <v>1</v>
      </c>
      <c r="L2792" s="57">
        <v>0</v>
      </c>
      <c r="N2792" s="55">
        <f t="shared" ref="N2792" si="11499">D2792*I2789+F2792*I2792-E2792*J2789-G2792*J2792</f>
        <v>0</v>
      </c>
      <c r="O2792" s="58">
        <f t="shared" ref="O2792" si="11500">(D2792*J2789+E2792*I2789+F2792*J2792+G2792*I2792)</f>
        <v>1.2011847969323044</v>
      </c>
      <c r="P2792" s="56">
        <f t="shared" ref="P2792" si="11501">D2792*K2789+F2792*K2792-E2792*L2789-G2792*L2792</f>
        <v>-0.99983908949983691</v>
      </c>
      <c r="Q2792" s="57">
        <f t="shared" ref="Q2792" si="11502">(D2792*L2789+E2792*K2789+F2792*L2792+G2792*K2792)</f>
        <v>0</v>
      </c>
      <c r="S2792" s="43">
        <v>0</v>
      </c>
      <c r="T2792" s="116">
        <f t="shared" ref="T2792" si="11503">(1/$T$8)*SIN($B2789*$U$8)</f>
        <v>-5.9795494826316489E-3</v>
      </c>
      <c r="U2792" s="59">
        <f t="shared" ref="U2792" si="11504">COS($U$8*$B2789)</f>
        <v>-0.99983908949983691</v>
      </c>
      <c r="V2792" s="73">
        <v>0</v>
      </c>
      <c r="X2792" s="55">
        <f t="shared" ref="X2792" si="11505">N2792*S2789+P2792*S2792-O2792*T2789-Q2792*T2792</f>
        <v>0</v>
      </c>
      <c r="Y2792" s="58">
        <f t="shared" ref="Y2792" si="11506">(N2792*T2789+O2792*S2789+P2792*T2792+Q2792*S2792)</f>
        <v>-1.195012926375508</v>
      </c>
      <c r="Z2792" s="56">
        <f t="shared" ref="Z2792" si="11507">N2792*U2789+P2792*U2792-O2792*V2789-Q2792*V2792</f>
        <v>1.0643211002712369</v>
      </c>
      <c r="AA2792" s="57">
        <f t="shared" ref="AA2792" si="11508">(N2792*V2789+O2792*U2789+P2792*V2792+Q2792*U2792)</f>
        <v>0</v>
      </c>
      <c r="AB2792" s="9"/>
      <c r="AC2792" s="74">
        <f t="shared" ref="AC2792" si="11509">(180/PI())*ATAN(-1*(($X$8*Y2789+AA2789+$X$8*Y2792+AA2792)/($X$8*X2789+Z2789+$X$8*X2792+Z2792)))</f>
        <v>26.985131318006403</v>
      </c>
      <c r="AE2792" s="102">
        <f t="shared" ref="AE2792" si="11510">20*LOG(((($X$8*X2789+Z2789-$X$8*X2792-Z2792)^2+($X$8*Y2789+AA2789-$X$8*Y2792-AA2792)^2)/(($X$8*X2789+Z2789+$X$8*X2792+Z2792)^2+($X$8*Y2789+AA2789+$X$8*Y2792+AA2792)^2))^0.5)</f>
        <v>-5.2435980435176655</v>
      </c>
      <c r="AF2792" s="17"/>
      <c r="AG2792" s="62"/>
      <c r="AH2792" s="62"/>
      <c r="AI2792" s="62"/>
      <c r="AJ2792" s="62"/>
    </row>
    <row r="2793" spans="2:36" ht="18.649999999999999" customHeight="1">
      <c r="AE2793" s="66"/>
    </row>
    <row r="2794" spans="2:36" ht="18.649999999999999" customHeight="1" thickBot="1">
      <c r="E2794" s="50" t="s">
        <v>8</v>
      </c>
      <c r="J2794" s="50" t="s">
        <v>9</v>
      </c>
      <c r="O2794" s="50" t="s">
        <v>10</v>
      </c>
      <c r="T2794" s="50" t="s">
        <v>11</v>
      </c>
      <c r="Y2794" s="50" t="s">
        <v>12</v>
      </c>
    </row>
    <row r="2795" spans="2:36" ht="18.649999999999999" customHeight="1" thickBot="1">
      <c r="B2795" s="49"/>
      <c r="D2795" s="233" t="s">
        <v>37</v>
      </c>
      <c r="E2795" s="234"/>
      <c r="F2795" s="235" t="s">
        <v>38</v>
      </c>
      <c r="G2795" s="236"/>
      <c r="I2795" s="228" t="s">
        <v>14</v>
      </c>
      <c r="J2795" s="229"/>
      <c r="K2795" s="230" t="s">
        <v>15</v>
      </c>
      <c r="L2795" s="231"/>
      <c r="N2795" s="228" t="s">
        <v>16</v>
      </c>
      <c r="O2795" s="229"/>
      <c r="P2795" s="230" t="s">
        <v>17</v>
      </c>
      <c r="Q2795" s="231"/>
      <c r="S2795" s="228" t="s">
        <v>45</v>
      </c>
      <c r="T2795" s="229"/>
      <c r="U2795" s="230" t="s">
        <v>46</v>
      </c>
      <c r="V2795" s="231"/>
      <c r="X2795" s="228" t="s">
        <v>49</v>
      </c>
      <c r="Y2795" s="229"/>
      <c r="Z2795" s="230" t="s">
        <v>50</v>
      </c>
      <c r="AA2795" s="231"/>
      <c r="AB2795" s="4"/>
      <c r="AC2795" s="53" t="s">
        <v>87</v>
      </c>
      <c r="AE2795" s="98" t="s">
        <v>88</v>
      </c>
      <c r="AF2795" s="17"/>
      <c r="AG2795" s="62"/>
      <c r="AH2795" s="62"/>
      <c r="AI2795" s="62"/>
      <c r="AJ2795" s="62"/>
    </row>
    <row r="2796" spans="2:36" ht="18.649999999999999" customHeight="1" thickTop="1" thickBot="1">
      <c r="B2796" s="75">
        <v>7.92</v>
      </c>
      <c r="D2796" s="132">
        <f t="shared" ref="D2796" si="11511">COS($F$8*$B2796)</f>
        <v>-0.99966361787480162</v>
      </c>
      <c r="E2796" s="133">
        <v>0</v>
      </c>
      <c r="F2796" s="134">
        <v>0</v>
      </c>
      <c r="G2796" s="135">
        <f t="shared" ref="G2796" si="11512">$E$8*SIN($B2796*$F$8)</f>
        <v>-7.7806554204401357E-2</v>
      </c>
      <c r="I2796" s="55">
        <v>1</v>
      </c>
      <c r="J2796" s="58">
        <v>0</v>
      </c>
      <c r="K2796" s="56">
        <v>0</v>
      </c>
      <c r="L2796" s="57">
        <v>0</v>
      </c>
      <c r="N2796" s="55">
        <f t="shared" ref="N2796" si="11513">D2796*I2796+F2796*I2799-E2796*J2796-G2796*J2799</f>
        <v>-1.0910102436223894</v>
      </c>
      <c r="O2796" s="58">
        <f t="shared" ref="O2796" si="11514">(D2796*J2796+E2796*I2796+F2796*J2799+G2796*I2799)</f>
        <v>0</v>
      </c>
      <c r="P2796" s="56">
        <f t="shared" ref="P2796" si="11515">D2796*K2796+F2796*K2799-E2796*L2796-G2796*L2799</f>
        <v>0</v>
      </c>
      <c r="Q2796" s="57">
        <f t="shared" ref="Q2796" si="11516">(D2796*L2796+E2796*K2796+F2796*L2799+G2796*K2799)</f>
        <v>-7.7806554204401357E-2</v>
      </c>
      <c r="S2796" s="59">
        <f t="shared" ref="S2796" si="11517">COS($U$8*$B2796)</f>
        <v>-0.99966361787480162</v>
      </c>
      <c r="T2796" s="60">
        <v>0</v>
      </c>
      <c r="U2796" s="22">
        <v>0</v>
      </c>
      <c r="V2796" s="116">
        <f t="shared" ref="V2796" si="11518">$T$8*SIN($B2796*$U$8)</f>
        <v>-7.7806554204401357E-2</v>
      </c>
      <c r="X2796" s="55">
        <f t="shared" ref="X2796" si="11519">N2796*S2796+P2796*S2799-O2796*T2796-Q2796*T2799</f>
        <v>1.0899705961805641</v>
      </c>
      <c r="Y2796" s="58">
        <f t="shared" ref="Y2796" si="11520">(N2796*T2796+O2796*S2796+P2796*T2799+Q2796*S2799)</f>
        <v>0</v>
      </c>
      <c r="Z2796" s="56">
        <f t="shared" ref="Z2796" si="11521">N2796*U2796+P2796*U2799-O2796*V2796-Q2796*V2799</f>
        <v>0</v>
      </c>
      <c r="AA2796" s="57">
        <f t="shared" ref="AA2796" si="11522">(N2796*V2796+O2796*U2796+P2796*V2799+Q2796*U2799)</f>
        <v>0.1626681291283063</v>
      </c>
      <c r="AB2796" s="9"/>
      <c r="AC2796" s="61">
        <f t="shared" ref="AC2796" si="11523">20*LOG((2*$X$8)/(($X$8*X2796+Z2796+$X$8*X2799+Z2799)^2+($X$8*Y2796+AA2796+$X$8*Y2799+AA2799)^2)^0.5)</f>
        <v>-1.5675720309125882</v>
      </c>
      <c r="AE2796" s="99">
        <f t="shared" ref="AE2796" si="11524">((Y2796^2+X2796^2)/(Y2799^2+X2799^2))^0.5</f>
        <v>0.94292354373851972</v>
      </c>
      <c r="AF2796" s="17"/>
      <c r="AG2796" s="62"/>
      <c r="AH2796" s="62"/>
      <c r="AI2796" s="62"/>
      <c r="AJ2796" s="62"/>
    </row>
    <row r="2797" spans="2:36" ht="18.649999999999999" customHeight="1" thickBot="1">
      <c r="D2797" s="59"/>
      <c r="E2797" s="22"/>
      <c r="F2797" s="22"/>
      <c r="G2797" s="65"/>
      <c r="I2797" s="63"/>
      <c r="L2797" s="64"/>
      <c r="N2797" s="63"/>
      <c r="Q2797" s="64"/>
      <c r="S2797" s="63"/>
      <c r="V2797" s="64"/>
      <c r="X2797" s="63"/>
      <c r="AA2797" s="64"/>
      <c r="AE2797" s="100"/>
      <c r="AF2797" s="17"/>
      <c r="AG2797" s="62"/>
      <c r="AH2797" s="62"/>
      <c r="AI2797" s="62"/>
      <c r="AJ2797" s="62"/>
    </row>
    <row r="2798" spans="2:36" ht="18.649999999999999" customHeight="1" thickBot="1">
      <c r="D2798" s="237" t="s">
        <v>39</v>
      </c>
      <c r="E2798" s="238"/>
      <c r="F2798" s="239" t="s">
        <v>40</v>
      </c>
      <c r="G2798" s="240"/>
      <c r="I2798" s="228" t="s">
        <v>18</v>
      </c>
      <c r="J2798" s="229"/>
      <c r="K2798" s="230" t="s">
        <v>19</v>
      </c>
      <c r="L2798" s="231"/>
      <c r="N2798" s="228" t="s">
        <v>20</v>
      </c>
      <c r="O2798" s="229"/>
      <c r="P2798" s="230" t="s">
        <v>21</v>
      </c>
      <c r="Q2798" s="231"/>
      <c r="S2798" s="228" t="s">
        <v>47</v>
      </c>
      <c r="T2798" s="229"/>
      <c r="U2798" s="230" t="s">
        <v>48</v>
      </c>
      <c r="V2798" s="231"/>
      <c r="X2798" s="228" t="s">
        <v>51</v>
      </c>
      <c r="Y2798" s="229"/>
      <c r="Z2798" s="230" t="s">
        <v>52</v>
      </c>
      <c r="AA2798" s="231"/>
      <c r="AB2798" s="4"/>
      <c r="AC2798" s="71" t="s">
        <v>89</v>
      </c>
      <c r="AE2798" s="101" t="s">
        <v>90</v>
      </c>
      <c r="AF2798" s="17"/>
      <c r="AG2798" s="62"/>
      <c r="AH2798" s="62"/>
      <c r="AI2798" s="62"/>
      <c r="AJ2798" s="62"/>
    </row>
    <row r="2799" spans="2:36" ht="18.649999999999999" customHeight="1" thickTop="1" thickBot="1">
      <c r="D2799" s="43">
        <v>0</v>
      </c>
      <c r="E2799" s="116">
        <f t="shared" ref="E2799" si="11525">(1/$E$8)*SIN($B2796*$F$8)</f>
        <v>-8.6451726893779276E-3</v>
      </c>
      <c r="F2799" s="59">
        <f t="shared" ref="F2799" si="11526">COS($F$8*$B2796)</f>
        <v>-0.99966361787480162</v>
      </c>
      <c r="G2799" s="73">
        <v>0</v>
      </c>
      <c r="I2799" s="55">
        <v>0</v>
      </c>
      <c r="J2799" s="58">
        <f t="shared" ref="J2799" si="11527">(TAN($K$8*B2796))/$J$8</f>
        <v>-1.174022248917695</v>
      </c>
      <c r="K2799" s="56">
        <v>1</v>
      </c>
      <c r="L2799" s="57">
        <v>0</v>
      </c>
      <c r="N2799" s="55">
        <f t="shared" ref="N2799" si="11528">D2799*I2796+F2799*I2799-E2799*J2796-G2799*J2799</f>
        <v>0</v>
      </c>
      <c r="O2799" s="58">
        <f t="shared" ref="O2799" si="11529">(D2799*J2796+E2799*I2796+F2799*J2799+G2799*I2799)</f>
        <v>1.164982156129196</v>
      </c>
      <c r="P2799" s="56">
        <f t="shared" ref="P2799" si="11530">D2799*K2796+F2799*K2799-E2799*L2796-G2799*L2799</f>
        <v>-0.99966361787480162</v>
      </c>
      <c r="Q2799" s="57">
        <f t="shared" ref="Q2799" si="11531">(D2799*L2796+E2799*K2796+F2799*L2799+G2799*K2799)</f>
        <v>0</v>
      </c>
      <c r="S2799" s="43">
        <v>0</v>
      </c>
      <c r="T2799" s="116">
        <f t="shared" ref="T2799" si="11532">(1/$T$8)*SIN($B2796*$U$8)</f>
        <v>-8.6451726893779276E-3</v>
      </c>
      <c r="U2799" s="59">
        <f t="shared" ref="U2799" si="11533">COS($U$8*$B2796)</f>
        <v>-0.99966361787480162</v>
      </c>
      <c r="V2799" s="73">
        <v>0</v>
      </c>
      <c r="X2799" s="55">
        <f t="shared" ref="X2799" si="11534">N2799*S2796+P2799*S2799-O2799*T2796-Q2799*T2799</f>
        <v>0</v>
      </c>
      <c r="Y2799" s="58">
        <f t="shared" ref="Y2799" si="11535">(N2799*T2796+O2799*S2796+P2799*T2799+Q2799*S2799)</f>
        <v>-1.1559480123478831</v>
      </c>
      <c r="Z2799" s="56">
        <f t="shared" ref="Z2799" si="11536">N2799*U2796+P2799*U2799-O2799*V2796-Q2799*V2799</f>
        <v>1.0899705961805641</v>
      </c>
      <c r="AA2799" s="57">
        <f t="shared" ref="AA2799" si="11537">(N2799*V2796+O2799*U2796+P2799*V2799+Q2799*U2799)</f>
        <v>0</v>
      </c>
      <c r="AB2799" s="9"/>
      <c r="AC2799" s="74">
        <f t="shared" ref="AC2799" si="11538">(180/PI())*ATAN(-1*(($X$8*Y2796+AA2796+$X$8*Y2799+AA2799)/($X$8*X2796+Z2796+$X$8*X2799+Z2799)))</f>
        <v>24.49615750191024</v>
      </c>
      <c r="AE2799" s="102">
        <f t="shared" ref="AE2799" si="11539">20*LOG(((($X$8*X2796+Z2796-$X$8*X2799-Z2799)^2+($X$8*Y2796+AA2796-$X$8*Y2799-AA2799)^2)/(($X$8*X2796+Z2796+$X$8*X2799+Z2799)^2+($X$8*Y2796+AA2796+$X$8*Y2799+AA2799)^2))^0.5)</f>
        <v>-5.1858041894628908</v>
      </c>
      <c r="AF2799" s="17"/>
      <c r="AG2799" s="62"/>
      <c r="AH2799" s="62"/>
      <c r="AI2799" s="62"/>
      <c r="AJ2799" s="62"/>
    </row>
    <row r="2800" spans="2:36" ht="18.649999999999999" customHeight="1">
      <c r="AE2800" s="66"/>
    </row>
    <row r="2801" spans="2:36" ht="18.649999999999999" customHeight="1" thickBot="1">
      <c r="E2801" s="50" t="s">
        <v>8</v>
      </c>
      <c r="J2801" s="50" t="s">
        <v>9</v>
      </c>
      <c r="O2801" s="50" t="s">
        <v>10</v>
      </c>
      <c r="T2801" s="50" t="s">
        <v>11</v>
      </c>
      <c r="Y2801" s="50" t="s">
        <v>12</v>
      </c>
    </row>
    <row r="2802" spans="2:36" ht="18.649999999999999" customHeight="1" thickBot="1">
      <c r="B2802" s="49"/>
      <c r="D2802" s="233" t="s">
        <v>37</v>
      </c>
      <c r="E2802" s="234"/>
      <c r="F2802" s="235" t="s">
        <v>38</v>
      </c>
      <c r="G2802" s="236"/>
      <c r="I2802" s="228" t="s">
        <v>14</v>
      </c>
      <c r="J2802" s="229"/>
      <c r="K2802" s="230" t="s">
        <v>15</v>
      </c>
      <c r="L2802" s="231"/>
      <c r="N2802" s="228" t="s">
        <v>16</v>
      </c>
      <c r="O2802" s="229"/>
      <c r="P2802" s="230" t="s">
        <v>17</v>
      </c>
      <c r="Q2802" s="231"/>
      <c r="S2802" s="228" t="s">
        <v>45</v>
      </c>
      <c r="T2802" s="229"/>
      <c r="U2802" s="230" t="s">
        <v>46</v>
      </c>
      <c r="V2802" s="231"/>
      <c r="X2802" s="228" t="s">
        <v>49</v>
      </c>
      <c r="Y2802" s="229"/>
      <c r="Z2802" s="230" t="s">
        <v>50</v>
      </c>
      <c r="AA2802" s="231"/>
      <c r="AB2802" s="4"/>
      <c r="AC2802" s="53" t="s">
        <v>87</v>
      </c>
      <c r="AE2802" s="98" t="s">
        <v>88</v>
      </c>
      <c r="AF2802" s="17"/>
      <c r="AG2802" s="62"/>
      <c r="AH2802" s="62"/>
      <c r="AI2802" s="62"/>
      <c r="AJ2802" s="62"/>
    </row>
    <row r="2803" spans="2:36" ht="18.649999999999999" customHeight="1" thickTop="1" thickBot="1">
      <c r="B2803" s="75">
        <v>7.94</v>
      </c>
      <c r="D2803" s="132">
        <f t="shared" ref="D2803" si="11540">COS($F$8*$B2803)</f>
        <v>-0.99942418705772074</v>
      </c>
      <c r="E2803" s="133">
        <v>0</v>
      </c>
      <c r="F2803" s="134">
        <v>0</v>
      </c>
      <c r="G2803" s="135">
        <f t="shared" ref="G2803" si="11541">$E$8*SIN($B2803*$F$8)</f>
        <v>-0.1017921849462262</v>
      </c>
      <c r="I2803" s="55">
        <v>1</v>
      </c>
      <c r="J2803" s="58">
        <v>0</v>
      </c>
      <c r="K2803" s="56">
        <v>0</v>
      </c>
      <c r="L2803" s="57">
        <v>0</v>
      </c>
      <c r="N2803" s="55">
        <f t="shared" ref="N2803" si="11542">D2803*I2803+F2803*I2806-E2803*J2803-G2803*J2806</f>
        <v>-1.1156241587967775</v>
      </c>
      <c r="O2803" s="58">
        <f t="shared" ref="O2803" si="11543">(D2803*J2803+E2803*I2803+F2803*J2806+G2803*I2806)</f>
        <v>0</v>
      </c>
      <c r="P2803" s="56">
        <f t="shared" ref="P2803" si="11544">D2803*K2803+F2803*K2806-E2803*L2803-G2803*L2806</f>
        <v>0</v>
      </c>
      <c r="Q2803" s="57">
        <f t="shared" ref="Q2803" si="11545">(D2803*L2803+E2803*K2803+F2803*L2806+G2803*K2806)</f>
        <v>-0.1017921849462262</v>
      </c>
      <c r="S2803" s="59">
        <f t="shared" ref="S2803" si="11546">COS($U$8*$B2803)</f>
        <v>-0.99942418705772074</v>
      </c>
      <c r="T2803" s="60">
        <v>0</v>
      </c>
      <c r="U2803" s="22">
        <v>0</v>
      </c>
      <c r="V2803" s="116">
        <f t="shared" ref="V2803" si="11547">$T$8*SIN($B2803*$U$8)</f>
        <v>-0.1017921849462262</v>
      </c>
      <c r="X2803" s="55">
        <f t="shared" ref="X2803" si="11548">N2803*S2803+P2803*S2806-O2803*T2803-Q2803*T2806</f>
        <v>1.1138304736434086</v>
      </c>
      <c r="Y2803" s="58">
        <f t="shared" ref="Y2803" si="11549">(N2803*T2803+O2803*S2803+P2803*T2806+Q2803*S2806)</f>
        <v>0</v>
      </c>
      <c r="Z2803" s="56">
        <f t="shared" ref="Z2803" si="11550">N2803*U2803+P2803*U2806-O2803*V2803-Q2803*V2806</f>
        <v>0</v>
      </c>
      <c r="AA2803" s="57">
        <f t="shared" ref="AA2803" si="11551">(N2803*V2803+O2803*U2803+P2803*V2806+Q2803*U2806)</f>
        <v>0.21529539239143086</v>
      </c>
      <c r="AB2803" s="9"/>
      <c r="AC2803" s="61">
        <f t="shared" ref="AC2803" si="11552">20*LOG((2*$X$8)/(($X$8*X2803+Z2803+$X$8*X2806+Z2806)^2+($X$8*Y2803+AA2803+$X$8*Y2806+AA2806)^2)^0.5)</f>
        <v>-1.5961696966941417</v>
      </c>
      <c r="AE2803" s="99">
        <f t="shared" ref="AE2803" si="11553">((Y2803^2+X2803^2)/(Y2806^2+X2806^2))^0.5</f>
        <v>0.99660975472486113</v>
      </c>
      <c r="AF2803" s="17"/>
      <c r="AG2803" s="62"/>
      <c r="AH2803" s="62"/>
      <c r="AI2803" s="62"/>
      <c r="AJ2803" s="62"/>
    </row>
    <row r="2804" spans="2:36" ht="18.649999999999999" customHeight="1" thickBot="1">
      <c r="D2804" s="59"/>
      <c r="E2804" s="22"/>
      <c r="F2804" s="22"/>
      <c r="G2804" s="65"/>
      <c r="I2804" s="63"/>
      <c r="L2804" s="64"/>
      <c r="N2804" s="63"/>
      <c r="Q2804" s="64"/>
      <c r="S2804" s="63"/>
      <c r="V2804" s="64"/>
      <c r="X2804" s="63"/>
      <c r="AA2804" s="64"/>
      <c r="AE2804" s="100"/>
      <c r="AF2804" s="17"/>
      <c r="AG2804" s="62"/>
      <c r="AH2804" s="62"/>
      <c r="AI2804" s="62"/>
      <c r="AJ2804" s="62"/>
    </row>
    <row r="2805" spans="2:36" ht="18.649999999999999" customHeight="1" thickBot="1">
      <c r="D2805" s="237" t="s">
        <v>39</v>
      </c>
      <c r="E2805" s="238"/>
      <c r="F2805" s="239" t="s">
        <v>40</v>
      </c>
      <c r="G2805" s="240"/>
      <c r="I2805" s="228" t="s">
        <v>18</v>
      </c>
      <c r="J2805" s="229"/>
      <c r="K2805" s="230" t="s">
        <v>19</v>
      </c>
      <c r="L2805" s="231"/>
      <c r="N2805" s="228" t="s">
        <v>20</v>
      </c>
      <c r="O2805" s="229"/>
      <c r="P2805" s="230" t="s">
        <v>21</v>
      </c>
      <c r="Q2805" s="231"/>
      <c r="S2805" s="228" t="s">
        <v>47</v>
      </c>
      <c r="T2805" s="229"/>
      <c r="U2805" s="230" t="s">
        <v>48</v>
      </c>
      <c r="V2805" s="231"/>
      <c r="X2805" s="228" t="s">
        <v>51</v>
      </c>
      <c r="Y2805" s="229"/>
      <c r="Z2805" s="230" t="s">
        <v>52</v>
      </c>
      <c r="AA2805" s="231"/>
      <c r="AB2805" s="4"/>
      <c r="AC2805" s="71" t="s">
        <v>89</v>
      </c>
      <c r="AE2805" s="101" t="s">
        <v>90</v>
      </c>
      <c r="AF2805" s="17"/>
      <c r="AG2805" s="62"/>
      <c r="AH2805" s="62"/>
      <c r="AI2805" s="62"/>
      <c r="AJ2805" s="62"/>
    </row>
    <row r="2806" spans="2:36" ht="18.649999999999999" customHeight="1" thickTop="1" thickBot="1">
      <c r="D2806" s="43">
        <v>0</v>
      </c>
      <c r="E2806" s="116">
        <f t="shared" ref="E2806" si="11554">(1/$E$8)*SIN($B2803*$F$8)</f>
        <v>-1.1310242771802911E-2</v>
      </c>
      <c r="F2806" s="59">
        <f t="shared" ref="F2806" si="11555">COS($F$8*$B2803)</f>
        <v>-0.99942418705772074</v>
      </c>
      <c r="G2806" s="73">
        <v>0</v>
      </c>
      <c r="I2806" s="55">
        <v>0</v>
      </c>
      <c r="J2806" s="58">
        <f t="shared" ref="J2806" si="11556">(TAN($K$8*B2803))/$J$8</f>
        <v>-1.1415411880631288</v>
      </c>
      <c r="K2806" s="56">
        <v>1</v>
      </c>
      <c r="L2806" s="57">
        <v>0</v>
      </c>
      <c r="N2806" s="55">
        <f t="shared" ref="N2806" si="11557">D2806*I2803+F2806*I2806-E2806*J2803-G2806*J2806</f>
        <v>0</v>
      </c>
      <c r="O2806" s="58">
        <f t="shared" ref="O2806" si="11558">(D2806*J2803+E2806*I2803+F2806*J2806+G2806*I2806)</f>
        <v>1.1295736311010944</v>
      </c>
      <c r="P2806" s="56">
        <f t="shared" ref="P2806" si="11559">D2806*K2803+F2806*K2806-E2806*L2803-G2806*L2806</f>
        <v>-0.99942418705772074</v>
      </c>
      <c r="Q2806" s="57">
        <f t="shared" ref="Q2806" si="11560">(D2806*L2803+E2806*K2803+F2806*L2806+G2806*K2806)</f>
        <v>0</v>
      </c>
      <c r="S2806" s="43">
        <v>0</v>
      </c>
      <c r="T2806" s="116">
        <f t="shared" ref="T2806" si="11561">(1/$T$8)*SIN($B2803*$U$8)</f>
        <v>-1.1310242771802911E-2</v>
      </c>
      <c r="U2806" s="59">
        <f t="shared" ref="U2806" si="11562">COS($U$8*$B2803)</f>
        <v>-0.99942418705772074</v>
      </c>
      <c r="V2806" s="73">
        <v>0</v>
      </c>
      <c r="X2806" s="55">
        <f t="shared" ref="X2806" si="11563">N2806*S2803+P2806*S2806-O2806*T2803-Q2806*T2806</f>
        <v>0</v>
      </c>
      <c r="Y2806" s="58">
        <f t="shared" ref="Y2806" si="11564">(N2806*T2803+O2806*S2803+P2806*T2806+Q2806*S2806)</f>
        <v>-1.1176194777974144</v>
      </c>
      <c r="Z2806" s="56">
        <f t="shared" ref="Z2806" si="11565">N2806*U2803+P2806*U2806-O2806*V2803-Q2806*V2806</f>
        <v>1.1138304736434088</v>
      </c>
      <c r="AA2806" s="57">
        <f t="shared" ref="AA2806" si="11566">(N2806*V2803+O2806*U2803+P2806*V2806+Q2806*U2806)</f>
        <v>0</v>
      </c>
      <c r="AB2806" s="9"/>
      <c r="AC2806" s="74">
        <f t="shared" ref="AC2806" si="11567">(180/PI())*ATAN(-1*(($X$8*Y2803+AA2803+$X$8*Y2806+AA2806)/($X$8*X2803+Z2803+$X$8*X2806+Z2806)))</f>
        <v>22.050629890873388</v>
      </c>
      <c r="AE2806" s="102">
        <f t="shared" ref="AE2806" si="11568">20*LOG(((($X$8*X2803+Z2803-$X$8*X2806-Z2806)^2+($X$8*Y2803+AA2803-$X$8*Y2806-AA2806)^2)/(($X$8*X2803+Z2803+$X$8*X2806+Z2806)^2+($X$8*Y2803+AA2803+$X$8*Y2806+AA2806)^2))^0.5)</f>
        <v>-5.1207213491960379</v>
      </c>
      <c r="AF2806" s="17"/>
      <c r="AG2806" s="62"/>
      <c r="AH2806" s="62"/>
      <c r="AI2806" s="62"/>
      <c r="AJ2806" s="62"/>
    </row>
    <row r="2807" spans="2:36" ht="18.649999999999999" customHeight="1">
      <c r="AE2807" s="66"/>
    </row>
    <row r="2808" spans="2:36" ht="18.649999999999999" customHeight="1" thickBot="1">
      <c r="E2808" s="50" t="s">
        <v>8</v>
      </c>
      <c r="J2808" s="50" t="s">
        <v>9</v>
      </c>
      <c r="O2808" s="50" t="s">
        <v>10</v>
      </c>
      <c r="T2808" s="50" t="s">
        <v>11</v>
      </c>
      <c r="Y2808" s="50" t="s">
        <v>12</v>
      </c>
    </row>
    <row r="2809" spans="2:36" ht="18.649999999999999" customHeight="1" thickBot="1">
      <c r="B2809" s="49"/>
      <c r="D2809" s="233" t="s">
        <v>37</v>
      </c>
      <c r="E2809" s="234"/>
      <c r="F2809" s="235" t="s">
        <v>38</v>
      </c>
      <c r="G2809" s="236"/>
      <c r="I2809" s="228" t="s">
        <v>14</v>
      </c>
      <c r="J2809" s="229"/>
      <c r="K2809" s="230" t="s">
        <v>15</v>
      </c>
      <c r="L2809" s="231"/>
      <c r="N2809" s="228" t="s">
        <v>16</v>
      </c>
      <c r="O2809" s="229"/>
      <c r="P2809" s="230" t="s">
        <v>17</v>
      </c>
      <c r="Q2809" s="231"/>
      <c r="S2809" s="228" t="s">
        <v>45</v>
      </c>
      <c r="T2809" s="229"/>
      <c r="U2809" s="230" t="s">
        <v>46</v>
      </c>
      <c r="V2809" s="231"/>
      <c r="X2809" s="228" t="s">
        <v>49</v>
      </c>
      <c r="Y2809" s="229"/>
      <c r="Z2809" s="230" t="s">
        <v>50</v>
      </c>
      <c r="AA2809" s="231"/>
      <c r="AB2809" s="4"/>
      <c r="AC2809" s="53" t="s">
        <v>87</v>
      </c>
      <c r="AE2809" s="98" t="s">
        <v>88</v>
      </c>
      <c r="AF2809" s="17"/>
      <c r="AG2809" s="62"/>
      <c r="AH2809" s="62"/>
      <c r="AI2809" s="62"/>
      <c r="AJ2809" s="62"/>
    </row>
    <row r="2810" spans="2:36" ht="18.649999999999999" customHeight="1" thickTop="1" thickBot="1">
      <c r="B2810" s="75">
        <v>7.96</v>
      </c>
      <c r="D2810" s="132">
        <f t="shared" ref="D2810" si="11569">COS($F$8*$B2810)</f>
        <v>-0.99912081236754868</v>
      </c>
      <c r="E2810" s="133">
        <v>0</v>
      </c>
      <c r="F2810" s="134">
        <v>0</v>
      </c>
      <c r="G2810" s="135">
        <f t="shared" ref="G2810" si="11570">$E$8*SIN($B2810*$F$8)</f>
        <v>-0.12577130295137579</v>
      </c>
      <c r="I2810" s="55">
        <v>1</v>
      </c>
      <c r="J2810" s="58">
        <v>0</v>
      </c>
      <c r="K2810" s="56">
        <v>0</v>
      </c>
      <c r="L2810" s="57">
        <v>0</v>
      </c>
      <c r="N2810" s="55">
        <f t="shared" ref="N2810" si="11571">D2810*I2810+F2810*I2813-E2810*J2810-G2810*J2813</f>
        <v>-1.1387106998141621</v>
      </c>
      <c r="O2810" s="58">
        <f t="shared" ref="O2810" si="11572">(D2810*J2810+E2810*I2810+F2810*J2813+G2810*I2813)</f>
        <v>0</v>
      </c>
      <c r="P2810" s="56">
        <f t="shared" ref="P2810" si="11573">D2810*K2810+F2810*K2813-E2810*L2810-G2810*L2813</f>
        <v>0</v>
      </c>
      <c r="Q2810" s="57">
        <f t="shared" ref="Q2810" si="11574">(D2810*L2810+E2810*K2810+F2810*L2813+G2810*K2813)</f>
        <v>-0.12577130295137579</v>
      </c>
      <c r="S2810" s="59">
        <f t="shared" ref="S2810" si="11575">COS($U$8*$B2810)</f>
        <v>-0.99912081236754868</v>
      </c>
      <c r="T2810" s="60">
        <v>0</v>
      </c>
      <c r="U2810" s="22">
        <v>0</v>
      </c>
      <c r="V2810" s="116">
        <f t="shared" ref="V2810" si="11576">$T$8*SIN($B2810*$U$8)</f>
        <v>-0.12577130295137579</v>
      </c>
      <c r="X2810" s="55">
        <f t="shared" ref="X2810" si="11577">N2810*S2810+P2810*S2813-O2810*T2810-Q2810*T2813</f>
        <v>1.135951957155936</v>
      </c>
      <c r="Y2810" s="58">
        <f t="shared" ref="Y2810" si="11578">(N2810*T2810+O2810*S2810+P2810*T2813+Q2810*S2813)</f>
        <v>0</v>
      </c>
      <c r="Z2810" s="56">
        <f t="shared" ref="Z2810" si="11579">N2810*U2810+P2810*U2813-O2810*V2810-Q2810*V2813</f>
        <v>0</v>
      </c>
      <c r="AA2810" s="57">
        <f t="shared" ref="AA2810" si="11580">(N2810*V2810+O2810*U2810+P2810*V2813+Q2810*U2813)</f>
        <v>0.26887785477760373</v>
      </c>
      <c r="AB2810" s="9"/>
      <c r="AC2810" s="61">
        <f t="shared" ref="AC2810" si="11581">20*LOG((2*$X$8)/(($X$8*X2810+Z2810+$X$8*X2813+Z2813)^2+($X$8*Y2810+AA2810+$X$8*Y2813+AA2813)^2)^0.5)</f>
        <v>-1.6282262772814693</v>
      </c>
      <c r="AE2810" s="99">
        <f t="shared" ref="AE2810" si="11582">((Y2810^2+X2810^2)/(Y2813^2+X2813^2))^0.5</f>
        <v>1.0518118380968711</v>
      </c>
      <c r="AF2810" s="17"/>
      <c r="AG2810" s="62"/>
      <c r="AH2810" s="62"/>
      <c r="AI2810" s="62"/>
      <c r="AJ2810" s="62"/>
    </row>
    <row r="2811" spans="2:36" ht="18.649999999999999" customHeight="1" thickBot="1">
      <c r="D2811" s="59"/>
      <c r="E2811" s="22"/>
      <c r="F2811" s="22"/>
      <c r="G2811" s="65"/>
      <c r="I2811" s="63"/>
      <c r="L2811" s="64"/>
      <c r="N2811" s="63"/>
      <c r="Q2811" s="64"/>
      <c r="S2811" s="63"/>
      <c r="V2811" s="64"/>
      <c r="X2811" s="63"/>
      <c r="AA2811" s="64"/>
      <c r="AE2811" s="100"/>
      <c r="AF2811" s="17"/>
      <c r="AG2811" s="62"/>
      <c r="AH2811" s="62"/>
      <c r="AI2811" s="62"/>
      <c r="AJ2811" s="62"/>
    </row>
    <row r="2812" spans="2:36" ht="18.649999999999999" customHeight="1" thickBot="1">
      <c r="D2812" s="237" t="s">
        <v>39</v>
      </c>
      <c r="E2812" s="238"/>
      <c r="F2812" s="239" t="s">
        <v>40</v>
      </c>
      <c r="G2812" s="240"/>
      <c r="I2812" s="228" t="s">
        <v>18</v>
      </c>
      <c r="J2812" s="229"/>
      <c r="K2812" s="230" t="s">
        <v>19</v>
      </c>
      <c r="L2812" s="231"/>
      <c r="N2812" s="228" t="s">
        <v>20</v>
      </c>
      <c r="O2812" s="229"/>
      <c r="P2812" s="230" t="s">
        <v>21</v>
      </c>
      <c r="Q2812" s="231"/>
      <c r="S2812" s="228" t="s">
        <v>47</v>
      </c>
      <c r="T2812" s="229"/>
      <c r="U2812" s="230" t="s">
        <v>48</v>
      </c>
      <c r="V2812" s="231"/>
      <c r="X2812" s="228" t="s">
        <v>51</v>
      </c>
      <c r="Y2812" s="229"/>
      <c r="Z2812" s="230" t="s">
        <v>52</v>
      </c>
      <c r="AA2812" s="231"/>
      <c r="AB2812" s="4"/>
      <c r="AC2812" s="71" t="s">
        <v>89</v>
      </c>
      <c r="AE2812" s="101" t="s">
        <v>90</v>
      </c>
      <c r="AF2812" s="17"/>
      <c r="AG2812" s="62"/>
      <c r="AH2812" s="62"/>
      <c r="AI2812" s="62"/>
      <c r="AJ2812" s="62"/>
    </row>
    <row r="2813" spans="2:36" ht="18.649999999999999" customHeight="1" thickTop="1" thickBot="1">
      <c r="D2813" s="43">
        <v>0</v>
      </c>
      <c r="E2813" s="116">
        <f t="shared" ref="E2813" si="11583">(1/$E$8)*SIN($B2810*$F$8)</f>
        <v>-1.397458921681953E-2</v>
      </c>
      <c r="F2813" s="59">
        <f t="shared" ref="F2813" si="11584">COS($F$8*$B2810)</f>
        <v>-0.99912081236754868</v>
      </c>
      <c r="G2813" s="73">
        <v>0</v>
      </c>
      <c r="I2813" s="55">
        <v>0</v>
      </c>
      <c r="J2813" s="58">
        <f t="shared" ref="J2813" si="11585">(TAN($K$8*B2810))/$J$8</f>
        <v>-1.1098707270336532</v>
      </c>
      <c r="K2813" s="56">
        <v>1</v>
      </c>
      <c r="L2813" s="57">
        <v>0</v>
      </c>
      <c r="N2813" s="55">
        <f t="shared" ref="N2813" si="11586">D2813*I2810+F2813*I2813-E2813*J2810-G2813*J2813</f>
        <v>0</v>
      </c>
      <c r="O2813" s="58">
        <f t="shared" ref="O2813" si="11587">(D2813*J2810+E2813*I2810+F2813*J2813+G2813*I2813)</f>
        <v>1.094920353200006</v>
      </c>
      <c r="P2813" s="56">
        <f t="shared" ref="P2813" si="11588">D2813*K2810+F2813*K2813-E2813*L2810-G2813*L2813</f>
        <v>-0.99912081236754868</v>
      </c>
      <c r="Q2813" s="57">
        <f t="shared" ref="Q2813" si="11589">(D2813*L2810+E2813*K2810+F2813*L2813+G2813*K2813)</f>
        <v>0</v>
      </c>
      <c r="S2813" s="43">
        <v>0</v>
      </c>
      <c r="T2813" s="116">
        <f t="shared" ref="T2813" si="11590">(1/$T$8)*SIN($B2810*$U$8)</f>
        <v>-1.397458921681953E-2</v>
      </c>
      <c r="U2813" s="59">
        <f t="shared" ref="U2813" si="11591">COS($U$8*$B2810)</f>
        <v>-0.99912081236754868</v>
      </c>
      <c r="V2813" s="73">
        <v>0</v>
      </c>
      <c r="X2813" s="55">
        <f t="shared" ref="X2813" si="11592">N2813*S2810+P2813*S2813-O2813*T2810-Q2813*T2813</f>
        <v>0</v>
      </c>
      <c r="Y2813" s="58">
        <f t="shared" ref="Y2813" si="11593">(N2813*T2810+O2813*S2810+P2813*T2813+Q2813*S2813)</f>
        <v>-1.0799954098361417</v>
      </c>
      <c r="Z2813" s="56">
        <f t="shared" ref="Z2813" si="11594">N2813*U2810+P2813*U2813-O2813*V2810-Q2813*V2813</f>
        <v>1.1359519571559358</v>
      </c>
      <c r="AA2813" s="57">
        <f t="shared" ref="AA2813" si="11595">(N2813*V2810+O2813*U2810+P2813*V2813+Q2813*U2813)</f>
        <v>0</v>
      </c>
      <c r="AB2813" s="9"/>
      <c r="AC2813" s="74">
        <f t="shared" ref="AC2813" si="11596">(180/PI())*ATAN(-1*(($X$8*Y2810+AA2810+$X$8*Y2813+AA2813)/($X$8*X2810+Z2810+$X$8*X2813+Z2813)))</f>
        <v>19.647635029809045</v>
      </c>
      <c r="AE2813" s="102">
        <f t="shared" ref="AE2813" si="11597">20*LOG(((($X$8*X2810+Z2810-$X$8*X2813-Z2813)^2+($X$8*Y2810+AA2810-$X$8*Y2813-AA2813)^2)/(($X$8*X2810+Z2810+$X$8*X2813+Z2813)^2+($X$8*Y2810+AA2810+$X$8*Y2813+AA2813)^2))^0.5)</f>
        <v>-5.0494032544178378</v>
      </c>
      <c r="AF2813" s="17"/>
      <c r="AG2813" s="62"/>
      <c r="AH2813" s="62"/>
      <c r="AI2813" s="62"/>
      <c r="AJ2813" s="62"/>
    </row>
    <row r="2814" spans="2:36" ht="18.649999999999999" customHeight="1">
      <c r="AE2814" s="66"/>
    </row>
    <row r="2815" spans="2:36" ht="18.649999999999999" customHeight="1" thickBot="1">
      <c r="E2815" s="50" t="s">
        <v>8</v>
      </c>
      <c r="J2815" s="50" t="s">
        <v>9</v>
      </c>
      <c r="O2815" s="50" t="s">
        <v>10</v>
      </c>
      <c r="T2815" s="50" t="s">
        <v>11</v>
      </c>
      <c r="Y2815" s="50" t="s">
        <v>12</v>
      </c>
    </row>
    <row r="2816" spans="2:36" ht="18.649999999999999" customHeight="1" thickBot="1">
      <c r="B2816" s="49"/>
      <c r="D2816" s="233" t="s">
        <v>37</v>
      </c>
      <c r="E2816" s="234"/>
      <c r="F2816" s="235" t="s">
        <v>38</v>
      </c>
      <c r="G2816" s="236"/>
      <c r="I2816" s="228" t="s">
        <v>14</v>
      </c>
      <c r="J2816" s="229"/>
      <c r="K2816" s="230" t="s">
        <v>15</v>
      </c>
      <c r="L2816" s="231"/>
      <c r="N2816" s="228" t="s">
        <v>16</v>
      </c>
      <c r="O2816" s="229"/>
      <c r="P2816" s="230" t="s">
        <v>17</v>
      </c>
      <c r="Q2816" s="231"/>
      <c r="S2816" s="228" t="s">
        <v>45</v>
      </c>
      <c r="T2816" s="229"/>
      <c r="U2816" s="230" t="s">
        <v>46</v>
      </c>
      <c r="V2816" s="231"/>
      <c r="X2816" s="228" t="s">
        <v>49</v>
      </c>
      <c r="Y2816" s="229"/>
      <c r="Z2816" s="230" t="s">
        <v>50</v>
      </c>
      <c r="AA2816" s="231"/>
      <c r="AB2816" s="4"/>
      <c r="AC2816" s="53" t="s">
        <v>87</v>
      </c>
      <c r="AE2816" s="98" t="s">
        <v>88</v>
      </c>
      <c r="AF2816" s="17"/>
      <c r="AG2816" s="62"/>
      <c r="AH2816" s="62"/>
      <c r="AI2816" s="62"/>
      <c r="AJ2816" s="62"/>
    </row>
    <row r="2817" spans="2:36" ht="18.649999999999999" customHeight="1" thickTop="1" thickBot="1">
      <c r="B2817" s="75">
        <v>7.98</v>
      </c>
      <c r="D2817" s="132">
        <f t="shared" ref="D2817" si="11598">COS($F$8*$B2817)</f>
        <v>-0.99875351321441475</v>
      </c>
      <c r="E2817" s="133">
        <v>0</v>
      </c>
      <c r="F2817" s="134">
        <v>0</v>
      </c>
      <c r="G2817" s="135">
        <f t="shared" ref="G2817" si="11599">$E$8*SIN($B2817*$F$8)</f>
        <v>-0.14974237401876003</v>
      </c>
      <c r="I2817" s="55">
        <v>1</v>
      </c>
      <c r="J2817" s="58">
        <v>0</v>
      </c>
      <c r="K2817" s="56">
        <v>0</v>
      </c>
      <c r="L2817" s="57">
        <v>0</v>
      </c>
      <c r="N2817" s="55">
        <f t="shared" ref="N2817" si="11600">D2817*I2817+F2817*I2820-E2817*J2817-G2817*J2820</f>
        <v>-1.1603208889986365</v>
      </c>
      <c r="O2817" s="58">
        <f t="shared" ref="O2817" si="11601">(D2817*J2817+E2817*I2817+F2817*J2820+G2817*I2820)</f>
        <v>0</v>
      </c>
      <c r="P2817" s="56">
        <f t="shared" ref="P2817" si="11602">D2817*K2817+F2817*K2820-E2817*L2817-G2817*L2820</f>
        <v>0</v>
      </c>
      <c r="Q2817" s="57">
        <f t="shared" ref="Q2817" si="11603">(D2817*L2817+E2817*K2817+F2817*L2820+G2817*K2820)</f>
        <v>-0.14974237401876003</v>
      </c>
      <c r="S2817" s="59">
        <f t="shared" ref="S2817" si="11604">COS($U$8*$B2817)</f>
        <v>-0.99875351321441475</v>
      </c>
      <c r="T2817" s="60">
        <v>0</v>
      </c>
      <c r="U2817" s="22">
        <v>0</v>
      </c>
      <c r="V2817" s="116">
        <f t="shared" ref="V2817" si="11605">$T$8*SIN($B2817*$U$8)</f>
        <v>-0.14974237401876003</v>
      </c>
      <c r="X2817" s="55">
        <f t="shared" ref="X2817" si="11606">N2817*S2817+P2817*S2820-O2817*T2817-Q2817*T2820</f>
        <v>1.1563831445015975</v>
      </c>
      <c r="Y2817" s="58">
        <f t="shared" ref="Y2817" si="11607">(N2817*T2817+O2817*S2817+P2817*T2820+Q2817*S2820)</f>
        <v>0</v>
      </c>
      <c r="Z2817" s="56">
        <f t="shared" ref="Z2817" si="11608">N2817*U2817+P2817*U2820-O2817*V2817-Q2817*V2820</f>
        <v>0</v>
      </c>
      <c r="AA2817" s="57">
        <f t="shared" ref="AA2817" si="11609">(N2817*V2817+O2817*U2817+P2817*V2820+Q2817*U2820)</f>
        <v>0.32330492667051747</v>
      </c>
      <c r="AB2817" s="9"/>
      <c r="AC2817" s="61">
        <f t="shared" ref="AC2817" si="11610">20*LOG((2*$X$8)/(($X$8*X2817+Z2817+$X$8*X2820+Z2820)^2+($X$8*Y2817+AA2817+$X$8*Y2820+AA2820)^2)^0.5)</f>
        <v>-1.6634983562808716</v>
      </c>
      <c r="AE2817" s="99">
        <f t="shared" ref="AE2817" si="11611">((Y2817^2+X2817^2)/(Y2820^2+X2820^2))^0.5</f>
        <v>1.1086595576804412</v>
      </c>
      <c r="AF2817" s="17"/>
      <c r="AG2817" s="62"/>
      <c r="AH2817" s="62"/>
      <c r="AI2817" s="62"/>
      <c r="AJ2817" s="62"/>
    </row>
    <row r="2818" spans="2:36" ht="18.649999999999999" customHeight="1" thickBot="1">
      <c r="D2818" s="59"/>
      <c r="E2818" s="22"/>
      <c r="F2818" s="22"/>
      <c r="G2818" s="65"/>
      <c r="I2818" s="63"/>
      <c r="L2818" s="64"/>
      <c r="N2818" s="63"/>
      <c r="Q2818" s="64"/>
      <c r="S2818" s="63"/>
      <c r="V2818" s="64"/>
      <c r="X2818" s="63"/>
      <c r="AA2818" s="64"/>
      <c r="AE2818" s="100"/>
      <c r="AF2818" s="17"/>
      <c r="AG2818" s="62"/>
      <c r="AH2818" s="62"/>
      <c r="AI2818" s="62"/>
      <c r="AJ2818" s="62"/>
    </row>
    <row r="2819" spans="2:36" ht="18.649999999999999" customHeight="1" thickBot="1">
      <c r="D2819" s="237" t="s">
        <v>39</v>
      </c>
      <c r="E2819" s="238"/>
      <c r="F2819" s="239" t="s">
        <v>40</v>
      </c>
      <c r="G2819" s="240"/>
      <c r="I2819" s="228" t="s">
        <v>18</v>
      </c>
      <c r="J2819" s="229"/>
      <c r="K2819" s="230" t="s">
        <v>19</v>
      </c>
      <c r="L2819" s="231"/>
      <c r="N2819" s="228" t="s">
        <v>20</v>
      </c>
      <c r="O2819" s="229"/>
      <c r="P2819" s="230" t="s">
        <v>21</v>
      </c>
      <c r="Q2819" s="231"/>
      <c r="S2819" s="228" t="s">
        <v>47</v>
      </c>
      <c r="T2819" s="229"/>
      <c r="U2819" s="230" t="s">
        <v>48</v>
      </c>
      <c r="V2819" s="231"/>
      <c r="X2819" s="228" t="s">
        <v>51</v>
      </c>
      <c r="Y2819" s="229"/>
      <c r="Z2819" s="230" t="s">
        <v>52</v>
      </c>
      <c r="AA2819" s="231"/>
      <c r="AB2819" s="4"/>
      <c r="AC2819" s="71" t="s">
        <v>89</v>
      </c>
      <c r="AE2819" s="101" t="s">
        <v>90</v>
      </c>
      <c r="AF2819" s="17"/>
      <c r="AG2819" s="62"/>
      <c r="AH2819" s="62"/>
      <c r="AI2819" s="62"/>
      <c r="AJ2819" s="62"/>
    </row>
    <row r="2820" spans="2:36" ht="18.649999999999999" customHeight="1" thickTop="1" thickBot="1">
      <c r="D2820" s="43">
        <v>0</v>
      </c>
      <c r="E2820" s="116">
        <f t="shared" ref="E2820" si="11612">(1/$E$8)*SIN($B2817*$F$8)</f>
        <v>-1.6638041557640003E-2</v>
      </c>
      <c r="F2820" s="59">
        <f t="shared" ref="F2820" si="11613">COS($F$8*$B2817)</f>
        <v>-0.99875351321441475</v>
      </c>
      <c r="G2820" s="73">
        <v>0</v>
      </c>
      <c r="I2820" s="55">
        <v>0</v>
      </c>
      <c r="J2820" s="58">
        <f t="shared" ref="J2820" si="11614">(TAN($K$8*B2817))/$J$8</f>
        <v>-1.0789689748339386</v>
      </c>
      <c r="K2820" s="56">
        <v>1</v>
      </c>
      <c r="L2820" s="57">
        <v>0</v>
      </c>
      <c r="N2820" s="55">
        <f t="shared" ref="N2820" si="11615">D2820*I2817+F2820*I2820-E2820*J2817-G2820*J2820</f>
        <v>0</v>
      </c>
      <c r="O2820" s="58">
        <f t="shared" ref="O2820" si="11616">(D2820*J2817+E2820*I2817+F2820*J2820+G2820*I2820)</f>
        <v>1.0609860127071118</v>
      </c>
      <c r="P2820" s="56">
        <f t="shared" ref="P2820" si="11617">D2820*K2817+F2820*K2820-E2820*L2817-G2820*L2820</f>
        <v>-0.99875351321441475</v>
      </c>
      <c r="Q2820" s="57">
        <f t="shared" ref="Q2820" si="11618">(D2820*L2817+E2820*K2817+F2820*L2820+G2820*K2820)</f>
        <v>0</v>
      </c>
      <c r="S2820" s="43">
        <v>0</v>
      </c>
      <c r="T2820" s="116">
        <f t="shared" ref="T2820" si="11619">(1/$T$8)*SIN($B2817*$U$8)</f>
        <v>-1.6638041557640003E-2</v>
      </c>
      <c r="U2820" s="59">
        <f t="shared" ref="U2820" si="11620">COS($U$8*$B2817)</f>
        <v>-0.99875351321441475</v>
      </c>
      <c r="V2820" s="73">
        <v>0</v>
      </c>
      <c r="X2820" s="55">
        <f t="shared" ref="X2820" si="11621">N2820*S2817+P2820*S2820-O2820*T2817-Q2820*T2820</f>
        <v>0</v>
      </c>
      <c r="Y2820" s="58">
        <f t="shared" ref="Y2820" si="11622">(N2820*T2817+O2820*S2817+P2820*T2820+Q2820*S2820)</f>
        <v>-1.0430462052038811</v>
      </c>
      <c r="Z2820" s="56">
        <f t="shared" ref="Z2820" si="11623">N2820*U2817+P2820*U2820-O2820*V2817-Q2820*V2820</f>
        <v>1.1563831445015973</v>
      </c>
      <c r="AA2820" s="57">
        <f t="shared" ref="AA2820" si="11624">(N2820*V2817+O2820*U2817+P2820*V2820+Q2820*U2820)</f>
        <v>0</v>
      </c>
      <c r="AB2820" s="9"/>
      <c r="AC2820" s="74">
        <f t="shared" ref="AC2820" si="11625">(180/PI())*ATAN(-1*(($X$8*Y2817+AA2817+$X$8*Y2820+AA2820)/($X$8*X2817+Z2817+$X$8*X2820+Z2820)))</f>
        <v>17.286331703892341</v>
      </c>
      <c r="AE2820" s="102">
        <f t="shared" ref="AE2820" si="11626">20*LOG(((($X$8*X2817+Z2817-$X$8*X2820-Z2820)^2+($X$8*Y2817+AA2817-$X$8*Y2820-AA2820)^2)/(($X$8*X2817+Z2817+$X$8*X2820+Z2820)^2+($X$8*Y2817+AA2817+$X$8*Y2820+AA2820)^2))^0.5)</f>
        <v>-4.9728518516199296</v>
      </c>
      <c r="AF2820" s="17"/>
      <c r="AG2820" s="62"/>
      <c r="AH2820" s="62"/>
      <c r="AI2820" s="62"/>
      <c r="AJ2820" s="62"/>
    </row>
    <row r="2821" spans="2:36" ht="18.649999999999999" customHeight="1">
      <c r="AE2821" s="66"/>
    </row>
    <row r="2822" spans="2:36" ht="18.649999999999999" customHeight="1" thickBot="1">
      <c r="E2822" s="50" t="s">
        <v>8</v>
      </c>
      <c r="J2822" s="50" t="s">
        <v>9</v>
      </c>
      <c r="O2822" s="50" t="s">
        <v>10</v>
      </c>
      <c r="T2822" s="50" t="s">
        <v>11</v>
      </c>
      <c r="Y2822" s="50" t="s">
        <v>12</v>
      </c>
    </row>
    <row r="2823" spans="2:36" ht="18.649999999999999" customHeight="1" thickBot="1">
      <c r="B2823" s="49"/>
      <c r="D2823" s="233" t="s">
        <v>37</v>
      </c>
      <c r="E2823" s="234"/>
      <c r="F2823" s="235" t="s">
        <v>38</v>
      </c>
      <c r="G2823" s="236"/>
      <c r="I2823" s="228" t="s">
        <v>14</v>
      </c>
      <c r="J2823" s="229"/>
      <c r="K2823" s="230" t="s">
        <v>15</v>
      </c>
      <c r="L2823" s="231"/>
      <c r="N2823" s="228" t="s">
        <v>16</v>
      </c>
      <c r="O2823" s="229"/>
      <c r="P2823" s="230" t="s">
        <v>17</v>
      </c>
      <c r="Q2823" s="231"/>
      <c r="S2823" s="228" t="s">
        <v>45</v>
      </c>
      <c r="T2823" s="229"/>
      <c r="U2823" s="230" t="s">
        <v>46</v>
      </c>
      <c r="V2823" s="231"/>
      <c r="X2823" s="228" t="s">
        <v>49</v>
      </c>
      <c r="Y2823" s="229"/>
      <c r="Z2823" s="230" t="s">
        <v>50</v>
      </c>
      <c r="AA2823" s="231"/>
      <c r="AB2823" s="4"/>
      <c r="AC2823" s="53" t="s">
        <v>87</v>
      </c>
      <c r="AE2823" s="98" t="s">
        <v>88</v>
      </c>
      <c r="AF2823" s="17"/>
      <c r="AG2823" s="62"/>
      <c r="AH2823" s="62"/>
      <c r="AI2823" s="62"/>
      <c r="AJ2823" s="62"/>
    </row>
    <row r="2824" spans="2:36" ht="18.649999999999999" customHeight="1" thickTop="1" thickBot="1">
      <c r="B2824" s="75">
        <v>8</v>
      </c>
      <c r="D2824" s="132">
        <f t="shared" ref="D2824" si="11627">COS($F$8*$B2824)</f>
        <v>-0.99832231309838115</v>
      </c>
      <c r="E2824" s="133">
        <v>0</v>
      </c>
      <c r="F2824" s="134">
        <v>0</v>
      </c>
      <c r="G2824" s="135">
        <f t="shared" ref="G2824" si="11628">$E$8*SIN($B2824*$F$8)</f>
        <v>-0.17370386446213637</v>
      </c>
      <c r="I2824" s="55">
        <v>1</v>
      </c>
      <c r="J2824" s="58">
        <v>0</v>
      </c>
      <c r="K2824" s="56">
        <v>0</v>
      </c>
      <c r="L2824" s="57">
        <v>0</v>
      </c>
      <c r="N2824" s="55">
        <f t="shared" ref="N2824" si="11629">D2824*I2824+F2824*I2827-E2824*J2824-G2824*J2827</f>
        <v>-1.180502341866442</v>
      </c>
      <c r="O2824" s="58">
        <f t="shared" ref="O2824" si="11630">(D2824*J2824+E2824*I2824+F2824*J2827+G2824*I2827)</f>
        <v>0</v>
      </c>
      <c r="P2824" s="56">
        <f t="shared" ref="P2824" si="11631">D2824*K2824+F2824*K2827-E2824*L2824-G2824*L2827</f>
        <v>0</v>
      </c>
      <c r="Q2824" s="57">
        <f t="shared" ref="Q2824" si="11632">(D2824*L2824+E2824*K2824+F2824*L2827+G2824*K2827)</f>
        <v>-0.17370386446213637</v>
      </c>
      <c r="S2824" s="59">
        <f t="shared" ref="S2824" si="11633">COS($U$8*$B2824)</f>
        <v>-0.99832231309838115</v>
      </c>
      <c r="T2824" s="60">
        <v>0</v>
      </c>
      <c r="U2824" s="22">
        <v>0</v>
      </c>
      <c r="V2824" s="116">
        <f t="shared" ref="V2824" si="11634">$T$8*SIN($B2824*$U$8)</f>
        <v>-0.17370386446213637</v>
      </c>
      <c r="X2824" s="55">
        <f t="shared" ref="X2824" si="11635">N2824*S2824+P2824*S2827-O2824*T2824-Q2824*T2827</f>
        <v>1.1751692693802644</v>
      </c>
      <c r="Y2824" s="58">
        <f t="shared" ref="Y2824" si="11636">(N2824*T2824+O2824*S2824+P2824*T2827+Q2824*S2827)</f>
        <v>0</v>
      </c>
      <c r="Z2824" s="56">
        <f t="shared" ref="Z2824" si="11637">N2824*U2824+P2824*U2827-O2824*V2824-Q2824*V2827</f>
        <v>0</v>
      </c>
      <c r="AA2824" s="57">
        <f t="shared" ref="AA2824" si="11638">(N2824*V2824+O2824*U2824+P2824*V2827+Q2824*U2827)</f>
        <v>0.37847026255277072</v>
      </c>
      <c r="AB2824" s="9"/>
      <c r="AC2824" s="61">
        <f t="shared" ref="AC2824" si="11639">20*LOG((2*$X$8)/(($X$8*X2824+Z2824+$X$8*X2827+Z2827)^2+($X$8*Y2824+AA2824+$X$8*Y2827+AA2827)^2)^0.5)</f>
        <v>-1.7017511340465559</v>
      </c>
      <c r="AE2824" s="99">
        <f t="shared" ref="AE2824" si="11640">((Y2824^2+X2824^2)/(Y2827^2+X2827^2))^0.5</f>
        <v>1.1672965719476474</v>
      </c>
      <c r="AF2824" s="17"/>
      <c r="AG2824" s="62"/>
      <c r="AH2824" s="62"/>
      <c r="AI2824" s="62"/>
      <c r="AJ2824" s="62"/>
    </row>
    <row r="2825" spans="2:36" ht="18.649999999999999" customHeight="1" thickBot="1">
      <c r="D2825" s="59"/>
      <c r="E2825" s="22"/>
      <c r="F2825" s="22"/>
      <c r="G2825" s="65"/>
      <c r="I2825" s="63"/>
      <c r="L2825" s="64"/>
      <c r="N2825" s="63"/>
      <c r="Q2825" s="64"/>
      <c r="S2825" s="63"/>
      <c r="V2825" s="64"/>
      <c r="X2825" s="63"/>
      <c r="AA2825" s="64"/>
      <c r="AE2825" s="100"/>
      <c r="AF2825" s="17"/>
      <c r="AG2825" s="62"/>
      <c r="AH2825" s="62"/>
      <c r="AI2825" s="62"/>
      <c r="AJ2825" s="62"/>
    </row>
    <row r="2826" spans="2:36" ht="18.649999999999999" customHeight="1" thickBot="1">
      <c r="D2826" s="237" t="s">
        <v>39</v>
      </c>
      <c r="E2826" s="238"/>
      <c r="F2826" s="239" t="s">
        <v>40</v>
      </c>
      <c r="G2826" s="240"/>
      <c r="I2826" s="228" t="s">
        <v>18</v>
      </c>
      <c r="J2826" s="229"/>
      <c r="K2826" s="230" t="s">
        <v>19</v>
      </c>
      <c r="L2826" s="231"/>
      <c r="N2826" s="228" t="s">
        <v>20</v>
      </c>
      <c r="O2826" s="229"/>
      <c r="P2826" s="230" t="s">
        <v>21</v>
      </c>
      <c r="Q2826" s="231"/>
      <c r="S2826" s="228" t="s">
        <v>47</v>
      </c>
      <c r="T2826" s="229"/>
      <c r="U2826" s="230" t="s">
        <v>48</v>
      </c>
      <c r="V2826" s="231"/>
      <c r="X2826" s="228" t="s">
        <v>51</v>
      </c>
      <c r="Y2826" s="229"/>
      <c r="Z2826" s="230" t="s">
        <v>52</v>
      </c>
      <c r="AA2826" s="231"/>
      <c r="AB2826" s="4"/>
      <c r="AC2826" s="71" t="s">
        <v>89</v>
      </c>
      <c r="AE2826" s="101" t="s">
        <v>90</v>
      </c>
      <c r="AF2826" s="17"/>
      <c r="AG2826" s="62"/>
      <c r="AH2826" s="62"/>
      <c r="AI2826" s="62"/>
      <c r="AJ2826" s="62"/>
    </row>
    <row r="2827" spans="2:36" ht="18.649999999999999" customHeight="1" thickTop="1" thickBot="1">
      <c r="D2827" s="43">
        <v>0</v>
      </c>
      <c r="E2827" s="116">
        <f t="shared" ref="E2827" si="11641">(1/$E$8)*SIN($B2824*$F$8)</f>
        <v>-1.9300429384681815E-2</v>
      </c>
      <c r="F2827" s="59">
        <f t="shared" ref="F2827" si="11642">COS($F$8*$B2824)</f>
        <v>-0.99832231309838115</v>
      </c>
      <c r="G2827" s="73">
        <v>0</v>
      </c>
      <c r="I2827" s="55">
        <v>0</v>
      </c>
      <c r="J2827" s="58">
        <f t="shared" ref="J2827" si="11643">(TAN($K$8*B2824))/$J$8</f>
        <v>-1.0487966363452552</v>
      </c>
      <c r="K2827" s="56">
        <v>1</v>
      </c>
      <c r="L2827" s="57">
        <v>0</v>
      </c>
      <c r="N2827" s="55">
        <f t="shared" ref="N2827" si="11644">D2827*I2824+F2827*I2827-E2827*J2824-G2827*J2827</f>
        <v>0</v>
      </c>
      <c r="O2827" s="58">
        <f t="shared" ref="O2827" si="11645">(D2827*J2824+E2827*I2824+F2827*J2827+G2827*I2827)</f>
        <v>1.0277366545813149</v>
      </c>
      <c r="P2827" s="56">
        <f t="shared" ref="P2827" si="11646">D2827*K2824+F2827*K2827-E2827*L2824-G2827*L2827</f>
        <v>-0.99832231309838115</v>
      </c>
      <c r="Q2827" s="57">
        <f t="shared" ref="Q2827" si="11647">(D2827*L2824+E2827*K2824+F2827*L2827+G2827*K2827)</f>
        <v>0</v>
      </c>
      <c r="S2827" s="43">
        <v>0</v>
      </c>
      <c r="T2827" s="116">
        <f t="shared" ref="T2827" si="11648">(1/$T$8)*SIN($B2824*$U$8)</f>
        <v>-1.9300429384681815E-2</v>
      </c>
      <c r="U2827" s="59">
        <f t="shared" ref="U2827" si="11649">COS($U$8*$B2824)</f>
        <v>-0.99832231309838115</v>
      </c>
      <c r="V2827" s="73">
        <v>0</v>
      </c>
      <c r="X2827" s="55">
        <f t="shared" ref="X2827" si="11650">N2827*S2824+P2827*S2827-O2827*T2824-Q2827*T2827</f>
        <v>0</v>
      </c>
      <c r="Y2827" s="58">
        <f t="shared" ref="Y2827" si="11651">(N2827*T2824+O2827*S2824+P2827*T2827+Q2827*S2827)</f>
        <v>-1.0067443849505027</v>
      </c>
      <c r="Z2827" s="56">
        <f t="shared" ref="Z2827" si="11652">N2827*U2824+P2827*U2827-O2827*V2824-Q2827*V2827</f>
        <v>1.1751692693802642</v>
      </c>
      <c r="AA2827" s="57">
        <f t="shared" ref="AA2827" si="11653">(N2827*V2824+O2827*U2824+P2827*V2827+Q2827*U2827)</f>
        <v>0</v>
      </c>
      <c r="AB2827" s="9"/>
      <c r="AC2827" s="74">
        <f t="shared" ref="AC2827" si="11654">(180/PI())*ATAN(-1*(($X$8*Y2824+AA2824+$X$8*Y2827+AA2827)/($X$8*X2824+Z2824+$X$8*X2827+Z2827)))</f>
        <v>14.965941454871716</v>
      </c>
      <c r="AE2827" s="102">
        <f t="shared" ref="AE2827" si="11655">20*LOG(((($X$8*X2824+Z2824-$X$8*X2827-Z2827)^2+($X$8*Y2824+AA2824-$X$8*Y2827-AA2827)^2)/(($X$8*X2824+Z2824+$X$8*X2827+Z2827)^2+($X$8*Y2824+AA2824+$X$8*Y2827+AA2827)^2))^0.5)</f>
        <v>-4.8920095431676618</v>
      </c>
      <c r="AF2827" s="17"/>
      <c r="AG2827" s="62"/>
      <c r="AH2827" s="62"/>
      <c r="AI2827" s="62"/>
      <c r="AJ2827" s="62"/>
    </row>
    <row r="2828" spans="2:36" ht="18.649999999999999" customHeight="1">
      <c r="AE2828" s="66"/>
    </row>
    <row r="2829" spans="2:36" ht="18.649999999999999" customHeight="1" thickBot="1">
      <c r="E2829" s="50" t="s">
        <v>8</v>
      </c>
      <c r="J2829" s="50" t="s">
        <v>9</v>
      </c>
      <c r="O2829" s="50" t="s">
        <v>10</v>
      </c>
      <c r="T2829" s="50" t="s">
        <v>11</v>
      </c>
      <c r="Y2829" s="50" t="s">
        <v>12</v>
      </c>
    </row>
    <row r="2830" spans="2:36" ht="18.649999999999999" customHeight="1" thickBot="1">
      <c r="B2830" s="49"/>
      <c r="D2830" s="233" t="s">
        <v>37</v>
      </c>
      <c r="E2830" s="234"/>
      <c r="F2830" s="235" t="s">
        <v>38</v>
      </c>
      <c r="G2830" s="236"/>
      <c r="I2830" s="228" t="s">
        <v>14</v>
      </c>
      <c r="J2830" s="229"/>
      <c r="K2830" s="230" t="s">
        <v>15</v>
      </c>
      <c r="L2830" s="231"/>
      <c r="N2830" s="228" t="s">
        <v>16</v>
      </c>
      <c r="O2830" s="229"/>
      <c r="P2830" s="230" t="s">
        <v>17</v>
      </c>
      <c r="Q2830" s="231"/>
      <c r="S2830" s="228" t="s">
        <v>45</v>
      </c>
      <c r="T2830" s="229"/>
      <c r="U2830" s="230" t="s">
        <v>46</v>
      </c>
      <c r="V2830" s="231"/>
      <c r="X2830" s="228" t="s">
        <v>49</v>
      </c>
      <c r="Y2830" s="229"/>
      <c r="Z2830" s="230" t="s">
        <v>50</v>
      </c>
      <c r="AA2830" s="231"/>
      <c r="AB2830" s="4"/>
      <c r="AC2830" s="53" t="s">
        <v>87</v>
      </c>
      <c r="AE2830" s="98" t="s">
        <v>88</v>
      </c>
      <c r="AF2830" s="17"/>
      <c r="AG2830" s="62"/>
      <c r="AH2830" s="62"/>
      <c r="AI2830" s="62"/>
      <c r="AJ2830" s="62"/>
    </row>
    <row r="2831" spans="2:36" ht="18.649999999999999" customHeight="1" thickTop="1" thickBot="1">
      <c r="B2831" s="75">
        <v>8.02</v>
      </c>
      <c r="D2831" s="132">
        <f t="shared" ref="D2831" si="11656">COS($F$8*$B2831)</f>
        <v>-0.99782723960793906</v>
      </c>
      <c r="E2831" s="133">
        <v>0</v>
      </c>
      <c r="F2831" s="134">
        <v>0</v>
      </c>
      <c r="G2831" s="135">
        <f t="shared" ref="G2831" si="11657">$E$8*SIN($B2831*$F$8)</f>
        <v>-0.19765424120823732</v>
      </c>
      <c r="I2831" s="55">
        <v>1</v>
      </c>
      <c r="J2831" s="58">
        <v>0</v>
      </c>
      <c r="K2831" s="56">
        <v>0</v>
      </c>
      <c r="L2831" s="57">
        <v>0</v>
      </c>
      <c r="N2831" s="55">
        <f t="shared" ref="N2831" si="11658">D2831*I2831+F2831*I2834-E2831*J2831-G2831*J2834</f>
        <v>-1.1992995296341959</v>
      </c>
      <c r="O2831" s="58">
        <f t="shared" ref="O2831" si="11659">(D2831*J2831+E2831*I2831+F2831*J2834+G2831*I2834)</f>
        <v>0</v>
      </c>
      <c r="P2831" s="56">
        <f t="shared" ref="P2831" si="11660">D2831*K2831+F2831*K2834-E2831*L2831-G2831*L2834</f>
        <v>0</v>
      </c>
      <c r="Q2831" s="57">
        <f t="shared" ref="Q2831" si="11661">(D2831*L2831+E2831*K2831+F2831*L2834+G2831*K2834)</f>
        <v>-0.19765424120823732</v>
      </c>
      <c r="S2831" s="59">
        <f t="shared" ref="S2831" si="11662">COS($U$8*$B2831)</f>
        <v>-0.99782723960793906</v>
      </c>
      <c r="T2831" s="60">
        <v>0</v>
      </c>
      <c r="U2831" s="22">
        <v>0</v>
      </c>
      <c r="V2831" s="116">
        <f t="shared" ref="V2831" si="11663">$T$8*SIN($B2831*$U$8)</f>
        <v>-0.19765424120823732</v>
      </c>
      <c r="X2831" s="55">
        <f t="shared" ref="X2831" si="11664">N2831*S2831+P2831*S2834-O2831*T2831-Q2831*T2834</f>
        <v>1.192352939221589</v>
      </c>
      <c r="Y2831" s="58">
        <f t="shared" ref="Y2831" si="11665">(N2831*T2831+O2831*S2831+P2831*T2834+Q2831*S2834)</f>
        <v>0</v>
      </c>
      <c r="Z2831" s="56">
        <f t="shared" ref="Z2831" si="11666">N2831*U2831+P2831*U2834-O2831*V2831-Q2831*V2834</f>
        <v>0</v>
      </c>
      <c r="AA2831" s="57">
        <f t="shared" ref="AA2831" si="11667">(N2831*V2831+O2831*U2831+P2831*V2834+Q2831*U2834)</f>
        <v>0.43427142441286015</v>
      </c>
      <c r="AB2831" s="9"/>
      <c r="AC2831" s="61">
        <f t="shared" ref="AC2831" si="11668">20*LOG((2*$X$8)/(($X$8*X2831+Z2831+$X$8*X2834+Z2834)^2+($X$8*Y2831+AA2831+$X$8*Y2834+AA2834)^2)^0.5)</f>
        <v>-1.7427565441025972</v>
      </c>
      <c r="AE2831" s="99">
        <f t="shared" ref="AE2831" si="11669">((Y2831^2+X2831^2)/(Y2834^2+X2834^2))^0.5</f>
        <v>1.2278824213370187</v>
      </c>
      <c r="AF2831" s="17"/>
      <c r="AG2831" s="62"/>
      <c r="AH2831" s="62"/>
      <c r="AI2831" s="62"/>
      <c r="AJ2831" s="62"/>
    </row>
    <row r="2832" spans="2:36" ht="18.649999999999999" customHeight="1" thickBot="1">
      <c r="D2832" s="59"/>
      <c r="E2832" s="22"/>
      <c r="F2832" s="22"/>
      <c r="G2832" s="65"/>
      <c r="I2832" s="63"/>
      <c r="L2832" s="64"/>
      <c r="N2832" s="63"/>
      <c r="Q2832" s="64"/>
      <c r="S2832" s="63"/>
      <c r="V2832" s="64"/>
      <c r="X2832" s="63"/>
      <c r="AA2832" s="64"/>
      <c r="AE2832" s="100"/>
      <c r="AF2832" s="17"/>
      <c r="AG2832" s="62"/>
      <c r="AH2832" s="62"/>
      <c r="AI2832" s="62"/>
      <c r="AJ2832" s="62"/>
    </row>
    <row r="2833" spans="2:36" ht="18.649999999999999" customHeight="1" thickBot="1">
      <c r="D2833" s="237" t="s">
        <v>39</v>
      </c>
      <c r="E2833" s="238"/>
      <c r="F2833" s="239" t="s">
        <v>40</v>
      </c>
      <c r="G2833" s="240"/>
      <c r="I2833" s="228" t="s">
        <v>18</v>
      </c>
      <c r="J2833" s="229"/>
      <c r="K2833" s="230" t="s">
        <v>19</v>
      </c>
      <c r="L2833" s="231"/>
      <c r="N2833" s="228" t="s">
        <v>20</v>
      </c>
      <c r="O2833" s="229"/>
      <c r="P2833" s="230" t="s">
        <v>21</v>
      </c>
      <c r="Q2833" s="231"/>
      <c r="S2833" s="228" t="s">
        <v>47</v>
      </c>
      <c r="T2833" s="229"/>
      <c r="U2833" s="230" t="s">
        <v>48</v>
      </c>
      <c r="V2833" s="231"/>
      <c r="X2833" s="228" t="s">
        <v>51</v>
      </c>
      <c r="Y2833" s="229"/>
      <c r="Z2833" s="230" t="s">
        <v>52</v>
      </c>
      <c r="AA2833" s="231"/>
      <c r="AB2833" s="4"/>
      <c r="AC2833" s="71" t="s">
        <v>89</v>
      </c>
      <c r="AE2833" s="101" t="s">
        <v>90</v>
      </c>
      <c r="AF2833" s="17"/>
      <c r="AG2833" s="62"/>
      <c r="AH2833" s="62"/>
      <c r="AI2833" s="62"/>
      <c r="AJ2833" s="62"/>
    </row>
    <row r="2834" spans="2:36" ht="18.649999999999999" customHeight="1" thickTop="1" thickBot="1">
      <c r="D2834" s="43">
        <v>0</v>
      </c>
      <c r="E2834" s="116">
        <f t="shared" ref="E2834" si="11670">(1/$E$8)*SIN($B2831*$F$8)</f>
        <v>-2.1961582356470812E-2</v>
      </c>
      <c r="F2834" s="59">
        <f t="shared" ref="F2834" si="11671">COS($F$8*$B2831)</f>
        <v>-0.99782723960793906</v>
      </c>
      <c r="G2834" s="73">
        <v>0</v>
      </c>
      <c r="I2834" s="55">
        <v>0</v>
      </c>
      <c r="J2834" s="58">
        <f t="shared" ref="J2834" si="11672">(TAN($K$8*B2831))/$J$8</f>
        <v>-1.0193168069386236</v>
      </c>
      <c r="K2834" s="56">
        <v>1</v>
      </c>
      <c r="L2834" s="57">
        <v>0</v>
      </c>
      <c r="N2834" s="55">
        <f t="shared" ref="N2834" si="11673">D2834*I2831+F2834*I2834-E2834*J2831-G2834*J2834</f>
        <v>0</v>
      </c>
      <c r="O2834" s="58">
        <f t="shared" ref="O2834" si="11674">(D2834*J2831+E2834*I2831+F2834*J2834+G2834*I2834)</f>
        <v>0.99514049339707455</v>
      </c>
      <c r="P2834" s="56">
        <f t="shared" ref="P2834" si="11675">D2834*K2831+F2834*K2834-E2834*L2831-G2834*L2834</f>
        <v>-0.99782723960793906</v>
      </c>
      <c r="Q2834" s="57">
        <f t="shared" ref="Q2834" si="11676">(D2834*L2831+E2834*K2831+F2834*L2834+G2834*K2834)</f>
        <v>0</v>
      </c>
      <c r="S2834" s="43">
        <v>0</v>
      </c>
      <c r="T2834" s="116">
        <f t="shared" ref="T2834" si="11677">(1/$T$8)*SIN($B2831*$U$8)</f>
        <v>-2.1961582356470812E-2</v>
      </c>
      <c r="U2834" s="59">
        <f t="shared" ref="U2834" si="11678">COS($U$8*$B2831)</f>
        <v>-0.99782723960793906</v>
      </c>
      <c r="V2834" s="73">
        <v>0</v>
      </c>
      <c r="X2834" s="55">
        <f t="shared" ref="X2834" si="11679">N2834*S2831+P2834*S2834-O2834*T2831-Q2834*T2834</f>
        <v>0</v>
      </c>
      <c r="Y2834" s="58">
        <f t="shared" ref="Y2834" si="11680">(N2834*T2831+O2834*S2831+P2834*T2834+Q2834*S2834)</f>
        <v>-0.97106442644830571</v>
      </c>
      <c r="Z2834" s="56">
        <f t="shared" ref="Z2834" si="11681">N2834*U2831+P2834*U2834-O2834*V2831-Q2834*V2834</f>
        <v>1.192352939221589</v>
      </c>
      <c r="AA2834" s="57">
        <f t="shared" ref="AA2834" si="11682">(N2834*V2831+O2834*U2831+P2834*V2834+Q2834*U2834)</f>
        <v>0</v>
      </c>
      <c r="AB2834" s="9"/>
      <c r="AC2834" s="74">
        <f t="shared" ref="AC2834" si="11683">(180/PI())*ATAN(-1*(($X$8*Y2831+AA2831+$X$8*Y2834+AA2834)/($X$8*X2831+Z2831+$X$8*X2834+Z2834)))</f>
        <v>12.685738740061192</v>
      </c>
      <c r="AE2834" s="102">
        <f t="shared" ref="AE2834" si="11684">20*LOG(((($X$8*X2831+Z2831-$X$8*X2834-Z2834)^2+($X$8*Y2831+AA2831-$X$8*Y2834-AA2834)^2)/(($X$8*X2831+Z2831+$X$8*X2834+Z2834)^2+($X$8*Y2831+AA2831+$X$8*Y2834+AA2834)^2))^0.5)</f>
        <v>-4.8077539477122357</v>
      </c>
      <c r="AF2834" s="17"/>
      <c r="AG2834" s="62"/>
      <c r="AH2834" s="62"/>
      <c r="AI2834" s="62"/>
      <c r="AJ2834" s="62"/>
    </row>
    <row r="2835" spans="2:36" ht="18.649999999999999" customHeight="1">
      <c r="AE2835" s="66"/>
    </row>
    <row r="2836" spans="2:36" ht="18.649999999999999" customHeight="1" thickBot="1">
      <c r="E2836" s="50" t="s">
        <v>8</v>
      </c>
      <c r="J2836" s="50" t="s">
        <v>9</v>
      </c>
      <c r="O2836" s="50" t="s">
        <v>10</v>
      </c>
      <c r="T2836" s="50" t="s">
        <v>11</v>
      </c>
      <c r="Y2836" s="50" t="s">
        <v>12</v>
      </c>
    </row>
    <row r="2837" spans="2:36" ht="18.649999999999999" customHeight="1" thickBot="1">
      <c r="B2837" s="49"/>
      <c r="D2837" s="233" t="s">
        <v>37</v>
      </c>
      <c r="E2837" s="234"/>
      <c r="F2837" s="235" t="s">
        <v>38</v>
      </c>
      <c r="G2837" s="236"/>
      <c r="I2837" s="228" t="s">
        <v>14</v>
      </c>
      <c r="J2837" s="229"/>
      <c r="K2837" s="230" t="s">
        <v>15</v>
      </c>
      <c r="L2837" s="231"/>
      <c r="N2837" s="228" t="s">
        <v>16</v>
      </c>
      <c r="O2837" s="229"/>
      <c r="P2837" s="230" t="s">
        <v>17</v>
      </c>
      <c r="Q2837" s="231"/>
      <c r="S2837" s="228" t="s">
        <v>45</v>
      </c>
      <c r="T2837" s="229"/>
      <c r="U2837" s="230" t="s">
        <v>46</v>
      </c>
      <c r="V2837" s="231"/>
      <c r="X2837" s="228" t="s">
        <v>49</v>
      </c>
      <c r="Y2837" s="229"/>
      <c r="Z2837" s="230" t="s">
        <v>50</v>
      </c>
      <c r="AA2837" s="231"/>
      <c r="AB2837" s="4"/>
      <c r="AC2837" s="53" t="s">
        <v>87</v>
      </c>
      <c r="AE2837" s="98" t="s">
        <v>88</v>
      </c>
      <c r="AF2837" s="17"/>
      <c r="AG2837" s="62"/>
      <c r="AH2837" s="62"/>
      <c r="AI2837" s="62"/>
      <c r="AJ2837" s="62"/>
    </row>
    <row r="2838" spans="2:36" ht="18.649999999999999" customHeight="1" thickTop="1" thickBot="1">
      <c r="B2838" s="75">
        <v>8.0399999999999991</v>
      </c>
      <c r="D2838" s="132">
        <f t="shared" ref="D2838" si="11685">COS($F$8*$B2838)</f>
        <v>-0.99726832441824409</v>
      </c>
      <c r="E2838" s="133">
        <v>0</v>
      </c>
      <c r="F2838" s="134">
        <v>0</v>
      </c>
      <c r="G2838" s="135">
        <f t="shared" ref="G2838" si="11686">$E$8*SIN($B2838*$F$8)</f>
        <v>-0.22159197189485785</v>
      </c>
      <c r="I2838" s="55">
        <v>1</v>
      </c>
      <c r="J2838" s="58">
        <v>0</v>
      </c>
      <c r="K2838" s="56">
        <v>0</v>
      </c>
      <c r="L2838" s="57">
        <v>0</v>
      </c>
      <c r="N2838" s="55">
        <f t="shared" ref="N2838" si="11687">D2838*I2838+F2838*I2841-E2838*J2838-G2838*J2841</f>
        <v>-1.2167540172060622</v>
      </c>
      <c r="O2838" s="58">
        <f t="shared" ref="O2838" si="11688">(D2838*J2838+E2838*I2838+F2838*J2841+G2838*I2841)</f>
        <v>0</v>
      </c>
      <c r="P2838" s="56">
        <f t="shared" ref="P2838" si="11689">D2838*K2838+F2838*K2841-E2838*L2838-G2838*L2841</f>
        <v>0</v>
      </c>
      <c r="Q2838" s="57">
        <f t="shared" ref="Q2838" si="11690">(D2838*L2838+E2838*K2838+F2838*L2841+G2838*K2841)</f>
        <v>-0.22159197189485785</v>
      </c>
      <c r="S2838" s="59">
        <f t="shared" ref="S2838" si="11691">COS($U$8*$B2838)</f>
        <v>-0.99726832441824409</v>
      </c>
      <c r="T2838" s="60">
        <v>0</v>
      </c>
      <c r="U2838" s="22">
        <v>0</v>
      </c>
      <c r="V2838" s="116">
        <f t="shared" ref="V2838" si="11692">$T$8*SIN($B2838*$U$8)</f>
        <v>-0.22159197189485785</v>
      </c>
      <c r="X2838" s="55">
        <f t="shared" ref="X2838" si="11693">N2838*S2838+P2838*S2841-O2838*T2838-Q2838*T2841</f>
        <v>1.2079743508562291</v>
      </c>
      <c r="Y2838" s="58">
        <f t="shared" ref="Y2838" si="11694">(N2838*T2838+O2838*S2838+P2838*T2841+Q2838*S2841)</f>
        <v>0</v>
      </c>
      <c r="Z2838" s="56">
        <f t="shared" ref="Z2838" si="11695">N2838*U2838+P2838*U2841-O2838*V2838-Q2838*V2841</f>
        <v>0</v>
      </c>
      <c r="AA2838" s="57">
        <f t="shared" ref="AA2838" si="11696">(N2838*V2838+O2838*U2838+P2838*V2841+Q2838*U2841)</f>
        <v>0.49060957649980069</v>
      </c>
      <c r="AB2838" s="9"/>
      <c r="AC2838" s="61">
        <f t="shared" ref="AC2838" si="11697">20*LOG((2*$X$8)/(($X$8*X2838+Z2838+$X$8*X2841+Z2841)^2+($X$8*Y2838+AA2838+$X$8*Y2841+AA2841)^2)^0.5)</f>
        <v>-1.7862917613787468</v>
      </c>
      <c r="AE2838" s="99">
        <f t="shared" ref="AE2838" si="11698">((Y2838^2+X2838^2)/(Y2841^2+X2841^2))^0.5</f>
        <v>1.2905948645165852</v>
      </c>
      <c r="AF2838" s="17"/>
      <c r="AG2838" s="62"/>
      <c r="AH2838" s="62"/>
      <c r="AI2838" s="62"/>
      <c r="AJ2838" s="62"/>
    </row>
    <row r="2839" spans="2:36" ht="18.649999999999999" customHeight="1" thickBot="1">
      <c r="D2839" s="59"/>
      <c r="E2839" s="22"/>
      <c r="F2839" s="22"/>
      <c r="G2839" s="65"/>
      <c r="I2839" s="63"/>
      <c r="L2839" s="64"/>
      <c r="N2839" s="63"/>
      <c r="Q2839" s="64"/>
      <c r="S2839" s="63"/>
      <c r="V2839" s="64"/>
      <c r="X2839" s="63"/>
      <c r="AA2839" s="64"/>
      <c r="AE2839" s="100"/>
      <c r="AF2839" s="17"/>
      <c r="AG2839" s="62"/>
      <c r="AH2839" s="62"/>
      <c r="AI2839" s="62"/>
      <c r="AJ2839" s="62"/>
    </row>
    <row r="2840" spans="2:36" ht="18.649999999999999" customHeight="1" thickBot="1">
      <c r="D2840" s="237" t="s">
        <v>39</v>
      </c>
      <c r="E2840" s="238"/>
      <c r="F2840" s="239" t="s">
        <v>40</v>
      </c>
      <c r="G2840" s="240"/>
      <c r="I2840" s="228" t="s">
        <v>18</v>
      </c>
      <c r="J2840" s="229"/>
      <c r="K2840" s="230" t="s">
        <v>19</v>
      </c>
      <c r="L2840" s="231"/>
      <c r="N2840" s="228" t="s">
        <v>20</v>
      </c>
      <c r="O2840" s="229"/>
      <c r="P2840" s="230" t="s">
        <v>21</v>
      </c>
      <c r="Q2840" s="231"/>
      <c r="S2840" s="228" t="s">
        <v>47</v>
      </c>
      <c r="T2840" s="229"/>
      <c r="U2840" s="230" t="s">
        <v>48</v>
      </c>
      <c r="V2840" s="231"/>
      <c r="X2840" s="228" t="s">
        <v>51</v>
      </c>
      <c r="Y2840" s="229"/>
      <c r="Z2840" s="230" t="s">
        <v>52</v>
      </c>
      <c r="AA2840" s="231"/>
      <c r="AB2840" s="4"/>
      <c r="AC2840" s="71" t="s">
        <v>89</v>
      </c>
      <c r="AE2840" s="101" t="s">
        <v>90</v>
      </c>
      <c r="AF2840" s="17"/>
      <c r="AG2840" s="62"/>
      <c r="AH2840" s="62"/>
      <c r="AI2840" s="62"/>
      <c r="AJ2840" s="62"/>
    </row>
    <row r="2841" spans="2:36" ht="18.649999999999999" customHeight="1" thickTop="1" thickBot="1">
      <c r="D2841" s="43">
        <v>0</v>
      </c>
      <c r="E2841" s="116">
        <f t="shared" ref="E2841" si="11699">(1/$E$8)*SIN($B2838*$F$8)</f>
        <v>-2.4621330210539763E-2</v>
      </c>
      <c r="F2841" s="59">
        <f t="shared" ref="F2841" si="11700">COS($F$8*$B2838)</f>
        <v>-0.99726832441824409</v>
      </c>
      <c r="G2841" s="73">
        <v>0</v>
      </c>
      <c r="I2841" s="55">
        <v>0</v>
      </c>
      <c r="J2841" s="58">
        <f t="shared" ref="J2841" si="11701">(TAN($K$8*B2838))/$J$8</f>
        <v>-0.99049478602934682</v>
      </c>
      <c r="K2841" s="56">
        <v>1</v>
      </c>
      <c r="L2841" s="57">
        <v>0</v>
      </c>
      <c r="N2841" s="55">
        <f t="shared" ref="N2841" si="11702">D2841*I2838+F2841*I2841-E2841*J2838-G2841*J2841</f>
        <v>0</v>
      </c>
      <c r="O2841" s="58">
        <f t="shared" ref="O2841" si="11703">(D2841*J2838+E2841*I2838+F2841*J2841+G2841*I2841)</f>
        <v>0.96316774539795413</v>
      </c>
      <c r="P2841" s="56">
        <f t="shared" ref="P2841" si="11704">D2841*K2838+F2841*K2841-E2841*L2838-G2841*L2841</f>
        <v>-0.99726832441824409</v>
      </c>
      <c r="Q2841" s="57">
        <f t="shared" ref="Q2841" si="11705">(D2841*L2838+E2841*K2838+F2841*L2841+G2841*K2841)</f>
        <v>0</v>
      </c>
      <c r="S2841" s="43">
        <v>0</v>
      </c>
      <c r="T2841" s="116">
        <f t="shared" ref="T2841" si="11706">(1/$T$8)*SIN($B2838*$U$8)</f>
        <v>-2.4621330210539763E-2</v>
      </c>
      <c r="U2841" s="59">
        <f t="shared" ref="U2841" si="11707">COS($U$8*$B2838)</f>
        <v>-0.99726832441824409</v>
      </c>
      <c r="V2841" s="73">
        <v>0</v>
      </c>
      <c r="X2841" s="55">
        <f t="shared" ref="X2841" si="11708">N2841*S2838+P2841*S2841-O2841*T2838-Q2841*T2841</f>
        <v>0</v>
      </c>
      <c r="Y2841" s="58">
        <f t="shared" ref="Y2841" si="11709">(N2841*T2838+O2841*S2838+P2841*T2841+Q2841*S2841)</f>
        <v>-0.93598261086270229</v>
      </c>
      <c r="Z2841" s="56">
        <f t="shared" ref="Z2841" si="11710">N2841*U2838+P2841*U2841-O2841*V2838-Q2841*V2841</f>
        <v>1.2079743508562291</v>
      </c>
      <c r="AA2841" s="57">
        <f t="shared" ref="AA2841" si="11711">(N2841*V2838+O2841*U2838+P2841*V2841+Q2841*U2841)</f>
        <v>0</v>
      </c>
      <c r="AB2841" s="9"/>
      <c r="AC2841" s="74">
        <f t="shared" ref="AC2841" si="11712">(180/PI())*ATAN(-1*(($X$8*Y2838+AA2838+$X$8*Y2841+AA2841)/($X$8*X2838+Z2838+$X$8*X2841+Z2841)))</f>
        <v>10.44504109231567</v>
      </c>
      <c r="AE2841" s="102">
        <f t="shared" ref="AE2841" si="11713">20*LOG(((($X$8*X2838+Z2838-$X$8*X2841-Z2841)^2+($X$8*Y2838+AA2838-$X$8*Y2841-AA2841)^2)/(($X$8*X2838+Z2838+$X$8*X2841+Z2841)^2+($X$8*Y2838+AA2838+$X$8*Y2841+AA2841)^2))^0.5)</f>
        <v>-4.7208948485333551</v>
      </c>
      <c r="AF2841" s="17"/>
      <c r="AG2841" s="62"/>
      <c r="AH2841" s="62"/>
      <c r="AI2841" s="62"/>
      <c r="AJ2841" s="62"/>
    </row>
    <row r="2842" spans="2:36" ht="18.649999999999999" customHeight="1">
      <c r="AE2842" s="66"/>
    </row>
    <row r="2843" spans="2:36" ht="18.649999999999999" customHeight="1" thickBot="1">
      <c r="E2843" s="50" t="s">
        <v>8</v>
      </c>
      <c r="J2843" s="50" t="s">
        <v>9</v>
      </c>
      <c r="O2843" s="50" t="s">
        <v>10</v>
      </c>
      <c r="T2843" s="50" t="s">
        <v>11</v>
      </c>
      <c r="Y2843" s="50" t="s">
        <v>12</v>
      </c>
    </row>
    <row r="2844" spans="2:36" ht="18.649999999999999" customHeight="1" thickBot="1">
      <c r="B2844" s="49"/>
      <c r="D2844" s="233" t="s">
        <v>37</v>
      </c>
      <c r="E2844" s="234"/>
      <c r="F2844" s="235" t="s">
        <v>38</v>
      </c>
      <c r="G2844" s="236"/>
      <c r="I2844" s="228" t="s">
        <v>14</v>
      </c>
      <c r="J2844" s="229"/>
      <c r="K2844" s="230" t="s">
        <v>15</v>
      </c>
      <c r="L2844" s="231"/>
      <c r="N2844" s="228" t="s">
        <v>16</v>
      </c>
      <c r="O2844" s="229"/>
      <c r="P2844" s="230" t="s">
        <v>17</v>
      </c>
      <c r="Q2844" s="231"/>
      <c r="S2844" s="228" t="s">
        <v>45</v>
      </c>
      <c r="T2844" s="229"/>
      <c r="U2844" s="230" t="s">
        <v>46</v>
      </c>
      <c r="V2844" s="231"/>
      <c r="X2844" s="228" t="s">
        <v>49</v>
      </c>
      <c r="Y2844" s="229"/>
      <c r="Z2844" s="230" t="s">
        <v>50</v>
      </c>
      <c r="AA2844" s="231"/>
      <c r="AB2844" s="4"/>
      <c r="AC2844" s="53" t="s">
        <v>87</v>
      </c>
      <c r="AE2844" s="98" t="s">
        <v>88</v>
      </c>
      <c r="AF2844" s="17"/>
      <c r="AG2844" s="62"/>
      <c r="AH2844" s="62"/>
      <c r="AI2844" s="62"/>
      <c r="AJ2844" s="62"/>
    </row>
    <row r="2845" spans="2:36" ht="18.649999999999999" customHeight="1" thickTop="1" thickBot="1">
      <c r="B2845" s="75">
        <v>8.06</v>
      </c>
      <c r="D2845" s="132">
        <f t="shared" ref="D2845" si="11714">COS($F$8*$B2845)</f>
        <v>-0.9966456032890888</v>
      </c>
      <c r="E2845" s="133">
        <v>0</v>
      </c>
      <c r="F2845" s="134">
        <v>0</v>
      </c>
      <c r="G2845" s="135">
        <f t="shared" ref="G2845" si="11715">$E$8*SIN($B2845*$F$8)</f>
        <v>-0.24551552496889811</v>
      </c>
      <c r="I2845" s="55">
        <v>1</v>
      </c>
      <c r="J2845" s="58">
        <v>0</v>
      </c>
      <c r="K2845" s="56">
        <v>0</v>
      </c>
      <c r="L2845" s="57">
        <v>0</v>
      </c>
      <c r="N2845" s="55">
        <f t="shared" ref="N2845" si="11716">D2845*I2845+F2845*I2848-E2845*J2845-G2845*J2848</f>
        <v>-1.2329046792388618</v>
      </c>
      <c r="O2845" s="58">
        <f t="shared" ref="O2845" si="11717">(D2845*J2845+E2845*I2845+F2845*J2848+G2845*I2848)</f>
        <v>0</v>
      </c>
      <c r="P2845" s="56">
        <f t="shared" ref="P2845" si="11718">D2845*K2845+F2845*K2848-E2845*L2845-G2845*L2848</f>
        <v>0</v>
      </c>
      <c r="Q2845" s="57">
        <f t="shared" ref="Q2845" si="11719">(D2845*L2845+E2845*K2845+F2845*L2848+G2845*K2848)</f>
        <v>-0.24551552496889811</v>
      </c>
      <c r="S2845" s="59">
        <f t="shared" ref="S2845" si="11720">COS($U$8*$B2845)</f>
        <v>-0.9966456032890888</v>
      </c>
      <c r="T2845" s="60">
        <v>0</v>
      </c>
      <c r="U2845" s="22">
        <v>0</v>
      </c>
      <c r="V2845" s="116">
        <f t="shared" ref="V2845" si="11721">$T$8*SIN($B2845*$U$8)</f>
        <v>-0.24551552496889811</v>
      </c>
      <c r="X2845" s="55">
        <f t="shared" ref="X2845" si="11722">N2845*S2845+P2845*S2848-O2845*T2845-Q2845*T2848</f>
        <v>1.2220714863934277</v>
      </c>
      <c r="Y2845" s="58">
        <f t="shared" ref="Y2845" si="11723">(N2845*T2845+O2845*S2845+P2845*T2848+Q2845*S2848)</f>
        <v>0</v>
      </c>
      <c r="Z2845" s="56">
        <f t="shared" ref="Z2845" si="11724">N2845*U2845+P2845*U2848-O2845*V2845-Q2845*V2848</f>
        <v>0</v>
      </c>
      <c r="AA2845" s="57">
        <f t="shared" ref="AA2845" si="11725">(N2845*V2845+O2845*U2845+P2845*V2848+Q2845*U2848)</f>
        <v>0.54738920805940494</v>
      </c>
      <c r="AB2845" s="9"/>
      <c r="AC2845" s="61">
        <f t="shared" ref="AC2845" si="11726">20*LOG((2*$X$8)/(($X$8*X2845+Z2845+$X$8*X2848+Z2848)^2+($X$8*Y2845+AA2845+$X$8*Y2848+AA2848)^2)^0.5)</f>
        <v>-1.8321380568384447</v>
      </c>
      <c r="AE2845" s="99">
        <f t="shared" ref="AE2845" si="11727">((Y2845^2+X2845^2)/(Y2848^2+X2848^2))^0.5</f>
        <v>1.3556326373877206</v>
      </c>
      <c r="AF2845" s="17"/>
      <c r="AG2845" s="62"/>
      <c r="AH2845" s="62"/>
      <c r="AI2845" s="62"/>
      <c r="AJ2845" s="62"/>
    </row>
    <row r="2846" spans="2:36" ht="18.649999999999999" customHeight="1" thickBot="1">
      <c r="D2846" s="59"/>
      <c r="E2846" s="22"/>
      <c r="F2846" s="22"/>
      <c r="G2846" s="65"/>
      <c r="I2846" s="63"/>
      <c r="L2846" s="64"/>
      <c r="N2846" s="63"/>
      <c r="Q2846" s="64"/>
      <c r="S2846" s="63"/>
      <c r="V2846" s="64"/>
      <c r="X2846" s="63"/>
      <c r="AA2846" s="64"/>
      <c r="AE2846" s="100"/>
      <c r="AF2846" s="17"/>
      <c r="AG2846" s="62"/>
      <c r="AH2846" s="62"/>
      <c r="AI2846" s="62"/>
      <c r="AJ2846" s="62"/>
    </row>
    <row r="2847" spans="2:36" ht="18.649999999999999" customHeight="1" thickBot="1">
      <c r="D2847" s="237" t="s">
        <v>39</v>
      </c>
      <c r="E2847" s="238"/>
      <c r="F2847" s="239" t="s">
        <v>40</v>
      </c>
      <c r="G2847" s="240"/>
      <c r="I2847" s="228" t="s">
        <v>18</v>
      </c>
      <c r="J2847" s="229"/>
      <c r="K2847" s="230" t="s">
        <v>19</v>
      </c>
      <c r="L2847" s="231"/>
      <c r="N2847" s="228" t="s">
        <v>20</v>
      </c>
      <c r="O2847" s="229"/>
      <c r="P2847" s="230" t="s">
        <v>21</v>
      </c>
      <c r="Q2847" s="231"/>
      <c r="S2847" s="228" t="s">
        <v>47</v>
      </c>
      <c r="T2847" s="229"/>
      <c r="U2847" s="230" t="s">
        <v>48</v>
      </c>
      <c r="V2847" s="231"/>
      <c r="X2847" s="228" t="s">
        <v>51</v>
      </c>
      <c r="Y2847" s="229"/>
      <c r="Z2847" s="230" t="s">
        <v>52</v>
      </c>
      <c r="AA2847" s="231"/>
      <c r="AB2847" s="4"/>
      <c r="AC2847" s="71" t="s">
        <v>89</v>
      </c>
      <c r="AE2847" s="101" t="s">
        <v>90</v>
      </c>
      <c r="AF2847" s="17"/>
      <c r="AG2847" s="62"/>
      <c r="AH2847" s="62"/>
      <c r="AI2847" s="62"/>
      <c r="AJ2847" s="62"/>
    </row>
    <row r="2848" spans="2:36" ht="18.649999999999999" customHeight="1" thickTop="1" thickBot="1">
      <c r="D2848" s="43">
        <v>0</v>
      </c>
      <c r="E2848" s="116">
        <f t="shared" ref="E2848" si="11728">(1/$E$8)*SIN($B2845*$F$8)</f>
        <v>-2.727950277432201E-2</v>
      </c>
      <c r="F2848" s="59">
        <f t="shared" ref="F2848" si="11729">COS($F$8*$B2845)</f>
        <v>-0.9966456032890888</v>
      </c>
      <c r="G2848" s="73">
        <v>0</v>
      </c>
      <c r="I2848" s="55">
        <v>0</v>
      </c>
      <c r="J2848" s="58">
        <f t="shared" ref="J2848" si="11730">(TAN($K$8*B2845))/$J$8</f>
        <v>-0.96229790755473521</v>
      </c>
      <c r="K2848" s="56">
        <v>1</v>
      </c>
      <c r="L2848" s="57">
        <v>0</v>
      </c>
      <c r="N2848" s="55">
        <f t="shared" ref="N2848" si="11731">D2848*I2845+F2848*I2848-E2848*J2845-G2848*J2848</f>
        <v>0</v>
      </c>
      <c r="O2848" s="58">
        <f t="shared" ref="O2848" si="11732">(D2848*J2845+E2848*I2845+F2848*J2848+G2848*I2848)</f>
        <v>0.93179047584439489</v>
      </c>
      <c r="P2848" s="56">
        <f t="shared" ref="P2848" si="11733">D2848*K2845+F2848*K2848-E2848*L2845-G2848*L2848</f>
        <v>-0.9966456032890888</v>
      </c>
      <c r="Q2848" s="57">
        <f t="shared" ref="Q2848" si="11734">(D2848*L2845+E2848*K2845+F2848*L2848+G2848*K2848)</f>
        <v>0</v>
      </c>
      <c r="S2848" s="43">
        <v>0</v>
      </c>
      <c r="T2848" s="116">
        <f t="shared" ref="T2848" si="11735">(1/$T$8)*SIN($B2845*$U$8)</f>
        <v>-2.727950277432201E-2</v>
      </c>
      <c r="U2848" s="59">
        <f t="shared" ref="U2848" si="11736">COS($U$8*$B2845)</f>
        <v>-0.9966456032890888</v>
      </c>
      <c r="V2848" s="73">
        <v>0</v>
      </c>
      <c r="X2848" s="55">
        <f t="shared" ref="X2848" si="11737">N2848*S2845+P2848*S2848-O2848*T2845-Q2848*T2848</f>
        <v>0</v>
      </c>
      <c r="Y2848" s="58">
        <f t="shared" ref="Y2848" si="11738">(N2848*T2845+O2848*S2845+P2848*T2848+Q2848*S2848)</f>
        <v>-0.90147688443702356</v>
      </c>
      <c r="Z2848" s="56">
        <f t="shared" ref="Z2848" si="11739">N2848*U2845+P2848*U2848-O2848*V2845-Q2848*V2848</f>
        <v>1.2220714863934277</v>
      </c>
      <c r="AA2848" s="57">
        <f t="shared" ref="AA2848" si="11740">(N2848*V2845+O2848*U2845+P2848*V2848+Q2848*U2848)</f>
        <v>0</v>
      </c>
      <c r="AB2848" s="9"/>
      <c r="AC2848" s="74">
        <f t="shared" ref="AC2848" si="11741">(180/PI())*ATAN(-1*(($X$8*Y2845+AA2845+$X$8*Y2848+AA2848)/($X$8*X2845+Z2845+$X$8*X2848+Z2848)))</f>
        <v>8.2431995653070231</v>
      </c>
      <c r="AE2848" s="102">
        <f t="shared" ref="AE2848" si="11742">20*LOG(((($X$8*X2845+Z2845-$X$8*X2848-Z2848)^2+($X$8*Y2845+AA2845-$X$8*Y2848-AA2848)^2)/(($X$8*X2845+Z2845+$X$8*X2848+Z2848)^2+($X$8*Y2845+AA2845+$X$8*Y2848+AA2848)^2))^0.5)</f>
        <v>-4.6321729932994877</v>
      </c>
      <c r="AF2848" s="17"/>
      <c r="AG2848" s="62"/>
      <c r="AH2848" s="62"/>
      <c r="AI2848" s="62"/>
      <c r="AJ2848" s="62"/>
    </row>
    <row r="2849" spans="2:36" ht="18.649999999999999" customHeight="1">
      <c r="AE2849" s="66"/>
    </row>
    <row r="2850" spans="2:36" ht="18.649999999999999" customHeight="1" thickBot="1">
      <c r="E2850" s="50" t="s">
        <v>8</v>
      </c>
      <c r="J2850" s="50" t="s">
        <v>9</v>
      </c>
      <c r="O2850" s="50" t="s">
        <v>10</v>
      </c>
      <c r="T2850" s="50" t="s">
        <v>11</v>
      </c>
      <c r="Y2850" s="50" t="s">
        <v>12</v>
      </c>
    </row>
    <row r="2851" spans="2:36" ht="18.649999999999999" customHeight="1" thickBot="1">
      <c r="B2851" s="49"/>
      <c r="D2851" s="233" t="s">
        <v>37</v>
      </c>
      <c r="E2851" s="234"/>
      <c r="F2851" s="235" t="s">
        <v>38</v>
      </c>
      <c r="G2851" s="236"/>
      <c r="I2851" s="228" t="s">
        <v>14</v>
      </c>
      <c r="J2851" s="229"/>
      <c r="K2851" s="230" t="s">
        <v>15</v>
      </c>
      <c r="L2851" s="231"/>
      <c r="N2851" s="228" t="s">
        <v>16</v>
      </c>
      <c r="O2851" s="229"/>
      <c r="P2851" s="230" t="s">
        <v>17</v>
      </c>
      <c r="Q2851" s="231"/>
      <c r="S2851" s="228" t="s">
        <v>45</v>
      </c>
      <c r="T2851" s="229"/>
      <c r="U2851" s="230" t="s">
        <v>46</v>
      </c>
      <c r="V2851" s="231"/>
      <c r="X2851" s="228" t="s">
        <v>49</v>
      </c>
      <c r="Y2851" s="229"/>
      <c r="Z2851" s="230" t="s">
        <v>50</v>
      </c>
      <c r="AA2851" s="231"/>
      <c r="AB2851" s="4"/>
      <c r="AC2851" s="53" t="s">
        <v>87</v>
      </c>
      <c r="AE2851" s="98" t="s">
        <v>88</v>
      </c>
      <c r="AF2851" s="17"/>
      <c r="AG2851" s="62"/>
      <c r="AH2851" s="62"/>
      <c r="AI2851" s="62"/>
      <c r="AJ2851" s="62"/>
    </row>
    <row r="2852" spans="2:36" ht="18.649999999999999" customHeight="1" thickTop="1" thickBot="1">
      <c r="B2852" s="75">
        <v>8.08</v>
      </c>
      <c r="D2852" s="132">
        <f t="shared" ref="D2852" si="11743">COS($F$8*$B2852)</f>
        <v>-0.995959116062616</v>
      </c>
      <c r="E2852" s="133">
        <v>0</v>
      </c>
      <c r="F2852" s="134">
        <v>0</v>
      </c>
      <c r="G2852" s="135">
        <f t="shared" ref="G2852" si="11744">$E$8*SIN($B2852*$F$8)</f>
        <v>-0.26942336978434789</v>
      </c>
      <c r="I2852" s="55">
        <v>1</v>
      </c>
      <c r="J2852" s="58">
        <v>0</v>
      </c>
      <c r="K2852" s="56">
        <v>0</v>
      </c>
      <c r="L2852" s="57">
        <v>0</v>
      </c>
      <c r="N2852" s="55">
        <f t="shared" ref="N2852" si="11745">D2852*I2852+F2852*I2855-E2852*J2852-G2852*J2855</f>
        <v>-1.2477878965724094</v>
      </c>
      <c r="O2852" s="58">
        <f t="shared" ref="O2852" si="11746">(D2852*J2852+E2852*I2852+F2852*J2855+G2852*I2855)</f>
        <v>0</v>
      </c>
      <c r="P2852" s="56">
        <f t="shared" ref="P2852" si="11747">D2852*K2852+F2852*K2855-E2852*L2852-G2852*L2855</f>
        <v>0</v>
      </c>
      <c r="Q2852" s="57">
        <f t="shared" ref="Q2852" si="11748">(D2852*L2852+E2852*K2852+F2852*L2855+G2852*K2855)</f>
        <v>-0.26942336978434789</v>
      </c>
      <c r="S2852" s="59">
        <f t="shared" ref="S2852" si="11749">COS($U$8*$B2852)</f>
        <v>-0.995959116062616</v>
      </c>
      <c r="T2852" s="60">
        <v>0</v>
      </c>
      <c r="U2852" s="22">
        <v>0</v>
      </c>
      <c r="V2852" s="116">
        <f t="shared" ref="V2852" si="11750">$T$8*SIN($B2852*$U$8)</f>
        <v>-0.26942336978434789</v>
      </c>
      <c r="X2852" s="55">
        <f t="shared" ref="X2852" si="11751">N2852*S2852+P2852*S2855-O2852*T2852-Q2852*T2855</f>
        <v>1.2346802913721151</v>
      </c>
      <c r="Y2852" s="58">
        <f t="shared" ref="Y2852" si="11752">(N2852*T2852+O2852*S2852+P2852*T2855+Q2852*S2855)</f>
        <v>0</v>
      </c>
      <c r="Z2852" s="56">
        <f t="shared" ref="Z2852" si="11753">N2852*U2852+P2852*U2855-O2852*V2852-Q2852*V2855</f>
        <v>0</v>
      </c>
      <c r="AA2852" s="57">
        <f t="shared" ref="AA2852" si="11754">(N2852*V2852+O2852*U2852+P2852*V2855+Q2852*U2855)</f>
        <v>0.60451788108769233</v>
      </c>
      <c r="AB2852" s="9"/>
      <c r="AC2852" s="61">
        <f t="shared" ref="AC2852" si="11755">20*LOG((2*$X$8)/(($X$8*X2852+Z2852+$X$8*X2855+Z2855)^2+($X$8*Y2852+AA2852+$X$8*Y2855+AA2855)^2)^0.5)</f>
        <v>-1.8800799533889956</v>
      </c>
      <c r="AE2852" s="99">
        <f t="shared" ref="AE2852" si="11756">((Y2852^2+X2852^2)/(Y2855^2+X2855^2))^0.5</f>
        <v>1.4232187270131433</v>
      </c>
      <c r="AF2852" s="17"/>
      <c r="AG2852" s="62"/>
      <c r="AH2852" s="62"/>
      <c r="AI2852" s="62"/>
      <c r="AJ2852" s="62"/>
    </row>
    <row r="2853" spans="2:36" ht="18.649999999999999" customHeight="1" thickBot="1">
      <c r="D2853" s="59"/>
      <c r="E2853" s="22"/>
      <c r="F2853" s="22"/>
      <c r="G2853" s="65"/>
      <c r="I2853" s="63"/>
      <c r="L2853" s="64"/>
      <c r="N2853" s="63"/>
      <c r="Q2853" s="64"/>
      <c r="S2853" s="63"/>
      <c r="V2853" s="64"/>
      <c r="X2853" s="63"/>
      <c r="AA2853" s="64"/>
      <c r="AE2853" s="100"/>
      <c r="AF2853" s="17"/>
      <c r="AG2853" s="62"/>
      <c r="AH2853" s="62"/>
      <c r="AI2853" s="62"/>
      <c r="AJ2853" s="62"/>
    </row>
    <row r="2854" spans="2:36" ht="18.649999999999999" customHeight="1" thickBot="1">
      <c r="D2854" s="237" t="s">
        <v>39</v>
      </c>
      <c r="E2854" s="238"/>
      <c r="F2854" s="239" t="s">
        <v>40</v>
      </c>
      <c r="G2854" s="240"/>
      <c r="I2854" s="228" t="s">
        <v>18</v>
      </c>
      <c r="J2854" s="229"/>
      <c r="K2854" s="230" t="s">
        <v>19</v>
      </c>
      <c r="L2854" s="231"/>
      <c r="N2854" s="228" t="s">
        <v>20</v>
      </c>
      <c r="O2854" s="229"/>
      <c r="P2854" s="230" t="s">
        <v>21</v>
      </c>
      <c r="Q2854" s="231"/>
      <c r="S2854" s="228" t="s">
        <v>47</v>
      </c>
      <c r="T2854" s="229"/>
      <c r="U2854" s="230" t="s">
        <v>48</v>
      </c>
      <c r="V2854" s="231"/>
      <c r="X2854" s="228" t="s">
        <v>51</v>
      </c>
      <c r="Y2854" s="229"/>
      <c r="Z2854" s="230" t="s">
        <v>52</v>
      </c>
      <c r="AA2854" s="231"/>
      <c r="AB2854" s="4"/>
      <c r="AC2854" s="71" t="s">
        <v>89</v>
      </c>
      <c r="AE2854" s="101" t="s">
        <v>90</v>
      </c>
      <c r="AF2854" s="17"/>
      <c r="AG2854" s="62"/>
      <c r="AH2854" s="62"/>
      <c r="AI2854" s="62"/>
      <c r="AJ2854" s="62"/>
    </row>
    <row r="2855" spans="2:36" ht="18.649999999999999" customHeight="1" thickTop="1" thickBot="1">
      <c r="D2855" s="43">
        <v>0</v>
      </c>
      <c r="E2855" s="116">
        <f t="shared" ref="E2855" si="11757">(1/$E$8)*SIN($B2852*$F$8)</f>
        <v>-2.9935929976038653E-2</v>
      </c>
      <c r="F2855" s="59">
        <f t="shared" ref="F2855" si="11758">COS($F$8*$B2852)</f>
        <v>-0.995959116062616</v>
      </c>
      <c r="G2855" s="73">
        <v>0</v>
      </c>
      <c r="I2855" s="55">
        <v>0</v>
      </c>
      <c r="J2855" s="58">
        <f t="shared" ref="J2855" si="11759">(TAN($K$8*B2852))/$J$8</f>
        <v>-0.93469538559837018</v>
      </c>
      <c r="K2855" s="56">
        <v>1</v>
      </c>
      <c r="L2855" s="57">
        <v>0</v>
      </c>
      <c r="N2855" s="55">
        <f t="shared" ref="N2855" si="11760">D2855*I2852+F2855*I2855-E2855*J2852-G2855*J2855</f>
        <v>0</v>
      </c>
      <c r="O2855" s="58">
        <f t="shared" ref="O2855" si="11761">(D2855*J2852+E2855*I2852+F2855*J2855+G2855*I2855)</f>
        <v>0.90098246005232008</v>
      </c>
      <c r="P2855" s="56">
        <f t="shared" ref="P2855" si="11762">D2855*K2852+F2855*K2855-E2855*L2852-G2855*L2855</f>
        <v>-0.995959116062616</v>
      </c>
      <c r="Q2855" s="57">
        <f t="shared" ref="Q2855" si="11763">(D2855*L2852+E2855*K2852+F2855*L2855+G2855*K2855)</f>
        <v>0</v>
      </c>
      <c r="S2855" s="43">
        <v>0</v>
      </c>
      <c r="T2855" s="116">
        <f t="shared" ref="T2855" si="11764">(1/$T$8)*SIN($B2852*$U$8)</f>
        <v>-2.9935929976038653E-2</v>
      </c>
      <c r="U2855" s="59">
        <f t="shared" ref="U2855" si="11765">COS($U$8*$B2852)</f>
        <v>-0.995959116062616</v>
      </c>
      <c r="V2855" s="73">
        <v>0</v>
      </c>
      <c r="X2855" s="55">
        <f t="shared" ref="X2855" si="11766">N2855*S2852+P2855*S2855-O2855*T2852-Q2855*T2855</f>
        <v>0</v>
      </c>
      <c r="Y2855" s="58">
        <f t="shared" ref="Y2855" si="11767">(N2855*T2852+O2855*S2852+P2855*T2855+Q2855*S2855)</f>
        <v>-0.86752673214418208</v>
      </c>
      <c r="Z2855" s="56">
        <f t="shared" ref="Z2855" si="11768">N2855*U2852+P2855*U2855-O2855*V2852-Q2855*V2855</f>
        <v>1.2346802913721151</v>
      </c>
      <c r="AA2855" s="57">
        <f t="shared" ref="AA2855" si="11769">(N2855*V2852+O2855*U2852+P2855*V2855+Q2855*U2855)</f>
        <v>0</v>
      </c>
      <c r="AB2855" s="9"/>
      <c r="AC2855" s="74">
        <f t="shared" ref="AC2855" si="11770">(180/PI())*ATAN(-1*(($X$8*Y2852+AA2852+$X$8*Y2855+AA2855)/($X$8*X2852+Z2852+$X$8*X2855+Z2855)))</f>
        <v>6.079589682649237</v>
      </c>
      <c r="AE2855" s="102">
        <f t="shared" ref="AE2855" si="11771">20*LOG(((($X$8*X2852+Z2852-$X$8*X2855-Z2855)^2+($X$8*Y2852+AA2852-$X$8*Y2855-AA2855)^2)/(($X$8*X2852+Z2852+$X$8*X2855+Z2855)^2+($X$8*Y2852+AA2852+$X$8*Y2855+AA2855)^2))^0.5)</f>
        <v>-4.5422604195355269</v>
      </c>
      <c r="AF2855" s="17"/>
      <c r="AG2855" s="62"/>
      <c r="AH2855" s="62"/>
      <c r="AI2855" s="62"/>
      <c r="AJ2855" s="62"/>
    </row>
    <row r="2856" spans="2:36" ht="18.649999999999999" customHeight="1">
      <c r="AE2856" s="66"/>
    </row>
    <row r="2857" spans="2:36" ht="18.649999999999999" customHeight="1" thickBot="1">
      <c r="E2857" s="50" t="s">
        <v>8</v>
      </c>
      <c r="J2857" s="50" t="s">
        <v>9</v>
      </c>
      <c r="O2857" s="50" t="s">
        <v>10</v>
      </c>
      <c r="T2857" s="50" t="s">
        <v>11</v>
      </c>
      <c r="Y2857" s="50" t="s">
        <v>12</v>
      </c>
    </row>
    <row r="2858" spans="2:36" ht="18.649999999999999" customHeight="1" thickBot="1">
      <c r="B2858" s="49"/>
      <c r="D2858" s="233" t="s">
        <v>37</v>
      </c>
      <c r="E2858" s="234"/>
      <c r="F2858" s="235" t="s">
        <v>38</v>
      </c>
      <c r="G2858" s="236"/>
      <c r="I2858" s="228" t="s">
        <v>14</v>
      </c>
      <c r="J2858" s="229"/>
      <c r="K2858" s="230" t="s">
        <v>15</v>
      </c>
      <c r="L2858" s="231"/>
      <c r="N2858" s="228" t="s">
        <v>16</v>
      </c>
      <c r="O2858" s="229"/>
      <c r="P2858" s="230" t="s">
        <v>17</v>
      </c>
      <c r="Q2858" s="231"/>
      <c r="S2858" s="228" t="s">
        <v>45</v>
      </c>
      <c r="T2858" s="229"/>
      <c r="U2858" s="230" t="s">
        <v>46</v>
      </c>
      <c r="V2858" s="231"/>
      <c r="X2858" s="228" t="s">
        <v>49</v>
      </c>
      <c r="Y2858" s="229"/>
      <c r="Z2858" s="230" t="s">
        <v>50</v>
      </c>
      <c r="AA2858" s="231"/>
      <c r="AB2858" s="4"/>
      <c r="AC2858" s="53" t="s">
        <v>87</v>
      </c>
      <c r="AE2858" s="98" t="s">
        <v>88</v>
      </c>
      <c r="AF2858" s="17"/>
      <c r="AG2858" s="62"/>
      <c r="AH2858" s="62"/>
      <c r="AI2858" s="62"/>
      <c r="AJ2858" s="62"/>
    </row>
    <row r="2859" spans="2:36" ht="18.649999999999999" customHeight="1" thickTop="1" thickBot="1">
      <c r="B2859" s="75">
        <v>8.1</v>
      </c>
      <c r="D2859" s="132">
        <f t="shared" ref="D2859" si="11772">COS($F$8*$B2859)</f>
        <v>-0.99520890666076844</v>
      </c>
      <c r="E2859" s="133">
        <v>0</v>
      </c>
      <c r="F2859" s="134">
        <v>0</v>
      </c>
      <c r="G2859" s="135">
        <f t="shared" ref="G2859" si="11773">$E$8*SIN($B2859*$F$8)</f>
        <v>-0.29331397670022669</v>
      </c>
      <c r="I2859" s="55">
        <v>1</v>
      </c>
      <c r="J2859" s="58">
        <v>0</v>
      </c>
      <c r="K2859" s="56">
        <v>0</v>
      </c>
      <c r="L2859" s="57">
        <v>0</v>
      </c>
      <c r="N2859" s="55">
        <f t="shared" ref="N2859" si="11774">D2859*I2859+F2859*I2862-E2859*J2859-G2859*J2862</f>
        <v>-1.2614377350419999</v>
      </c>
      <c r="O2859" s="58">
        <f t="shared" ref="O2859" si="11775">(D2859*J2859+E2859*I2859+F2859*J2862+G2859*I2862)</f>
        <v>0</v>
      </c>
      <c r="P2859" s="56">
        <f t="shared" ref="P2859" si="11776">D2859*K2859+F2859*K2862-E2859*L2859-G2859*L2862</f>
        <v>0</v>
      </c>
      <c r="Q2859" s="57">
        <f t="shared" ref="Q2859" si="11777">(D2859*L2859+E2859*K2859+F2859*L2862+G2859*K2862)</f>
        <v>-0.29331397670022669</v>
      </c>
      <c r="S2859" s="59">
        <f t="shared" ref="S2859" si="11778">COS($U$8*$B2859)</f>
        <v>-0.99520890666076844</v>
      </c>
      <c r="T2859" s="60">
        <v>0</v>
      </c>
      <c r="U2859" s="22">
        <v>0</v>
      </c>
      <c r="V2859" s="116">
        <f t="shared" ref="V2859" si="11779">$T$8*SIN($B2859*$U$8)</f>
        <v>-0.29331397670022669</v>
      </c>
      <c r="X2859" s="55">
        <f t="shared" ref="X2859" si="11780">N2859*S2859+P2859*S2862-O2859*T2859-Q2859*T2862</f>
        <v>1.2458348370087069</v>
      </c>
      <c r="Y2859" s="58">
        <f t="shared" ref="Y2859" si="11781">(N2859*T2859+O2859*S2859+P2859*T2862+Q2859*S2862)</f>
        <v>0</v>
      </c>
      <c r="Z2859" s="56">
        <f t="shared" ref="Z2859" si="11782">N2859*U2859+P2859*U2862-O2859*V2859-Q2859*V2862</f>
        <v>0</v>
      </c>
      <c r="AA2859" s="57">
        <f t="shared" ref="AA2859" si="11783">(N2859*V2859+O2859*U2859+P2859*V2862+Q2859*U2862)</f>
        <v>0.66190600048505055</v>
      </c>
      <c r="AB2859" s="9"/>
      <c r="AC2859" s="61">
        <f t="shared" ref="AC2859" si="11784">20*LOG((2*$X$8)/(($X$8*X2859+Z2859+$X$8*X2862+Z2862)^2+($X$8*Y2859+AA2859+$X$8*Y2862+AA2862)^2)^0.5)</f>
        <v>-1.9299046392920531</v>
      </c>
      <c r="AE2859" s="99">
        <f t="shared" ref="AE2859" si="11785">((Y2859^2+X2859^2)/(Y2862^2+X2862^2))^0.5</f>
        <v>1.4936042763569795</v>
      </c>
      <c r="AF2859" s="17"/>
      <c r="AG2859" s="62"/>
      <c r="AH2859" s="62"/>
      <c r="AI2859" s="62"/>
      <c r="AJ2859" s="62"/>
    </row>
    <row r="2860" spans="2:36" ht="18.649999999999999" customHeight="1" thickBot="1">
      <c r="D2860" s="59"/>
      <c r="E2860" s="22"/>
      <c r="F2860" s="22"/>
      <c r="G2860" s="65"/>
      <c r="I2860" s="63"/>
      <c r="L2860" s="64"/>
      <c r="N2860" s="63"/>
      <c r="Q2860" s="64"/>
      <c r="S2860" s="63"/>
      <c r="V2860" s="64"/>
      <c r="X2860" s="63"/>
      <c r="AA2860" s="64"/>
      <c r="AE2860" s="100"/>
      <c r="AF2860" s="17"/>
      <c r="AG2860" s="62"/>
      <c r="AH2860" s="62"/>
      <c r="AI2860" s="62"/>
      <c r="AJ2860" s="62"/>
    </row>
    <row r="2861" spans="2:36" ht="18.649999999999999" customHeight="1" thickBot="1">
      <c r="D2861" s="237" t="s">
        <v>39</v>
      </c>
      <c r="E2861" s="238"/>
      <c r="F2861" s="239" t="s">
        <v>40</v>
      </c>
      <c r="G2861" s="240"/>
      <c r="I2861" s="228" t="s">
        <v>18</v>
      </c>
      <c r="J2861" s="229"/>
      <c r="K2861" s="230" t="s">
        <v>19</v>
      </c>
      <c r="L2861" s="231"/>
      <c r="N2861" s="228" t="s">
        <v>20</v>
      </c>
      <c r="O2861" s="229"/>
      <c r="P2861" s="230" t="s">
        <v>21</v>
      </c>
      <c r="Q2861" s="231"/>
      <c r="S2861" s="228" t="s">
        <v>47</v>
      </c>
      <c r="T2861" s="229"/>
      <c r="U2861" s="230" t="s">
        <v>48</v>
      </c>
      <c r="V2861" s="231"/>
      <c r="X2861" s="228" t="s">
        <v>51</v>
      </c>
      <c r="Y2861" s="229"/>
      <c r="Z2861" s="230" t="s">
        <v>52</v>
      </c>
      <c r="AA2861" s="231"/>
      <c r="AB2861" s="4"/>
      <c r="AC2861" s="71" t="s">
        <v>89</v>
      </c>
      <c r="AE2861" s="101" t="s">
        <v>90</v>
      </c>
      <c r="AF2861" s="17"/>
      <c r="AG2861" s="62"/>
      <c r="AH2861" s="62"/>
      <c r="AI2861" s="62"/>
      <c r="AJ2861" s="62"/>
    </row>
    <row r="2862" spans="2:36" ht="18.649999999999999" customHeight="1" thickTop="1" thickBot="1">
      <c r="D2862" s="43">
        <v>0</v>
      </c>
      <c r="E2862" s="116">
        <f t="shared" ref="E2862" si="11786">(1/$E$8)*SIN($B2859*$F$8)</f>
        <v>-3.2590441855580743E-2</v>
      </c>
      <c r="F2862" s="59">
        <f t="shared" ref="F2862" si="11787">COS($F$8*$B2859)</f>
        <v>-0.99520890666076844</v>
      </c>
      <c r="G2862" s="73">
        <v>0</v>
      </c>
      <c r="I2862" s="55">
        <v>0</v>
      </c>
      <c r="J2862" s="58">
        <f t="shared" ref="J2862" si="11788">(TAN($K$8*B2859))/$J$8</f>
        <v>-0.90765817359369505</v>
      </c>
      <c r="K2862" s="56">
        <v>1</v>
      </c>
      <c r="L2862" s="57">
        <v>0</v>
      </c>
      <c r="N2862" s="55">
        <f t="shared" ref="N2862" si="11789">D2862*I2859+F2862*I2862-E2862*J2859-G2862*J2862</f>
        <v>0</v>
      </c>
      <c r="O2862" s="58">
        <f t="shared" ref="O2862" si="11790">(D2862*J2859+E2862*I2859+F2862*J2862+G2862*I2862)</f>
        <v>0.87071905670831051</v>
      </c>
      <c r="P2862" s="56">
        <f t="shared" ref="P2862" si="11791">D2862*K2859+F2862*K2862-E2862*L2859-G2862*L2862</f>
        <v>-0.99520890666076844</v>
      </c>
      <c r="Q2862" s="57">
        <f t="shared" ref="Q2862" si="11792">(D2862*L2859+E2862*K2859+F2862*L2862+G2862*K2862)</f>
        <v>0</v>
      </c>
      <c r="S2862" s="43">
        <v>0</v>
      </c>
      <c r="T2862" s="116">
        <f t="shared" ref="T2862" si="11793">(1/$T$8)*SIN($B2859*$U$8)</f>
        <v>-3.2590441855580743E-2</v>
      </c>
      <c r="U2862" s="59">
        <f t="shared" ref="U2862" si="11794">COS($U$8*$B2859)</f>
        <v>-0.99520890666076844</v>
      </c>
      <c r="V2862" s="73">
        <v>0</v>
      </c>
      <c r="X2862" s="55">
        <f t="shared" ref="X2862" si="11795">N2862*S2859+P2862*S2862-O2862*T2859-Q2862*T2862</f>
        <v>0</v>
      </c>
      <c r="Y2862" s="58">
        <f t="shared" ref="Y2862" si="11796">(N2862*T2859+O2862*S2859+P2862*T2862+Q2862*S2862)</f>
        <v>-0.83411306242868954</v>
      </c>
      <c r="Z2862" s="56">
        <f t="shared" ref="Z2862" si="11797">N2862*U2859+P2862*U2862-O2862*V2859-Q2862*V2862</f>
        <v>1.2458348370087069</v>
      </c>
      <c r="AA2862" s="57">
        <f t="shared" ref="AA2862" si="11798">(N2862*V2859+O2862*U2859+P2862*V2862+Q2862*U2862)</f>
        <v>0</v>
      </c>
      <c r="AB2862" s="9"/>
      <c r="AC2862" s="74">
        <f t="shared" ref="AC2862" si="11799">(180/PI())*ATAN(-1*(($X$8*Y2859+AA2859+$X$8*Y2862+AA2862)/($X$8*X2859+Z2859+$X$8*X2862+Z2862)))</f>
        <v>3.9536030515258682</v>
      </c>
      <c r="AE2862" s="102">
        <f t="shared" ref="AE2862" si="11800">20*LOG(((($X$8*X2859+Z2859-$X$8*X2862-Z2862)^2+($X$8*Y2859+AA2859-$X$8*Y2862-AA2862)^2)/(($X$8*X2859+Z2859+$X$8*X2862+Z2862)^2+($X$8*Y2859+AA2859+$X$8*Y2862+AA2862)^2))^0.5)</f>
        <v>-4.4517620019827833</v>
      </c>
      <c r="AF2862" s="17"/>
      <c r="AG2862" s="62"/>
      <c r="AH2862" s="62"/>
      <c r="AI2862" s="62"/>
      <c r="AJ2862" s="62"/>
    </row>
    <row r="2863" spans="2:36" ht="18.649999999999999" customHeight="1">
      <c r="AE2863" s="66"/>
    </row>
    <row r="2864" spans="2:36" ht="18.649999999999999" customHeight="1" thickBot="1">
      <c r="E2864" s="50" t="s">
        <v>8</v>
      </c>
      <c r="J2864" s="50" t="s">
        <v>9</v>
      </c>
      <c r="O2864" s="50" t="s">
        <v>10</v>
      </c>
      <c r="T2864" s="50" t="s">
        <v>11</v>
      </c>
      <c r="Y2864" s="50" t="s">
        <v>12</v>
      </c>
    </row>
    <row r="2865" spans="2:36" ht="18.649999999999999" customHeight="1" thickBot="1">
      <c r="B2865" s="49"/>
      <c r="D2865" s="233" t="s">
        <v>37</v>
      </c>
      <c r="E2865" s="234"/>
      <c r="F2865" s="235" t="s">
        <v>38</v>
      </c>
      <c r="G2865" s="236"/>
      <c r="I2865" s="228" t="s">
        <v>14</v>
      </c>
      <c r="J2865" s="229"/>
      <c r="K2865" s="230" t="s">
        <v>15</v>
      </c>
      <c r="L2865" s="231"/>
      <c r="N2865" s="228" t="s">
        <v>16</v>
      </c>
      <c r="O2865" s="229"/>
      <c r="P2865" s="230" t="s">
        <v>17</v>
      </c>
      <c r="Q2865" s="231"/>
      <c r="S2865" s="228" t="s">
        <v>45</v>
      </c>
      <c r="T2865" s="229"/>
      <c r="U2865" s="230" t="s">
        <v>46</v>
      </c>
      <c r="V2865" s="231"/>
      <c r="X2865" s="228" t="s">
        <v>49</v>
      </c>
      <c r="Y2865" s="229"/>
      <c r="Z2865" s="230" t="s">
        <v>50</v>
      </c>
      <c r="AA2865" s="231"/>
      <c r="AB2865" s="4"/>
      <c r="AC2865" s="53" t="s">
        <v>87</v>
      </c>
      <c r="AE2865" s="98" t="s">
        <v>88</v>
      </c>
      <c r="AF2865" s="17"/>
      <c r="AG2865" s="62"/>
      <c r="AH2865" s="62"/>
      <c r="AI2865" s="62"/>
      <c r="AJ2865" s="62"/>
    </row>
    <row r="2866" spans="2:36" ht="18.649999999999999" customHeight="1" thickTop="1" thickBot="1">
      <c r="B2866" s="75">
        <v>8.1199999999999992</v>
      </c>
      <c r="D2866" s="132">
        <f t="shared" ref="D2866" si="11801">COS($F$8*$B2866)</f>
        <v>-0.99439502308247929</v>
      </c>
      <c r="E2866" s="133">
        <v>0</v>
      </c>
      <c r="F2866" s="134">
        <v>0</v>
      </c>
      <c r="G2866" s="135">
        <f t="shared" ref="G2866" si="11802">$E$8*SIN($B2866*$F$8)</f>
        <v>-0.31718581717844585</v>
      </c>
      <c r="I2866" s="55">
        <v>1</v>
      </c>
      <c r="J2866" s="58">
        <v>0</v>
      </c>
      <c r="K2866" s="56">
        <v>0</v>
      </c>
      <c r="L2866" s="57">
        <v>0</v>
      </c>
      <c r="N2866" s="55">
        <f t="shared" ref="N2866" si="11803">D2866*I2866+F2866*I2869-E2866*J2866-G2866*J2869</f>
        <v>-1.2738861084549158</v>
      </c>
      <c r="O2866" s="58">
        <f t="shared" ref="O2866" si="11804">(D2866*J2866+E2866*I2866+F2866*J2869+G2866*I2869)</f>
        <v>0</v>
      </c>
      <c r="P2866" s="56">
        <f t="shared" ref="P2866" si="11805">D2866*K2866+F2866*K2869-E2866*L2866-G2866*L2869</f>
        <v>0</v>
      </c>
      <c r="Q2866" s="57">
        <f t="shared" ref="Q2866" si="11806">(D2866*L2866+E2866*K2866+F2866*L2869+G2866*K2869)</f>
        <v>-0.31718581717844585</v>
      </c>
      <c r="S2866" s="59">
        <f t="shared" ref="S2866" si="11807">COS($U$8*$B2866)</f>
        <v>-0.99439502308247929</v>
      </c>
      <c r="T2866" s="60">
        <v>0</v>
      </c>
      <c r="U2866" s="22">
        <v>0</v>
      </c>
      <c r="V2866" s="116">
        <f t="shared" ref="V2866" si="11808">$T$8*SIN($B2866*$U$8)</f>
        <v>-0.31718581717844585</v>
      </c>
      <c r="X2866" s="55">
        <f t="shared" ref="X2866" si="11809">N2866*S2866+P2866*S2869-O2866*T2866-Q2866*T2869</f>
        <v>1.2555674681526803</v>
      </c>
      <c r="Y2866" s="58">
        <f t="shared" ref="Y2866" si="11810">(N2866*T2866+O2866*S2866+P2866*T2869+Q2866*S2869)</f>
        <v>0</v>
      </c>
      <c r="Z2866" s="56">
        <f t="shared" ref="Z2866" si="11811">N2866*U2866+P2866*U2869-O2866*V2866-Q2866*V2869</f>
        <v>0</v>
      </c>
      <c r="AA2866" s="57">
        <f t="shared" ref="AA2866" si="11812">(N2866*V2866+O2866*U2866+P2866*V2869+Q2866*U2869)</f>
        <v>0.71946660429713849</v>
      </c>
      <c r="AB2866" s="9"/>
      <c r="AC2866" s="61">
        <f t="shared" ref="AC2866" si="11813">20*LOG((2*$X$8)/(($X$8*X2866+Z2866+$X$8*X2869+Z2869)^2+($X$8*Y2866+AA2866+$X$8*Y2869+AA2869)^2)^0.5)</f>
        <v>-1.9814015974058758</v>
      </c>
      <c r="AE2866" s="99">
        <f t="shared" ref="AE2866" si="11814">((Y2866^2+X2866^2)/(Y2869^2+X2869^2))^0.5</f>
        <v>1.5670732665150056</v>
      </c>
      <c r="AF2866" s="17"/>
      <c r="AG2866" s="62"/>
      <c r="AH2866" s="62"/>
      <c r="AI2866" s="62"/>
      <c r="AJ2866" s="62"/>
    </row>
    <row r="2867" spans="2:36" ht="18.649999999999999" customHeight="1" thickBot="1">
      <c r="D2867" s="59"/>
      <c r="E2867" s="22"/>
      <c r="F2867" s="22"/>
      <c r="G2867" s="65"/>
      <c r="I2867" s="63"/>
      <c r="L2867" s="64"/>
      <c r="N2867" s="63"/>
      <c r="Q2867" s="64"/>
      <c r="S2867" s="63"/>
      <c r="V2867" s="64"/>
      <c r="X2867" s="63"/>
      <c r="AA2867" s="64"/>
      <c r="AE2867" s="100"/>
      <c r="AF2867" s="17"/>
      <c r="AG2867" s="62"/>
      <c r="AH2867" s="62"/>
      <c r="AI2867" s="62"/>
      <c r="AJ2867" s="62"/>
    </row>
    <row r="2868" spans="2:36" ht="18.649999999999999" customHeight="1" thickBot="1">
      <c r="D2868" s="237" t="s">
        <v>39</v>
      </c>
      <c r="E2868" s="238"/>
      <c r="F2868" s="239" t="s">
        <v>40</v>
      </c>
      <c r="G2868" s="240"/>
      <c r="I2868" s="228" t="s">
        <v>18</v>
      </c>
      <c r="J2868" s="229"/>
      <c r="K2868" s="230" t="s">
        <v>19</v>
      </c>
      <c r="L2868" s="231"/>
      <c r="N2868" s="228" t="s">
        <v>20</v>
      </c>
      <c r="O2868" s="229"/>
      <c r="P2868" s="230" t="s">
        <v>21</v>
      </c>
      <c r="Q2868" s="231"/>
      <c r="S2868" s="228" t="s">
        <v>47</v>
      </c>
      <c r="T2868" s="229"/>
      <c r="U2868" s="230" t="s">
        <v>48</v>
      </c>
      <c r="V2868" s="231"/>
      <c r="X2868" s="228" t="s">
        <v>51</v>
      </c>
      <c r="Y2868" s="229"/>
      <c r="Z2868" s="230" t="s">
        <v>52</v>
      </c>
      <c r="AA2868" s="231"/>
      <c r="AB2868" s="4"/>
      <c r="AC2868" s="71" t="s">
        <v>89</v>
      </c>
      <c r="AE2868" s="101" t="s">
        <v>90</v>
      </c>
      <c r="AF2868" s="17"/>
      <c r="AG2868" s="62"/>
      <c r="AH2868" s="62"/>
      <c r="AI2868" s="62"/>
      <c r="AJ2868" s="62"/>
    </row>
    <row r="2869" spans="2:36" ht="18.649999999999999" customHeight="1" thickTop="1" thickBot="1">
      <c r="D2869" s="43">
        <v>0</v>
      </c>
      <c r="E2869" s="116">
        <f t="shared" ref="E2869" si="11815">(1/$E$8)*SIN($B2866*$F$8)</f>
        <v>-3.524286857538287E-2</v>
      </c>
      <c r="F2869" s="59">
        <f t="shared" ref="F2869" si="11816">COS($F$8*$B2866)</f>
        <v>-0.99439502308247929</v>
      </c>
      <c r="G2869" s="73">
        <v>0</v>
      </c>
      <c r="I2869" s="55">
        <v>0</v>
      </c>
      <c r="J2869" s="58">
        <f t="shared" ref="J2869" si="11817">(TAN($K$8*B2866))/$J$8</f>
        <v>-0.88115883572182963</v>
      </c>
      <c r="K2869" s="56">
        <v>1</v>
      </c>
      <c r="L2869" s="57">
        <v>0</v>
      </c>
      <c r="N2869" s="55">
        <f t="shared" ref="N2869" si="11818">D2869*I2866+F2869*I2869-E2869*J2866-G2869*J2869</f>
        <v>0</v>
      </c>
      <c r="O2869" s="58">
        <f t="shared" ref="O2869" si="11819">(D2869*J2866+E2869*I2866+F2869*J2869+G2869*I2869)</f>
        <v>0.84097709221155648</v>
      </c>
      <c r="P2869" s="56">
        <f t="shared" ref="P2869" si="11820">D2869*K2866+F2869*K2869-E2869*L2866-G2869*L2869</f>
        <v>-0.99439502308247929</v>
      </c>
      <c r="Q2869" s="57">
        <f t="shared" ref="Q2869" si="11821">(D2869*L2866+E2869*K2866+F2869*L2869+G2869*K2869)</f>
        <v>0</v>
      </c>
      <c r="S2869" s="43">
        <v>0</v>
      </c>
      <c r="T2869" s="116">
        <f t="shared" ref="T2869" si="11822">(1/$T$8)*SIN($B2866*$U$8)</f>
        <v>-3.524286857538287E-2</v>
      </c>
      <c r="U2869" s="59">
        <f t="shared" ref="U2869" si="11823">COS($U$8*$B2866)</f>
        <v>-0.99439502308247929</v>
      </c>
      <c r="V2869" s="73">
        <v>0</v>
      </c>
      <c r="X2869" s="55">
        <f t="shared" ref="X2869" si="11824">N2869*S2866+P2869*S2869-O2869*T2866-Q2869*T2869</f>
        <v>0</v>
      </c>
      <c r="Y2869" s="58">
        <f t="shared" ref="Y2869" si="11825">(N2869*T2866+O2869*S2866+P2869*T2869+Q2869*S2869)</f>
        <v>-0.80121810191103637</v>
      </c>
      <c r="Z2869" s="56">
        <f t="shared" ref="Z2869" si="11826">N2869*U2866+P2869*U2869-O2869*V2866-Q2869*V2869</f>
        <v>1.2555674681526803</v>
      </c>
      <c r="AA2869" s="57">
        <f t="shared" ref="AA2869" si="11827">(N2869*V2866+O2869*U2866+P2869*V2869+Q2869*U2869)</f>
        <v>0</v>
      </c>
      <c r="AB2869" s="9"/>
      <c r="AC2869" s="74">
        <f t="shared" ref="AC2869" si="11828">(180/PI())*ATAN(-1*(($X$8*Y2866+AA2866+$X$8*Y2869+AA2869)/($X$8*X2866+Z2866+$X$8*X2869+Z2869)))</f>
        <v>1.8646397510827695</v>
      </c>
      <c r="AE2869" s="102">
        <f t="shared" ref="AE2869" si="11829">20*LOG(((($X$8*X2866+Z2866-$X$8*X2869-Z2869)^2+($X$8*Y2866+AA2866-$X$8*Y2869-AA2869)^2)/(($X$8*X2866+Z2866+$X$8*X2869+Z2869)^2+($X$8*Y2866+AA2866+$X$8*Y2869+AA2869)^2))^0.5)</f>
        <v>-4.3612179468948655</v>
      </c>
      <c r="AF2869" s="17"/>
      <c r="AG2869" s="62"/>
      <c r="AH2869" s="62"/>
      <c r="AI2869" s="62"/>
      <c r="AJ2869" s="62"/>
    </row>
    <row r="2870" spans="2:36" ht="18.649999999999999" customHeight="1">
      <c r="AE2870" s="66"/>
    </row>
    <row r="2871" spans="2:36" ht="18.649999999999999" customHeight="1" thickBot="1">
      <c r="E2871" s="50" t="s">
        <v>8</v>
      </c>
      <c r="J2871" s="50" t="s">
        <v>9</v>
      </c>
      <c r="O2871" s="50" t="s">
        <v>10</v>
      </c>
      <c r="T2871" s="50" t="s">
        <v>11</v>
      </c>
      <c r="Y2871" s="50" t="s">
        <v>12</v>
      </c>
    </row>
    <row r="2872" spans="2:36" ht="18.649999999999999" customHeight="1" thickBot="1">
      <c r="B2872" s="49"/>
      <c r="D2872" s="233" t="s">
        <v>37</v>
      </c>
      <c r="E2872" s="234"/>
      <c r="F2872" s="235" t="s">
        <v>38</v>
      </c>
      <c r="G2872" s="236"/>
      <c r="I2872" s="228" t="s">
        <v>14</v>
      </c>
      <c r="J2872" s="229"/>
      <c r="K2872" s="230" t="s">
        <v>15</v>
      </c>
      <c r="L2872" s="231"/>
      <c r="N2872" s="228" t="s">
        <v>16</v>
      </c>
      <c r="O2872" s="229"/>
      <c r="P2872" s="230" t="s">
        <v>17</v>
      </c>
      <c r="Q2872" s="231"/>
      <c r="S2872" s="228" t="s">
        <v>45</v>
      </c>
      <c r="T2872" s="229"/>
      <c r="U2872" s="230" t="s">
        <v>46</v>
      </c>
      <c r="V2872" s="231"/>
      <c r="X2872" s="228" t="s">
        <v>49</v>
      </c>
      <c r="Y2872" s="229"/>
      <c r="Z2872" s="230" t="s">
        <v>50</v>
      </c>
      <c r="AA2872" s="231"/>
      <c r="AB2872" s="4"/>
      <c r="AC2872" s="53" t="s">
        <v>87</v>
      </c>
      <c r="AE2872" s="98" t="s">
        <v>88</v>
      </c>
      <c r="AF2872" s="17"/>
      <c r="AG2872" s="62"/>
      <c r="AH2872" s="62"/>
      <c r="AI2872" s="62"/>
      <c r="AJ2872" s="62"/>
    </row>
    <row r="2873" spans="2:36" ht="18.649999999999999" customHeight="1" thickTop="1" thickBot="1">
      <c r="B2873" s="75">
        <v>8.14</v>
      </c>
      <c r="D2873" s="132">
        <f t="shared" ref="D2873" si="11830">COS($F$8*$B2873)</f>
        <v>-0.99351751740060112</v>
      </c>
      <c r="E2873" s="133">
        <v>0</v>
      </c>
      <c r="F2873" s="134">
        <v>0</v>
      </c>
      <c r="G2873" s="135">
        <f t="shared" ref="G2873" si="11831">$E$8*SIN($B2873*$F$8)</f>
        <v>-0.3410373638816081</v>
      </c>
      <c r="I2873" s="55">
        <v>1</v>
      </c>
      <c r="J2873" s="58">
        <v>0</v>
      </c>
      <c r="K2873" s="56">
        <v>0</v>
      </c>
      <c r="L2873" s="57">
        <v>0</v>
      </c>
      <c r="N2873" s="55">
        <f t="shared" ref="N2873" si="11832">D2873*I2873+F2873*I2876-E2873*J2873-G2873*J2876</f>
        <v>-1.2851629273081022</v>
      </c>
      <c r="O2873" s="58">
        <f t="shared" ref="O2873" si="11833">(D2873*J2873+E2873*I2873+F2873*J2876+G2873*I2876)</f>
        <v>0</v>
      </c>
      <c r="P2873" s="56">
        <f t="shared" ref="P2873" si="11834">D2873*K2873+F2873*K2876-E2873*L2873-G2873*L2876</f>
        <v>0</v>
      </c>
      <c r="Q2873" s="57">
        <f t="shared" ref="Q2873" si="11835">(D2873*L2873+E2873*K2873+F2873*L2876+G2873*K2876)</f>
        <v>-0.3410373638816081</v>
      </c>
      <c r="S2873" s="59">
        <f t="shared" ref="S2873" si="11836">COS($U$8*$B2873)</f>
        <v>-0.99351751740060112</v>
      </c>
      <c r="T2873" s="60">
        <v>0</v>
      </c>
      <c r="U2873" s="22">
        <v>0</v>
      </c>
      <c r="V2873" s="116">
        <f t="shared" ref="V2873" si="11837">$T$8*SIN($B2873*$U$8)</f>
        <v>-0.3410373638816081</v>
      </c>
      <c r="X2873" s="55">
        <f t="shared" ref="X2873" si="11838">N2873*S2873+P2873*S2876-O2873*T2873-Q2873*T2876</f>
        <v>1.2639089383762887</v>
      </c>
      <c r="Y2873" s="58">
        <f t="shared" ref="Y2873" si="11839">(N2873*T2873+O2873*S2873+P2873*T2876+Q2873*S2876)</f>
        <v>0</v>
      </c>
      <c r="Z2873" s="56">
        <f t="shared" ref="Z2873" si="11840">N2873*U2873+P2873*U2876-O2873*V2873-Q2873*V2876</f>
        <v>0</v>
      </c>
      <c r="AA2873" s="57">
        <f t="shared" ref="AA2873" si="11841">(N2873*V2873+O2873*U2873+P2873*V2876+Q2873*U2876)</f>
        <v>0.77711517199202662</v>
      </c>
      <c r="AB2873" s="9"/>
      <c r="AC2873" s="61">
        <f t="shared" ref="AC2873" si="11842">20*LOG((2*$X$8)/(($X$8*X2873+Z2873+$X$8*X2876+Z2876)^2+($X$8*Y2873+AA2873+$X$8*Y2876+AA2876)^2)^0.5)</f>
        <v>-2.0343624112937797</v>
      </c>
      <c r="AE2873" s="99">
        <f t="shared" ref="AE2873" si="11843">((Y2873^2+X2873^2)/(Y2876^2+X2876^2))^0.5</f>
        <v>1.6439481634237323</v>
      </c>
      <c r="AF2873" s="17"/>
      <c r="AG2873" s="62"/>
      <c r="AH2873" s="62"/>
      <c r="AI2873" s="62"/>
      <c r="AJ2873" s="62"/>
    </row>
    <row r="2874" spans="2:36" ht="18.649999999999999" customHeight="1" thickBot="1">
      <c r="D2874" s="59"/>
      <c r="E2874" s="22"/>
      <c r="F2874" s="22"/>
      <c r="G2874" s="65"/>
      <c r="I2874" s="63"/>
      <c r="L2874" s="64"/>
      <c r="N2874" s="63"/>
      <c r="Q2874" s="64"/>
      <c r="S2874" s="63"/>
      <c r="V2874" s="64"/>
      <c r="X2874" s="63"/>
      <c r="AA2874" s="64"/>
      <c r="AE2874" s="100"/>
      <c r="AF2874" s="17"/>
      <c r="AG2874" s="62"/>
      <c r="AH2874" s="62"/>
      <c r="AI2874" s="62"/>
      <c r="AJ2874" s="62"/>
    </row>
    <row r="2875" spans="2:36" ht="18.649999999999999" customHeight="1" thickBot="1">
      <c r="D2875" s="237" t="s">
        <v>39</v>
      </c>
      <c r="E2875" s="238"/>
      <c r="F2875" s="239" t="s">
        <v>40</v>
      </c>
      <c r="G2875" s="240"/>
      <c r="I2875" s="228" t="s">
        <v>18</v>
      </c>
      <c r="J2875" s="229"/>
      <c r="K2875" s="230" t="s">
        <v>19</v>
      </c>
      <c r="L2875" s="231"/>
      <c r="N2875" s="228" t="s">
        <v>20</v>
      </c>
      <c r="O2875" s="229"/>
      <c r="P2875" s="230" t="s">
        <v>21</v>
      </c>
      <c r="Q2875" s="231"/>
      <c r="S2875" s="228" t="s">
        <v>47</v>
      </c>
      <c r="T2875" s="229"/>
      <c r="U2875" s="230" t="s">
        <v>48</v>
      </c>
      <c r="V2875" s="231"/>
      <c r="X2875" s="228" t="s">
        <v>51</v>
      </c>
      <c r="Y2875" s="229"/>
      <c r="Z2875" s="230" t="s">
        <v>52</v>
      </c>
      <c r="AA2875" s="231"/>
      <c r="AB2875" s="4"/>
      <c r="AC2875" s="71" t="s">
        <v>89</v>
      </c>
      <c r="AE2875" s="101" t="s">
        <v>90</v>
      </c>
      <c r="AF2875" s="17"/>
      <c r="AG2875" s="62"/>
      <c r="AH2875" s="62"/>
      <c r="AI2875" s="62"/>
      <c r="AJ2875" s="62"/>
    </row>
    <row r="2876" spans="2:36" ht="18.649999999999999" customHeight="1" thickTop="1" thickBot="1">
      <c r="D2876" s="43">
        <v>0</v>
      </c>
      <c r="E2876" s="116">
        <f t="shared" ref="E2876" si="11844">(1/$E$8)*SIN($B2873*$F$8)</f>
        <v>-3.7893040431289784E-2</v>
      </c>
      <c r="F2876" s="59">
        <f t="shared" ref="F2876" si="11845">COS($F$8*$B2873)</f>
        <v>-0.99351751740060112</v>
      </c>
      <c r="G2876" s="73">
        <v>0</v>
      </c>
      <c r="I2876" s="55">
        <v>0</v>
      </c>
      <c r="J2876" s="58">
        <f t="shared" ref="J2876" si="11846">(TAN($K$8*B2873))/$J$8</f>
        <v>-0.85517142927701739</v>
      </c>
      <c r="K2876" s="56">
        <v>1</v>
      </c>
      <c r="L2876" s="57">
        <v>0</v>
      </c>
      <c r="N2876" s="55">
        <f t="shared" ref="N2876" si="11847">D2876*I2873+F2876*I2876-E2876*J2873-G2876*J2876</f>
        <v>0</v>
      </c>
      <c r="O2876" s="58">
        <f t="shared" ref="O2876" si="11848">(D2876*J2873+E2876*I2873+F2876*J2876+G2876*I2876)</f>
        <v>0.81173475493593628</v>
      </c>
      <c r="P2876" s="56">
        <f t="shared" ref="P2876" si="11849">D2876*K2873+F2876*K2876-E2876*L2873-G2876*L2876</f>
        <v>-0.99351751740060112</v>
      </c>
      <c r="Q2876" s="57">
        <f t="shared" ref="Q2876" si="11850">(D2876*L2873+E2876*K2873+F2876*L2876+G2876*K2876)</f>
        <v>0</v>
      </c>
      <c r="S2876" s="43">
        <v>0</v>
      </c>
      <c r="T2876" s="116">
        <f t="shared" ref="T2876" si="11851">(1/$T$8)*SIN($B2873*$U$8)</f>
        <v>-3.7893040431289784E-2</v>
      </c>
      <c r="U2876" s="59">
        <f t="shared" ref="U2876" si="11852">COS($U$8*$B2873)</f>
        <v>-0.99351751740060112</v>
      </c>
      <c r="V2876" s="73">
        <v>0</v>
      </c>
      <c r="X2876" s="55">
        <f t="shared" ref="X2876" si="11853">N2876*S2873+P2876*S2876-O2876*T2873-Q2876*T2876</f>
        <v>0</v>
      </c>
      <c r="Y2876" s="58">
        <f t="shared" ref="Y2876" si="11854">(N2876*T2873+O2876*S2873+P2876*T2876+Q2876*S2876)</f>
        <v>-0.76882529905568109</v>
      </c>
      <c r="Z2876" s="56">
        <f t="shared" ref="Z2876" si="11855">N2876*U2873+P2876*U2876-O2876*V2873-Q2876*V2876</f>
        <v>1.2639089383762887</v>
      </c>
      <c r="AA2876" s="57">
        <f t="shared" ref="AA2876" si="11856">(N2876*V2873+O2876*U2873+P2876*V2876+Q2876*U2876)</f>
        <v>0</v>
      </c>
      <c r="AB2876" s="9"/>
      <c r="AC2876" s="74">
        <f t="shared" ref="AC2876" si="11857">(180/PI())*ATAN(-1*(($X$8*Y2873+AA2873+$X$8*Y2876+AA2876)/($X$8*X2873+Z2873+$X$8*X2876+Z2876)))</f>
        <v>-0.18789843745131757</v>
      </c>
      <c r="AE2876" s="102">
        <f t="shared" ref="AE2876" si="11858">20*LOG(((($X$8*X2873+Z2873-$X$8*X2876-Z2876)^2+($X$8*Y2873+AA2873-$X$8*Y2876-AA2876)^2)/(($X$8*X2873+Z2873+$X$8*X2876+Z2876)^2+($X$8*Y2873+AA2873+$X$8*Y2876+AA2876)^2))^0.5)</f>
        <v>-4.2711069907959152</v>
      </c>
      <c r="AF2876" s="17"/>
      <c r="AG2876" s="62"/>
      <c r="AH2876" s="62"/>
      <c r="AI2876" s="62"/>
      <c r="AJ2876" s="62"/>
    </row>
    <row r="2877" spans="2:36" ht="18.649999999999999" customHeight="1">
      <c r="AE2877" s="66"/>
    </row>
    <row r="2878" spans="2:36" ht="18.649999999999999" customHeight="1" thickBot="1">
      <c r="E2878" s="50" t="s">
        <v>8</v>
      </c>
      <c r="J2878" s="50" t="s">
        <v>9</v>
      </c>
      <c r="O2878" s="50" t="s">
        <v>10</v>
      </c>
      <c r="T2878" s="50" t="s">
        <v>11</v>
      </c>
      <c r="Y2878" s="50" t="s">
        <v>12</v>
      </c>
    </row>
    <row r="2879" spans="2:36" ht="18.649999999999999" customHeight="1" thickBot="1">
      <c r="B2879" s="49"/>
      <c r="D2879" s="233" t="s">
        <v>37</v>
      </c>
      <c r="E2879" s="234"/>
      <c r="F2879" s="235" t="s">
        <v>38</v>
      </c>
      <c r="G2879" s="236"/>
      <c r="I2879" s="228" t="s">
        <v>14</v>
      </c>
      <c r="J2879" s="229"/>
      <c r="K2879" s="230" t="s">
        <v>15</v>
      </c>
      <c r="L2879" s="231"/>
      <c r="N2879" s="228" t="s">
        <v>16</v>
      </c>
      <c r="O2879" s="229"/>
      <c r="P2879" s="230" t="s">
        <v>17</v>
      </c>
      <c r="Q2879" s="231"/>
      <c r="S2879" s="228" t="s">
        <v>45</v>
      </c>
      <c r="T2879" s="229"/>
      <c r="U2879" s="230" t="s">
        <v>46</v>
      </c>
      <c r="V2879" s="231"/>
      <c r="X2879" s="228" t="s">
        <v>49</v>
      </c>
      <c r="Y2879" s="229"/>
      <c r="Z2879" s="230" t="s">
        <v>50</v>
      </c>
      <c r="AA2879" s="231"/>
      <c r="AB2879" s="4"/>
      <c r="AC2879" s="53" t="s">
        <v>87</v>
      </c>
      <c r="AE2879" s="98" t="s">
        <v>88</v>
      </c>
      <c r="AF2879" s="17"/>
      <c r="AG2879" s="62"/>
      <c r="AH2879" s="62"/>
      <c r="AI2879" s="62"/>
      <c r="AJ2879" s="62"/>
    </row>
    <row r="2880" spans="2:36" ht="18.649999999999999" customHeight="1" thickTop="1" thickBot="1">
      <c r="B2880" s="75">
        <v>8.16</v>
      </c>
      <c r="D2880" s="132">
        <f t="shared" ref="D2880" si="11859">COS($F$8*$B2880)</f>
        <v>-0.99257644575857396</v>
      </c>
      <c r="E2880" s="133">
        <v>0</v>
      </c>
      <c r="F2880" s="134">
        <v>0</v>
      </c>
      <c r="G2880" s="135">
        <f t="shared" ref="G2880" si="11860">$E$8*SIN($B2880*$F$8)</f>
        <v>-0.36486709077072227</v>
      </c>
      <c r="I2880" s="55">
        <v>1</v>
      </c>
      <c r="J2880" s="58">
        <v>0</v>
      </c>
      <c r="K2880" s="56">
        <v>0</v>
      </c>
      <c r="L2880" s="57">
        <v>0</v>
      </c>
      <c r="N2880" s="55">
        <f t="shared" ref="N2880" si="11861">D2880*I2880+F2880*I2883-E2880*J2880-G2880*J2883</f>
        <v>-1.2952962346453771</v>
      </c>
      <c r="O2880" s="58">
        <f t="shared" ref="O2880" si="11862">(D2880*J2880+E2880*I2880+F2880*J2883+G2880*I2883)</f>
        <v>0</v>
      </c>
      <c r="P2880" s="56">
        <f t="shared" ref="P2880" si="11863">D2880*K2880+F2880*K2883-E2880*L2880-G2880*L2883</f>
        <v>0</v>
      </c>
      <c r="Q2880" s="57">
        <f t="shared" ref="Q2880" si="11864">(D2880*L2880+E2880*K2880+F2880*L2883+G2880*K2883)</f>
        <v>-0.36486709077072227</v>
      </c>
      <c r="S2880" s="59">
        <f t="shared" ref="S2880" si="11865">COS($U$8*$B2880)</f>
        <v>-0.99257644575857396</v>
      </c>
      <c r="T2880" s="60">
        <v>0</v>
      </c>
      <c r="U2880" s="22">
        <v>0</v>
      </c>
      <c r="V2880" s="116">
        <f t="shared" ref="V2880" si="11866">$T$8*SIN($B2880*$U$8)</f>
        <v>-0.36486709077072227</v>
      </c>
      <c r="X2880" s="55">
        <f t="shared" ref="X2880" si="11867">N2880*S2880+P2880*S2883-O2880*T2880-Q2880*T2883</f>
        <v>1.2708885334634956</v>
      </c>
      <c r="Y2880" s="58">
        <f t="shared" ref="Y2880" si="11868">(N2880*T2880+O2880*S2880+P2880*T2883+Q2880*S2883)</f>
        <v>0</v>
      </c>
      <c r="Z2880" s="56">
        <f t="shared" ref="Z2880" si="11869">N2880*U2880+P2880*U2883-O2880*V2880-Q2880*V2883</f>
        <v>0</v>
      </c>
      <c r="AA2880" s="57">
        <f t="shared" ref="AA2880" si="11870">(N2880*V2880+O2880*U2880+P2880*V2883+Q2880*U2883)</f>
        <v>0.83476944895280414</v>
      </c>
      <c r="AB2880" s="9"/>
      <c r="AC2880" s="61">
        <f t="shared" ref="AC2880" si="11871">20*LOG((2*$X$8)/(($X$8*X2880+Z2880+$X$8*X2883+Z2883)^2+($X$8*Y2880+AA2880+$X$8*Y2883+AA2883)^2)^0.5)</f>
        <v>-2.0885807123574107</v>
      </c>
      <c r="AE2880" s="99">
        <f t="shared" ref="AE2880" si="11872">((Y2880^2+X2880^2)/(Y2883^2+X2883^2))^0.5</f>
        <v>1.7245967692543314</v>
      </c>
      <c r="AF2880" s="17"/>
      <c r="AG2880" s="62"/>
      <c r="AH2880" s="62"/>
      <c r="AI2880" s="62"/>
      <c r="AJ2880" s="62"/>
    </row>
    <row r="2881" spans="2:36" ht="18.649999999999999" customHeight="1" thickBot="1">
      <c r="D2881" s="59"/>
      <c r="E2881" s="22"/>
      <c r="F2881" s="22"/>
      <c r="G2881" s="65"/>
      <c r="I2881" s="63"/>
      <c r="L2881" s="64"/>
      <c r="N2881" s="63"/>
      <c r="Q2881" s="64"/>
      <c r="S2881" s="63"/>
      <c r="V2881" s="64"/>
      <c r="X2881" s="63"/>
      <c r="AA2881" s="64"/>
      <c r="AE2881" s="100"/>
      <c r="AF2881" s="17"/>
      <c r="AG2881" s="62"/>
      <c r="AH2881" s="62"/>
      <c r="AI2881" s="62"/>
      <c r="AJ2881" s="62"/>
    </row>
    <row r="2882" spans="2:36" ht="18.649999999999999" customHeight="1" thickBot="1">
      <c r="D2882" s="237" t="s">
        <v>39</v>
      </c>
      <c r="E2882" s="238"/>
      <c r="F2882" s="239" t="s">
        <v>40</v>
      </c>
      <c r="G2882" s="240"/>
      <c r="I2882" s="228" t="s">
        <v>18</v>
      </c>
      <c r="J2882" s="229"/>
      <c r="K2882" s="230" t="s">
        <v>19</v>
      </c>
      <c r="L2882" s="231"/>
      <c r="N2882" s="228" t="s">
        <v>20</v>
      </c>
      <c r="O2882" s="229"/>
      <c r="P2882" s="230" t="s">
        <v>21</v>
      </c>
      <c r="Q2882" s="231"/>
      <c r="S2882" s="228" t="s">
        <v>47</v>
      </c>
      <c r="T2882" s="229"/>
      <c r="U2882" s="230" t="s">
        <v>48</v>
      </c>
      <c r="V2882" s="231"/>
      <c r="X2882" s="228" t="s">
        <v>51</v>
      </c>
      <c r="Y2882" s="229"/>
      <c r="Z2882" s="230" t="s">
        <v>52</v>
      </c>
      <c r="AA2882" s="231"/>
      <c r="AB2882" s="4"/>
      <c r="AC2882" s="71" t="s">
        <v>89</v>
      </c>
      <c r="AE2882" s="101" t="s">
        <v>90</v>
      </c>
      <c r="AF2882" s="17"/>
      <c r="AG2882" s="62"/>
      <c r="AH2882" s="62"/>
      <c r="AI2882" s="62"/>
      <c r="AJ2882" s="62"/>
    </row>
    <row r="2883" spans="2:36" ht="18.649999999999999" customHeight="1" thickTop="1" thickBot="1">
      <c r="D2883" s="43">
        <v>0</v>
      </c>
      <c r="E2883" s="116">
        <f t="shared" ref="E2883" si="11873">(1/$E$8)*SIN($B2880*$F$8)</f>
        <v>-4.0540787863413585E-2</v>
      </c>
      <c r="F2883" s="59">
        <f t="shared" ref="F2883" si="11874">COS($F$8*$B2880)</f>
        <v>-0.99257644575857396</v>
      </c>
      <c r="G2883" s="73">
        <v>0</v>
      </c>
      <c r="I2883" s="55">
        <v>0</v>
      </c>
      <c r="J2883" s="58">
        <f t="shared" ref="J2883" si="11875">(TAN($K$8*B2880))/$J$8</f>
        <v>-0.829671396911563</v>
      </c>
      <c r="K2883" s="56">
        <v>1</v>
      </c>
      <c r="L2883" s="57">
        <v>0</v>
      </c>
      <c r="N2883" s="55">
        <f t="shared" ref="N2883" si="11876">D2883*I2880+F2883*I2883-E2883*J2880-G2883*J2883</f>
        <v>0</v>
      </c>
      <c r="O2883" s="58">
        <f t="shared" ref="O2883" si="11877">(D2883*J2880+E2883*I2880+F2883*J2883+G2883*I2883)</f>
        <v>0.78297149843061664</v>
      </c>
      <c r="P2883" s="56">
        <f t="shared" ref="P2883" si="11878">D2883*K2880+F2883*K2883-E2883*L2880-G2883*L2883</f>
        <v>-0.99257644575857396</v>
      </c>
      <c r="Q2883" s="57">
        <f t="shared" ref="Q2883" si="11879">(D2883*L2880+E2883*K2880+F2883*L2883+G2883*K2883)</f>
        <v>0</v>
      </c>
      <c r="S2883" s="43">
        <v>0</v>
      </c>
      <c r="T2883" s="116">
        <f t="shared" ref="T2883" si="11880">(1/$T$8)*SIN($B2880*$U$8)</f>
        <v>-4.0540787863413585E-2</v>
      </c>
      <c r="U2883" s="59">
        <f t="shared" ref="U2883" si="11881">COS($U$8*$B2880)</f>
        <v>-0.99257644575857396</v>
      </c>
      <c r="V2883" s="73">
        <v>0</v>
      </c>
      <c r="X2883" s="55">
        <f t="shared" ref="X2883" si="11882">N2883*S2880+P2883*S2883-O2883*T2880-Q2883*T2883</f>
        <v>0</v>
      </c>
      <c r="Y2883" s="58">
        <f t="shared" ref="Y2883" si="11883">(N2883*T2880+O2883*S2880+P2883*T2883+Q2883*S2883)</f>
        <v>-0.73691923591680697</v>
      </c>
      <c r="Z2883" s="56">
        <f t="shared" ref="Z2883" si="11884">N2883*U2880+P2883*U2883-O2883*V2880-Q2883*V2883</f>
        <v>1.2708885334634954</v>
      </c>
      <c r="AA2883" s="57">
        <f t="shared" ref="AA2883" si="11885">(N2883*V2880+O2883*U2880+P2883*V2883+Q2883*U2883)</f>
        <v>0</v>
      </c>
      <c r="AB2883" s="9"/>
      <c r="AC2883" s="74">
        <f t="shared" ref="AC2883" si="11886">(180/PI())*ATAN(-1*(($X$8*Y2880+AA2880+$X$8*Y2883+AA2883)/($X$8*X2880+Z2880+$X$8*X2883+Z2883)))</f>
        <v>-2.2046139285676665</v>
      </c>
      <c r="AE2883" s="102">
        <f t="shared" ref="AE2883" si="11887">20*LOG(((($X$8*X2880+Z2880-$X$8*X2883-Z2883)^2+($X$8*Y2880+AA2880-$X$8*Y2883-AA2883)^2)/(($X$8*X2880+Z2880+$X$8*X2883+Z2883)^2+($X$8*Y2880+AA2880+$X$8*Y2883+AA2883)^2))^0.5)</f>
        <v>-4.1818500947831625</v>
      </c>
      <c r="AF2883" s="17"/>
      <c r="AG2883" s="62"/>
      <c r="AH2883" s="62"/>
      <c r="AI2883" s="62"/>
      <c r="AJ2883" s="62"/>
    </row>
    <row r="2884" spans="2:36" ht="18.649999999999999" customHeight="1">
      <c r="AE2884" s="66"/>
    </row>
    <row r="2885" spans="2:36" ht="18.649999999999999" customHeight="1" thickBot="1">
      <c r="E2885" s="50" t="s">
        <v>8</v>
      </c>
      <c r="J2885" s="50" t="s">
        <v>9</v>
      </c>
      <c r="O2885" s="50" t="s">
        <v>10</v>
      </c>
      <c r="T2885" s="50" t="s">
        <v>11</v>
      </c>
      <c r="Y2885" s="50" t="s">
        <v>12</v>
      </c>
    </row>
    <row r="2886" spans="2:36" ht="18.649999999999999" customHeight="1" thickBot="1">
      <c r="B2886" s="49"/>
      <c r="D2886" s="233" t="s">
        <v>37</v>
      </c>
      <c r="E2886" s="234"/>
      <c r="F2886" s="235" t="s">
        <v>38</v>
      </c>
      <c r="G2886" s="236"/>
      <c r="I2886" s="228" t="s">
        <v>14</v>
      </c>
      <c r="J2886" s="229"/>
      <c r="K2886" s="230" t="s">
        <v>15</v>
      </c>
      <c r="L2886" s="231"/>
      <c r="N2886" s="228" t="s">
        <v>16</v>
      </c>
      <c r="O2886" s="229"/>
      <c r="P2886" s="230" t="s">
        <v>17</v>
      </c>
      <c r="Q2886" s="231"/>
      <c r="S2886" s="228" t="s">
        <v>45</v>
      </c>
      <c r="T2886" s="229"/>
      <c r="U2886" s="230" t="s">
        <v>46</v>
      </c>
      <c r="V2886" s="231"/>
      <c r="X2886" s="228" t="s">
        <v>49</v>
      </c>
      <c r="Y2886" s="229"/>
      <c r="Z2886" s="230" t="s">
        <v>50</v>
      </c>
      <c r="AA2886" s="231"/>
      <c r="AB2886" s="4"/>
      <c r="AC2886" s="53" t="s">
        <v>87</v>
      </c>
      <c r="AE2886" s="98" t="s">
        <v>88</v>
      </c>
      <c r="AF2886" s="17"/>
      <c r="AG2886" s="62"/>
      <c r="AH2886" s="62"/>
      <c r="AI2886" s="62"/>
      <c r="AJ2886" s="62"/>
    </row>
    <row r="2887" spans="2:36" ht="18" customHeight="1" thickTop="1" thickBot="1">
      <c r="B2887" s="75">
        <v>8.18</v>
      </c>
      <c r="D2887" s="132">
        <f t="shared" ref="D2887" si="11888">COS($F$8*$B2887)</f>
        <v>-0.99157186836683342</v>
      </c>
      <c r="E2887" s="133">
        <v>0</v>
      </c>
      <c r="F2887" s="134">
        <v>0</v>
      </c>
      <c r="G2887" s="135">
        <f t="shared" ref="G2887" si="11889">$E$8*SIN($B2887*$F$8)</f>
        <v>-0.38867347320284862</v>
      </c>
      <c r="I2887" s="55">
        <v>1</v>
      </c>
      <c r="J2887" s="58">
        <v>0</v>
      </c>
      <c r="K2887" s="56">
        <v>0</v>
      </c>
      <c r="L2887" s="57">
        <v>0</v>
      </c>
      <c r="N2887" s="55">
        <f t="shared" ref="N2887" si="11890">D2887*I2887+F2887*I2890-E2887*J2887-G2887*J2890</f>
        <v>-1.304312330296185</v>
      </c>
      <c r="O2887" s="58">
        <f t="shared" ref="O2887" si="11891">(D2887*J2887+E2887*I2887+F2887*J2890+G2887*I2890)</f>
        <v>0</v>
      </c>
      <c r="P2887" s="56">
        <f t="shared" ref="P2887" si="11892">D2887*K2887+F2887*K2890-E2887*L2887-G2887*L2890</f>
        <v>0</v>
      </c>
      <c r="Q2887" s="57">
        <f t="shared" ref="Q2887" si="11893">(D2887*L2887+E2887*K2887+F2887*L2890+G2887*K2890)</f>
        <v>-0.38867347320284862</v>
      </c>
      <c r="S2887" s="59">
        <f t="shared" ref="S2887" si="11894">COS($U$8*$B2887)</f>
        <v>-0.99157186836683342</v>
      </c>
      <c r="T2887" s="60">
        <v>0</v>
      </c>
      <c r="U2887" s="22">
        <v>0</v>
      </c>
      <c r="V2887" s="116">
        <f t="shared" ref="V2887" si="11895">$T$8*SIN($B2887*$U$8)</f>
        <v>-0.38867347320284862</v>
      </c>
      <c r="X2887" s="55">
        <f t="shared" ref="X2887" si="11896">N2887*S2887+P2887*S2890-O2887*T2887-Q2887*T2890</f>
        <v>1.2765341844221794</v>
      </c>
      <c r="Y2887" s="58">
        <f t="shared" ref="Y2887" si="11897">(N2887*T2887+O2887*S2887+P2887*T2890+Q2887*S2890)</f>
        <v>0</v>
      </c>
      <c r="Z2887" s="56">
        <f t="shared" ref="Z2887" si="11898">N2887*U2887+P2887*U2890-O2887*V2887-Q2887*V2890</f>
        <v>0</v>
      </c>
      <c r="AA2887" s="57">
        <f t="shared" ref="AA2887" si="11899">(N2887*V2887+O2887*U2887+P2887*V2890+Q2887*U2890)</f>
        <v>0.89234928556589432</v>
      </c>
      <c r="AB2887" s="9"/>
      <c r="AC2887" s="61">
        <f t="shared" ref="AC2887" si="11900">20*LOG((2*$X$8)/(($X$8*X2887+Z2887+$X$8*X2890+Z2890)^2+($X$8*Y2887+AA2887+$X$8*Y2890+AA2890)^2)^0.5)</f>
        <v>-2.143852235553136</v>
      </c>
      <c r="AE2887" s="99">
        <f t="shared" ref="AE2887" si="11901">((Y2887^2+X2887^2)/(Y2890^2+X2890^2))^0.5</f>
        <v>1.8094405895831769</v>
      </c>
      <c r="AF2887" s="17"/>
      <c r="AG2887" s="62"/>
      <c r="AH2887" s="62"/>
      <c r="AI2887" s="62"/>
      <c r="AJ2887" s="62"/>
    </row>
    <row r="2888" spans="2:36" ht="18.649999999999999" customHeight="1" thickBot="1">
      <c r="D2888" s="59"/>
      <c r="E2888" s="22"/>
      <c r="F2888" s="22"/>
      <c r="G2888" s="65"/>
      <c r="I2888" s="63"/>
      <c r="L2888" s="64"/>
      <c r="N2888" s="63"/>
      <c r="Q2888" s="64"/>
      <c r="S2888" s="63"/>
      <c r="V2888" s="64"/>
      <c r="X2888" s="63"/>
      <c r="AA2888" s="64"/>
      <c r="AE2888" s="100"/>
      <c r="AF2888" s="17"/>
      <c r="AG2888" s="62"/>
      <c r="AH2888" s="62"/>
      <c r="AI2888" s="62"/>
      <c r="AJ2888" s="62"/>
    </row>
    <row r="2889" spans="2:36" ht="18.649999999999999" customHeight="1" thickBot="1">
      <c r="D2889" s="237" t="s">
        <v>39</v>
      </c>
      <c r="E2889" s="238"/>
      <c r="F2889" s="239" t="s">
        <v>40</v>
      </c>
      <c r="G2889" s="240"/>
      <c r="I2889" s="228" t="s">
        <v>18</v>
      </c>
      <c r="J2889" s="229"/>
      <c r="K2889" s="230" t="s">
        <v>19</v>
      </c>
      <c r="L2889" s="231"/>
      <c r="N2889" s="228" t="s">
        <v>20</v>
      </c>
      <c r="O2889" s="229"/>
      <c r="P2889" s="230" t="s">
        <v>21</v>
      </c>
      <c r="Q2889" s="231"/>
      <c r="S2889" s="228" t="s">
        <v>47</v>
      </c>
      <c r="T2889" s="229"/>
      <c r="U2889" s="230" t="s">
        <v>48</v>
      </c>
      <c r="V2889" s="231"/>
      <c r="X2889" s="228" t="s">
        <v>51</v>
      </c>
      <c r="Y2889" s="229"/>
      <c r="Z2889" s="230" t="s">
        <v>52</v>
      </c>
      <c r="AA2889" s="231"/>
      <c r="AB2889" s="4"/>
      <c r="AC2889" s="71" t="s">
        <v>89</v>
      </c>
      <c r="AE2889" s="101" t="s">
        <v>90</v>
      </c>
      <c r="AF2889" s="17"/>
      <c r="AG2889" s="62"/>
      <c r="AH2889" s="62"/>
      <c r="AI2889" s="62"/>
      <c r="AJ2889" s="62"/>
    </row>
    <row r="2890" spans="2:36" ht="18.649999999999999" customHeight="1" thickTop="1" thickBot="1">
      <c r="D2890" s="43">
        <v>0</v>
      </c>
      <c r="E2890" s="116">
        <f t="shared" ref="E2890" si="11902">(1/$E$8)*SIN($B2887*$F$8)</f>
        <v>-4.318594146698318E-2</v>
      </c>
      <c r="F2890" s="59">
        <f t="shared" ref="F2890" si="11903">COS($F$8*$B2887)</f>
        <v>-0.99157186836683342</v>
      </c>
      <c r="G2890" s="73">
        <v>0</v>
      </c>
      <c r="I2890" s="55">
        <v>0</v>
      </c>
      <c r="J2890" s="58">
        <f t="shared" ref="J2890" si="11904">(TAN($K$8*B2887))/$J$8</f>
        <v>-0.80463546779312167</v>
      </c>
      <c r="K2890" s="56">
        <v>1</v>
      </c>
      <c r="L2890" s="57">
        <v>0</v>
      </c>
      <c r="N2890" s="55">
        <f t="shared" ref="N2890" si="11905">D2890*I2887+F2890*I2890-E2890*J2887-G2890*J2890</f>
        <v>0</v>
      </c>
      <c r="O2890" s="58">
        <f t="shared" ref="O2890" si="11906">(D2890*J2887+E2890*I2887+F2890*J2890+G2890*I2890)</f>
        <v>0.75466795268686349</v>
      </c>
      <c r="P2890" s="56">
        <f t="shared" ref="P2890" si="11907">D2890*K2887+F2890*K2890-E2890*L2887-G2890*L2890</f>
        <v>-0.99157186836683342</v>
      </c>
      <c r="Q2890" s="57">
        <f t="shared" ref="Q2890" si="11908">(D2890*L2887+E2890*K2887+F2890*L2890+G2890*K2890)</f>
        <v>0</v>
      </c>
      <c r="S2890" s="43">
        <v>0</v>
      </c>
      <c r="T2890" s="116">
        <f t="shared" ref="T2890" si="11909">(1/$T$8)*SIN($B2887*$U$8)</f>
        <v>-4.318594146698318E-2</v>
      </c>
      <c r="U2890" s="59">
        <f t="shared" ref="U2890" si="11910">COS($U$8*$B2887)</f>
        <v>-0.99157186836683342</v>
      </c>
      <c r="V2890" s="73">
        <v>0</v>
      </c>
      <c r="X2890" s="55">
        <f t="shared" ref="X2890" si="11911">N2890*S2887+P2890*S2890-O2890*T2887-Q2890*T2890</f>
        <v>0</v>
      </c>
      <c r="Y2890" s="58">
        <f t="shared" ref="Y2890" si="11912">(N2890*T2887+O2890*S2887+P2890*T2890+Q2890*S2890)</f>
        <v>-0.70548554717468903</v>
      </c>
      <c r="Z2890" s="56">
        <f t="shared" ref="Z2890" si="11913">N2890*U2887+P2890*U2890-O2890*V2887-Q2890*V2890</f>
        <v>1.2765341844221791</v>
      </c>
      <c r="AA2890" s="57">
        <f t="shared" ref="AA2890" si="11914">(N2890*V2887+O2890*U2887+P2890*V2890+Q2890*U2890)</f>
        <v>0</v>
      </c>
      <c r="AB2890" s="9"/>
      <c r="AC2890" s="74">
        <f t="shared" ref="AC2890" si="11915">(180/PI())*ATAN(-1*(($X$8*Y2887+AA2887+$X$8*Y2890+AA2890)/($X$8*X2887+Z2887+$X$8*X2890+Z2890)))</f>
        <v>-4.1861183582369952</v>
      </c>
      <c r="AE2890" s="102">
        <f t="shared" ref="AE2890" si="11916">20*LOG(((($X$8*X2887+Z2887-$X$8*X2890-Z2890)^2+($X$8*Y2887+AA2887-$X$8*Y2890-AA2890)^2)/(($X$8*X2887+Z2887+$X$8*X2890+Z2890)^2+($X$8*Y2887+AA2887+$X$8*Y2890+AA2890)^2))^0.5)</f>
        <v>-4.0938144582424671</v>
      </c>
      <c r="AF2890" s="17"/>
      <c r="AG2890" s="62"/>
      <c r="AH2890" s="62"/>
      <c r="AI2890" s="62"/>
      <c r="AJ2890" s="62"/>
    </row>
    <row r="2891" spans="2:36" ht="18.649999999999999" customHeight="1">
      <c r="AE2891" s="66"/>
    </row>
    <row r="2892" spans="2:36" ht="18.649999999999999" customHeight="1" thickBot="1">
      <c r="E2892" s="50" t="s">
        <v>8</v>
      </c>
      <c r="J2892" s="50" t="s">
        <v>9</v>
      </c>
      <c r="O2892" s="50" t="s">
        <v>10</v>
      </c>
      <c r="T2892" s="50" t="s">
        <v>11</v>
      </c>
      <c r="Y2892" s="50" t="s">
        <v>12</v>
      </c>
    </row>
    <row r="2893" spans="2:36" ht="18.649999999999999" customHeight="1" thickBot="1">
      <c r="B2893" s="49"/>
      <c r="D2893" s="233" t="s">
        <v>37</v>
      </c>
      <c r="E2893" s="234"/>
      <c r="F2893" s="235" t="s">
        <v>38</v>
      </c>
      <c r="G2893" s="236"/>
      <c r="I2893" s="228" t="s">
        <v>14</v>
      </c>
      <c r="J2893" s="229"/>
      <c r="K2893" s="230" t="s">
        <v>15</v>
      </c>
      <c r="L2893" s="231"/>
      <c r="N2893" s="228" t="s">
        <v>16</v>
      </c>
      <c r="O2893" s="229"/>
      <c r="P2893" s="230" t="s">
        <v>17</v>
      </c>
      <c r="Q2893" s="231"/>
      <c r="S2893" s="228" t="s">
        <v>45</v>
      </c>
      <c r="T2893" s="229"/>
      <c r="U2893" s="230" t="s">
        <v>46</v>
      </c>
      <c r="V2893" s="231"/>
      <c r="X2893" s="228" t="s">
        <v>49</v>
      </c>
      <c r="Y2893" s="229"/>
      <c r="Z2893" s="230" t="s">
        <v>50</v>
      </c>
      <c r="AA2893" s="231"/>
      <c r="AB2893" s="4"/>
      <c r="AC2893" s="53" t="s">
        <v>87</v>
      </c>
      <c r="AE2893" s="98" t="s">
        <v>88</v>
      </c>
      <c r="AF2893" s="17"/>
      <c r="AG2893" s="62"/>
      <c r="AH2893" s="62"/>
      <c r="AI2893" s="62"/>
      <c r="AJ2893" s="62"/>
    </row>
    <row r="2894" spans="2:36" ht="18.649999999999999" customHeight="1" thickTop="1" thickBot="1">
      <c r="B2894" s="75">
        <v>8.1999999999999993</v>
      </c>
      <c r="D2894" s="132">
        <f t="shared" ref="D2894" si="11917">COS($F$8*$B2894)</f>
        <v>-0.9905038494989582</v>
      </c>
      <c r="E2894" s="133">
        <v>0</v>
      </c>
      <c r="F2894" s="134">
        <v>0</v>
      </c>
      <c r="G2894" s="135">
        <f t="shared" ref="G2894" si="11918">$E$8*SIN($B2894*$F$8)</f>
        <v>-0.41245498802864111</v>
      </c>
      <c r="I2894" s="55">
        <v>1</v>
      </c>
      <c r="J2894" s="58">
        <v>0</v>
      </c>
      <c r="K2894" s="56">
        <v>0</v>
      </c>
      <c r="L2894" s="57">
        <v>0</v>
      </c>
      <c r="N2894" s="55">
        <f t="shared" ref="N2894" si="11919">D2894*I2894+F2894*I2897-E2894*J2894-G2894*J2897</f>
        <v>-1.3122358846007858</v>
      </c>
      <c r="O2894" s="58">
        <f t="shared" ref="O2894" si="11920">(D2894*J2894+E2894*I2894+F2894*J2897+G2894*I2897)</f>
        <v>0</v>
      </c>
      <c r="P2894" s="56">
        <f t="shared" ref="P2894" si="11921">D2894*K2894+F2894*K2897-E2894*L2894-G2894*L2897</f>
        <v>0</v>
      </c>
      <c r="Q2894" s="57">
        <f t="shared" ref="Q2894" si="11922">(D2894*L2894+E2894*K2894+F2894*L2897+G2894*K2897)</f>
        <v>-0.41245498802864111</v>
      </c>
      <c r="S2894" s="59">
        <f t="shared" ref="S2894" si="11923">COS($U$8*$B2894)</f>
        <v>-0.9905038494989582</v>
      </c>
      <c r="T2894" s="60">
        <v>0</v>
      </c>
      <c r="U2894" s="22">
        <v>0</v>
      </c>
      <c r="V2894" s="116">
        <f t="shared" ref="V2894" si="11924">$T$8*SIN($B2894*$U$8)</f>
        <v>-0.41245498802864111</v>
      </c>
      <c r="X2894" s="55">
        <f t="shared" ref="X2894" si="11925">N2894*S2894+P2894*S2897-O2894*T2894-Q2894*T2897</f>
        <v>1.2808725710200037</v>
      </c>
      <c r="Y2894" s="58">
        <f t="shared" ref="Y2894" si="11926">(N2894*T2894+O2894*S2894+P2894*T2897+Q2894*S2897)</f>
        <v>0</v>
      </c>
      <c r="Z2894" s="56">
        <f t="shared" ref="Z2894" si="11927">N2894*U2894+P2894*U2897-O2894*V2894-Q2894*V2897</f>
        <v>0</v>
      </c>
      <c r="AA2894" s="57">
        <f t="shared" ref="AA2894" si="11928">(N2894*V2894+O2894*U2894+P2894*V2897+Q2894*U2897)</f>
        <v>0.9497764894611862</v>
      </c>
      <c r="AB2894" s="9"/>
      <c r="AC2894" s="61">
        <f t="shared" ref="AC2894" si="11929">20*LOG((2*$X$8)/(($X$8*X2894+Z2894+$X$8*X2897+Z2897)^2+($X$8*Y2894+AA2894+$X$8*Y2897+AA2897)^2)^0.5)</f>
        <v>-2.1999749547977783</v>
      </c>
      <c r="AE2894" s="99">
        <f t="shared" ref="AE2894" si="11930">((Y2894^2+X2894^2)/(Y2897^2+X2897^2))^0.5</f>
        <v>1.8989651227518207</v>
      </c>
      <c r="AF2894" s="17"/>
      <c r="AG2894" s="62"/>
      <c r="AH2894" s="62"/>
      <c r="AI2894" s="62"/>
      <c r="AJ2894" s="62"/>
    </row>
    <row r="2895" spans="2:36" ht="18.649999999999999" customHeight="1" thickBot="1">
      <c r="D2895" s="59"/>
      <c r="E2895" s="22"/>
      <c r="F2895" s="22"/>
      <c r="G2895" s="65"/>
      <c r="I2895" s="63"/>
      <c r="L2895" s="64"/>
      <c r="N2895" s="63"/>
      <c r="Q2895" s="64"/>
      <c r="S2895" s="63"/>
      <c r="V2895" s="64"/>
      <c r="X2895" s="63"/>
      <c r="AA2895" s="64"/>
      <c r="AE2895" s="100"/>
      <c r="AF2895" s="17"/>
      <c r="AG2895" s="62"/>
      <c r="AH2895" s="62"/>
      <c r="AI2895" s="62"/>
      <c r="AJ2895" s="62"/>
    </row>
    <row r="2896" spans="2:36" ht="18.649999999999999" customHeight="1" thickBot="1">
      <c r="D2896" s="237" t="s">
        <v>39</v>
      </c>
      <c r="E2896" s="238"/>
      <c r="F2896" s="239" t="s">
        <v>40</v>
      </c>
      <c r="G2896" s="240"/>
      <c r="I2896" s="228" t="s">
        <v>18</v>
      </c>
      <c r="J2896" s="229"/>
      <c r="K2896" s="230" t="s">
        <v>19</v>
      </c>
      <c r="L2896" s="231"/>
      <c r="N2896" s="228" t="s">
        <v>20</v>
      </c>
      <c r="O2896" s="229"/>
      <c r="P2896" s="230" t="s">
        <v>21</v>
      </c>
      <c r="Q2896" s="231"/>
      <c r="S2896" s="228" t="s">
        <v>47</v>
      </c>
      <c r="T2896" s="229"/>
      <c r="U2896" s="230" t="s">
        <v>48</v>
      </c>
      <c r="V2896" s="231"/>
      <c r="X2896" s="228" t="s">
        <v>51</v>
      </c>
      <c r="Y2896" s="229"/>
      <c r="Z2896" s="230" t="s">
        <v>52</v>
      </c>
      <c r="AA2896" s="231"/>
      <c r="AB2896" s="4"/>
      <c r="AC2896" s="71" t="s">
        <v>89</v>
      </c>
      <c r="AE2896" s="101" t="s">
        <v>90</v>
      </c>
      <c r="AF2896" s="17"/>
      <c r="AG2896" s="62"/>
      <c r="AH2896" s="62"/>
      <c r="AI2896" s="62"/>
      <c r="AJ2896" s="62"/>
    </row>
    <row r="2897" spans="2:36" ht="18.649999999999999" customHeight="1" thickTop="1" thickBot="1">
      <c r="D2897" s="43">
        <v>0</v>
      </c>
      <c r="E2897" s="116">
        <f t="shared" ref="E2897" si="11931">(1/$E$8)*SIN($B2894*$F$8)</f>
        <v>-4.5828332003182343E-2</v>
      </c>
      <c r="F2897" s="59">
        <f t="shared" ref="F2897" si="11932">COS($F$8*$B2894)</f>
        <v>-0.9905038494989582</v>
      </c>
      <c r="G2897" s="73">
        <v>0</v>
      </c>
      <c r="I2897" s="55">
        <v>0</v>
      </c>
      <c r="J2897" s="58">
        <f t="shared" ref="J2897" si="11933">(TAN($K$8*B2894))/$J$8</f>
        <v>-0.78004156681331294</v>
      </c>
      <c r="K2897" s="56">
        <v>1</v>
      </c>
      <c r="L2897" s="57">
        <v>0</v>
      </c>
      <c r="N2897" s="55">
        <f t="shared" ref="N2897" si="11934">D2897*I2894+F2897*I2897-E2897*J2894-G2897*J2897</f>
        <v>0</v>
      </c>
      <c r="O2897" s="58">
        <f t="shared" ref="O2897" si="11935">(D2897*J2894+E2897*I2894+F2897*J2897+G2897*I2897)</f>
        <v>0.72680584269460291</v>
      </c>
      <c r="P2897" s="56">
        <f t="shared" ref="P2897" si="11936">D2897*K2894+F2897*K2897-E2897*L2894-G2897*L2897</f>
        <v>-0.9905038494989582</v>
      </c>
      <c r="Q2897" s="57">
        <f t="shared" ref="Q2897" si="11937">(D2897*L2894+E2897*K2894+F2897*L2897+G2897*K2897)</f>
        <v>0</v>
      </c>
      <c r="S2897" s="43">
        <v>0</v>
      </c>
      <c r="T2897" s="116">
        <f t="shared" ref="T2897" si="11938">(1/$T$8)*SIN($B2894*$U$8)</f>
        <v>-4.5828332003182343E-2</v>
      </c>
      <c r="U2897" s="59">
        <f t="shared" ref="U2897" si="11939">COS($U$8*$B2894)</f>
        <v>-0.9905038494989582</v>
      </c>
      <c r="V2897" s="73">
        <v>0</v>
      </c>
      <c r="X2897" s="55">
        <f t="shared" ref="X2897" si="11940">N2897*S2894+P2897*S2897-O2897*T2894-Q2897*T2897</f>
        <v>0</v>
      </c>
      <c r="Y2897" s="58">
        <f t="shared" ref="Y2897" si="11941">(N2897*T2894+O2897*S2894+P2897*T2897+Q2897*S2897)</f>
        <v>-0.67451084576206999</v>
      </c>
      <c r="Z2897" s="56">
        <f t="shared" ref="Z2897" si="11942">N2897*U2894+P2897*U2897-O2897*V2894-Q2897*V2897</f>
        <v>1.2808725710200037</v>
      </c>
      <c r="AA2897" s="57">
        <f t="shared" ref="AA2897" si="11943">(N2897*V2894+O2897*U2894+P2897*V2897+Q2897*U2897)</f>
        <v>0</v>
      </c>
      <c r="AB2897" s="9"/>
      <c r="AC2897" s="74">
        <f t="shared" ref="AC2897" si="11944">(180/PI())*ATAN(-1*(($X$8*Y2894+AA2894+$X$8*Y2897+AA2897)/($X$8*X2894+Z2894+$X$8*X2897+Z2897)))</f>
        <v>-6.1330367622617974</v>
      </c>
      <c r="AE2897" s="102">
        <f t="shared" ref="AE2897" si="11945">20*LOG(((($X$8*X2894+Z2894-$X$8*X2897-Z2897)^2+($X$8*Y2894+AA2894-$X$8*Y2897-AA2897)^2)/(($X$8*X2894+Z2894+$X$8*X2897+Z2897)^2+($X$8*Y2894+AA2894+$X$8*Y2897+AA2897)^2))^0.5)</f>
        <v>-4.0073177066269272</v>
      </c>
      <c r="AF2897" s="17"/>
      <c r="AG2897" s="62"/>
      <c r="AH2897" s="62"/>
      <c r="AI2897" s="62"/>
      <c r="AJ2897" s="62"/>
    </row>
    <row r="2898" spans="2:36" ht="18.649999999999999" customHeight="1">
      <c r="AE2898" s="66"/>
    </row>
    <row r="2899" spans="2:36" ht="18.649999999999999" customHeight="1" thickBot="1">
      <c r="E2899" s="50" t="s">
        <v>8</v>
      </c>
      <c r="J2899" s="50" t="s">
        <v>9</v>
      </c>
      <c r="O2899" s="50" t="s">
        <v>10</v>
      </c>
      <c r="T2899" s="50" t="s">
        <v>11</v>
      </c>
      <c r="Y2899" s="50" t="s">
        <v>12</v>
      </c>
    </row>
    <row r="2900" spans="2:36" ht="18.649999999999999" customHeight="1" thickBot="1">
      <c r="B2900" s="49"/>
      <c r="D2900" s="233" t="s">
        <v>37</v>
      </c>
      <c r="E2900" s="234"/>
      <c r="F2900" s="235" t="s">
        <v>38</v>
      </c>
      <c r="G2900" s="236"/>
      <c r="I2900" s="228" t="s">
        <v>14</v>
      </c>
      <c r="J2900" s="229"/>
      <c r="K2900" s="230" t="s">
        <v>15</v>
      </c>
      <c r="L2900" s="231"/>
      <c r="N2900" s="228" t="s">
        <v>16</v>
      </c>
      <c r="O2900" s="229"/>
      <c r="P2900" s="230" t="s">
        <v>17</v>
      </c>
      <c r="Q2900" s="231"/>
      <c r="S2900" s="228" t="s">
        <v>45</v>
      </c>
      <c r="T2900" s="229"/>
      <c r="U2900" s="230" t="s">
        <v>46</v>
      </c>
      <c r="V2900" s="231"/>
      <c r="X2900" s="228" t="s">
        <v>49</v>
      </c>
      <c r="Y2900" s="229"/>
      <c r="Z2900" s="230" t="s">
        <v>50</v>
      </c>
      <c r="AA2900" s="231"/>
      <c r="AB2900" s="4"/>
      <c r="AC2900" s="53" t="s">
        <v>87</v>
      </c>
      <c r="AE2900" s="98" t="s">
        <v>88</v>
      </c>
      <c r="AF2900" s="17"/>
      <c r="AG2900" s="62"/>
      <c r="AH2900" s="62"/>
      <c r="AI2900" s="62"/>
      <c r="AJ2900" s="62"/>
    </row>
    <row r="2901" spans="2:36" ht="18.649999999999999" customHeight="1" thickTop="1" thickBot="1">
      <c r="B2901" s="75">
        <v>8.2200000000000006</v>
      </c>
      <c r="D2901" s="132">
        <f t="shared" ref="D2901" si="11946">COS($F$8*$B2901)</f>
        <v>-0.98937245748755809</v>
      </c>
      <c r="E2901" s="133">
        <v>0</v>
      </c>
      <c r="F2901" s="134">
        <v>0</v>
      </c>
      <c r="G2901" s="135">
        <f t="shared" ref="G2901" si="11947">$E$8*SIN($B2901*$F$8)</f>
        <v>-0.436210113689802</v>
      </c>
      <c r="I2901" s="55">
        <v>1</v>
      </c>
      <c r="J2901" s="58">
        <v>0</v>
      </c>
      <c r="K2901" s="56">
        <v>0</v>
      </c>
      <c r="L2901" s="57">
        <v>0</v>
      </c>
      <c r="N2901" s="55">
        <f t="shared" ref="N2901" si="11948">D2901*I2901+F2901*I2904-E2901*J2901-G2901*J2904</f>
        <v>-1.3190900426064149</v>
      </c>
      <c r="O2901" s="58">
        <f t="shared" ref="O2901" si="11949">(D2901*J2901+E2901*I2901+F2901*J2904+G2901*I2904)</f>
        <v>0</v>
      </c>
      <c r="P2901" s="56">
        <f t="shared" ref="P2901" si="11950">D2901*K2901+F2901*K2904-E2901*L2901-G2901*L2904</f>
        <v>0</v>
      </c>
      <c r="Q2901" s="57">
        <f t="shared" ref="Q2901" si="11951">(D2901*L2901+E2901*K2901+F2901*L2904+G2901*K2904)</f>
        <v>-0.436210113689802</v>
      </c>
      <c r="S2901" s="59">
        <f t="shared" ref="S2901" si="11952">COS($U$8*$B2901)</f>
        <v>-0.98937245748755809</v>
      </c>
      <c r="T2901" s="60">
        <v>0</v>
      </c>
      <c r="U2901" s="22">
        <v>0</v>
      </c>
      <c r="V2901" s="116">
        <f t="shared" ref="V2901" si="11953">$T$8*SIN($B2901*$U$8)</f>
        <v>-0.436210113689802</v>
      </c>
      <c r="X2901" s="55">
        <f t="shared" ref="X2901" si="11954">N2901*S2901+P2901*S2904-O2901*T2901-Q2901*T2904</f>
        <v>1.2839292167358465</v>
      </c>
      <c r="Y2901" s="58">
        <f t="shared" ref="Y2901" si="11955">(N2901*T2901+O2901*S2901+P2901*T2904+Q2901*S2904)</f>
        <v>0</v>
      </c>
      <c r="Z2901" s="56">
        <f t="shared" ref="Z2901" si="11956">N2901*U2901+P2901*U2904-O2901*V2901-Q2901*V2904</f>
        <v>0</v>
      </c>
      <c r="AA2901" s="57">
        <f t="shared" ref="AA2901" si="11957">(N2901*V2901+O2901*U2901+P2901*V2904+Q2901*U2904)</f>
        <v>1.0069746896146365</v>
      </c>
      <c r="AB2901" s="9"/>
      <c r="AC2901" s="61">
        <f t="shared" ref="AC2901" si="11958">20*LOG((2*$X$8)/(($X$8*X2901+Z2901+$X$8*X2904+Z2904)^2+($X$8*Y2901+AA2901+$X$8*Y2904+AA2904)^2)^0.5)</f>
        <v>-2.2567492727570908</v>
      </c>
      <c r="AE2901" s="99">
        <f t="shared" ref="AE2901" si="11959">((Y2901^2+X2901^2)/(Y2904^2+X2904^2))^0.5</f>
        <v>1.9937326073179193</v>
      </c>
      <c r="AF2901" s="17"/>
      <c r="AG2901" s="62"/>
      <c r="AH2901" s="62"/>
      <c r="AI2901" s="62"/>
      <c r="AJ2901" s="62"/>
    </row>
    <row r="2902" spans="2:36" ht="18.649999999999999" customHeight="1" thickBot="1">
      <c r="D2902" s="59"/>
      <c r="E2902" s="22"/>
      <c r="F2902" s="22"/>
      <c r="G2902" s="65"/>
      <c r="I2902" s="63"/>
      <c r="L2902" s="64"/>
      <c r="N2902" s="63"/>
      <c r="Q2902" s="64"/>
      <c r="S2902" s="63"/>
      <c r="V2902" s="64"/>
      <c r="X2902" s="63"/>
      <c r="AA2902" s="64"/>
      <c r="AE2902" s="100"/>
      <c r="AF2902" s="17"/>
      <c r="AG2902" s="62"/>
      <c r="AH2902" s="62"/>
      <c r="AI2902" s="62"/>
      <c r="AJ2902" s="62"/>
    </row>
    <row r="2903" spans="2:36" ht="18.649999999999999" customHeight="1" thickBot="1">
      <c r="D2903" s="237" t="s">
        <v>39</v>
      </c>
      <c r="E2903" s="238"/>
      <c r="F2903" s="239" t="s">
        <v>40</v>
      </c>
      <c r="G2903" s="240"/>
      <c r="I2903" s="228" t="s">
        <v>18</v>
      </c>
      <c r="J2903" s="229"/>
      <c r="K2903" s="230" t="s">
        <v>19</v>
      </c>
      <c r="L2903" s="231"/>
      <c r="N2903" s="228" t="s">
        <v>20</v>
      </c>
      <c r="O2903" s="229"/>
      <c r="P2903" s="230" t="s">
        <v>21</v>
      </c>
      <c r="Q2903" s="231"/>
      <c r="S2903" s="228" t="s">
        <v>47</v>
      </c>
      <c r="T2903" s="229"/>
      <c r="U2903" s="230" t="s">
        <v>48</v>
      </c>
      <c r="V2903" s="231"/>
      <c r="X2903" s="228" t="s">
        <v>51</v>
      </c>
      <c r="Y2903" s="229"/>
      <c r="Z2903" s="230" t="s">
        <v>52</v>
      </c>
      <c r="AA2903" s="231"/>
      <c r="AB2903" s="4"/>
      <c r="AC2903" s="71" t="s">
        <v>89</v>
      </c>
      <c r="AE2903" s="101" t="s">
        <v>90</v>
      </c>
      <c r="AF2903" s="17"/>
      <c r="AG2903" s="62"/>
      <c r="AH2903" s="62"/>
      <c r="AI2903" s="62"/>
      <c r="AJ2903" s="62"/>
    </row>
    <row r="2904" spans="2:36" ht="18.649999999999999" customHeight="1" thickTop="1" thickBot="1">
      <c r="D2904" s="43">
        <v>0</v>
      </c>
      <c r="E2904" s="116">
        <f t="shared" ref="E2904" si="11960">(1/$E$8)*SIN($B2901*$F$8)</f>
        <v>-4.8467790409977993E-2</v>
      </c>
      <c r="F2904" s="59">
        <f t="shared" ref="F2904" si="11961">COS($F$8*$B2901)</f>
        <v>-0.98937245748755809</v>
      </c>
      <c r="G2904" s="73">
        <v>0</v>
      </c>
      <c r="I2904" s="55">
        <v>0</v>
      </c>
      <c r="J2904" s="58">
        <f t="shared" ref="J2904" si="11962">(TAN($K$8*B2901))/$J$8</f>
        <v>-0.75586873107973362</v>
      </c>
      <c r="K2904" s="56">
        <v>1</v>
      </c>
      <c r="L2904" s="57">
        <v>0</v>
      </c>
      <c r="N2904" s="55">
        <f t="shared" ref="N2904" si="11963">D2904*I2901+F2904*I2904-E2904*J2901-G2904*J2904</f>
        <v>0</v>
      </c>
      <c r="O2904" s="58">
        <f t="shared" ref="O2904" si="11964">(D2904*J2901+E2904*I2901+F2904*J2904+G2904*I2904)</f>
        <v>0.69936791359638029</v>
      </c>
      <c r="P2904" s="56">
        <f t="shared" ref="P2904" si="11965">D2904*K2901+F2904*K2904-E2904*L2901-G2904*L2904</f>
        <v>-0.98937245748755809</v>
      </c>
      <c r="Q2904" s="57">
        <f t="shared" ref="Q2904" si="11966">(D2904*L2901+E2904*K2901+F2904*L2904+G2904*K2904)</f>
        <v>0</v>
      </c>
      <c r="S2904" s="43">
        <v>0</v>
      </c>
      <c r="T2904" s="116">
        <f t="shared" ref="T2904" si="11967">(1/$T$8)*SIN($B2901*$U$8)</f>
        <v>-4.8467790409977993E-2</v>
      </c>
      <c r="U2904" s="59">
        <f t="shared" ref="U2904" si="11968">COS($U$8*$B2901)</f>
        <v>-0.98937245748755809</v>
      </c>
      <c r="V2904" s="73">
        <v>0</v>
      </c>
      <c r="X2904" s="55">
        <f t="shared" ref="X2904" si="11969">N2904*S2901+P2904*S2904-O2904*T2901-Q2904*T2904</f>
        <v>0</v>
      </c>
      <c r="Y2904" s="58">
        <f t="shared" ref="Y2904" si="11970">(N2904*T2901+O2904*S2901+P2904*T2904+Q2904*S2904)</f>
        <v>-0.6439826544558851</v>
      </c>
      <c r="Z2904" s="56">
        <f t="shared" ref="Z2904" si="11971">N2904*U2901+P2904*U2904-O2904*V2901-Q2904*V2904</f>
        <v>1.2839292167358467</v>
      </c>
      <c r="AA2904" s="57">
        <f t="shared" ref="AA2904" si="11972">(N2904*V2901+O2904*U2901+P2904*V2904+Q2904*U2904)</f>
        <v>0</v>
      </c>
      <c r="AB2904" s="9"/>
      <c r="AC2904" s="74">
        <f t="shared" ref="AC2904" si="11973">(180/PI())*ATAN(-1*(($X$8*Y2901+AA2901+$X$8*Y2904+AA2904)/($X$8*X2901+Z2901+$X$8*X2904+Z2904)))</f>
        <v>-8.0460109511890465</v>
      </c>
      <c r="AE2904" s="102">
        <f t="shared" ref="AE2904" si="11974">20*LOG(((($X$8*X2901+Z2901-$X$8*X2904-Z2904)^2+($X$8*Y2901+AA2901-$X$8*Y2904-AA2904)^2)/(($X$8*X2901+Z2901+$X$8*X2904+Z2904)^2+($X$8*Y2901+AA2901+$X$8*Y2904+AA2904)^2))^0.5)</f>
        <v>-3.9226321359729677</v>
      </c>
      <c r="AF2904" s="17"/>
      <c r="AG2904" s="62"/>
      <c r="AH2904" s="62"/>
      <c r="AI2904" s="62"/>
      <c r="AJ2904" s="62"/>
    </row>
    <row r="2905" spans="2:36" ht="18.649999999999999" customHeight="1">
      <c r="AE2905" s="66"/>
    </row>
    <row r="2906" spans="2:36" ht="18.649999999999999" customHeight="1" thickBot="1">
      <c r="E2906" s="50" t="s">
        <v>8</v>
      </c>
      <c r="J2906" s="50" t="s">
        <v>9</v>
      </c>
      <c r="O2906" s="50" t="s">
        <v>10</v>
      </c>
      <c r="T2906" s="50" t="s">
        <v>11</v>
      </c>
      <c r="Y2906" s="50" t="s">
        <v>12</v>
      </c>
    </row>
    <row r="2907" spans="2:36" ht="18.649999999999999" customHeight="1" thickBot="1">
      <c r="B2907" s="49"/>
      <c r="D2907" s="233" t="s">
        <v>37</v>
      </c>
      <c r="E2907" s="234"/>
      <c r="F2907" s="235" t="s">
        <v>38</v>
      </c>
      <c r="G2907" s="236"/>
      <c r="I2907" s="228" t="s">
        <v>14</v>
      </c>
      <c r="J2907" s="229"/>
      <c r="K2907" s="230" t="s">
        <v>15</v>
      </c>
      <c r="L2907" s="231"/>
      <c r="N2907" s="228" t="s">
        <v>16</v>
      </c>
      <c r="O2907" s="229"/>
      <c r="P2907" s="230" t="s">
        <v>17</v>
      </c>
      <c r="Q2907" s="231"/>
      <c r="S2907" s="228" t="s">
        <v>45</v>
      </c>
      <c r="T2907" s="229"/>
      <c r="U2907" s="230" t="s">
        <v>46</v>
      </c>
      <c r="V2907" s="231"/>
      <c r="X2907" s="228" t="s">
        <v>49</v>
      </c>
      <c r="Y2907" s="229"/>
      <c r="Z2907" s="230" t="s">
        <v>50</v>
      </c>
      <c r="AA2907" s="231"/>
      <c r="AB2907" s="4"/>
      <c r="AC2907" s="53" t="s">
        <v>87</v>
      </c>
      <c r="AE2907" s="98" t="s">
        <v>88</v>
      </c>
      <c r="AF2907" s="17"/>
      <c r="AG2907" s="62"/>
      <c r="AH2907" s="62"/>
      <c r="AI2907" s="62"/>
      <c r="AJ2907" s="62"/>
    </row>
    <row r="2908" spans="2:36" ht="18.649999999999999" customHeight="1" thickTop="1" thickBot="1">
      <c r="B2908" s="75">
        <v>8.24</v>
      </c>
      <c r="D2908" s="132">
        <f t="shared" ref="D2908" si="11975">COS($F$8*$B2908)</f>
        <v>-0.98817776471990193</v>
      </c>
      <c r="E2908" s="133">
        <v>0</v>
      </c>
      <c r="F2908" s="134">
        <v>0</v>
      </c>
      <c r="G2908" s="135">
        <f t="shared" ref="G2908" si="11976">$E$8*SIN($B2908*$F$8)</f>
        <v>-0.45993733031642753</v>
      </c>
      <c r="I2908" s="55">
        <v>1</v>
      </c>
      <c r="J2908" s="58">
        <v>0</v>
      </c>
      <c r="K2908" s="56">
        <v>0</v>
      </c>
      <c r="L2908" s="57">
        <v>0</v>
      </c>
      <c r="N2908" s="55">
        <f t="shared" ref="N2908" si="11977">D2908*I2908+F2908*I2911-E2908*J2908-G2908*J2911</f>
        <v>-1.3248965196129556</v>
      </c>
      <c r="O2908" s="58">
        <f t="shared" ref="O2908" si="11978">(D2908*J2908+E2908*I2908+F2908*J2911+G2908*I2911)</f>
        <v>0</v>
      </c>
      <c r="P2908" s="56">
        <f t="shared" ref="P2908" si="11979">D2908*K2908+F2908*K2911-E2908*L2908-G2908*L2911</f>
        <v>0</v>
      </c>
      <c r="Q2908" s="57">
        <f t="shared" ref="Q2908" si="11980">(D2908*L2908+E2908*K2908+F2908*L2911+G2908*K2911)</f>
        <v>-0.45993733031642753</v>
      </c>
      <c r="S2908" s="59">
        <f t="shared" ref="S2908" si="11981">COS($U$8*$B2908)</f>
        <v>-0.98817776471990193</v>
      </c>
      <c r="T2908" s="60">
        <v>0</v>
      </c>
      <c r="U2908" s="22">
        <v>0</v>
      </c>
      <c r="V2908" s="116">
        <f t="shared" ref="V2908" si="11982">$T$8*SIN($B2908*$U$8)</f>
        <v>-0.45993733031642753</v>
      </c>
      <c r="X2908" s="55">
        <f t="shared" ref="X2908" si="11983">N2908*S2908+P2908*S2911-O2908*T2908-Q2908*T2911</f>
        <v>1.2857285759231301</v>
      </c>
      <c r="Y2908" s="58">
        <f t="shared" ref="Y2908" si="11984">(N2908*T2908+O2908*S2908+P2908*T2911+Q2908*S2911)</f>
        <v>0</v>
      </c>
      <c r="Z2908" s="56">
        <f t="shared" ref="Z2908" si="11985">N2908*U2908+P2908*U2911-O2908*V2908-Q2908*V2911</f>
        <v>0</v>
      </c>
      <c r="AA2908" s="57">
        <f t="shared" ref="AA2908" si="11986">(N2908*V2908+O2908*U2908+P2908*V2911+Q2908*U2911)</f>
        <v>1.0638692111596357</v>
      </c>
      <c r="AB2908" s="9"/>
      <c r="AC2908" s="61">
        <f t="shared" ref="AC2908" si="11987">20*LOG((2*$X$8)/(($X$8*X2908+Z2908+$X$8*X2911+Z2911)^2+($X$8*Y2908+AA2908+$X$8*Y2911+AA2911)^2)^0.5)</f>
        <v>-2.3139782432429743</v>
      </c>
      <c r="AE2908" s="99">
        <f t="shared" ref="AE2908" si="11988">((Y2908^2+X2908^2)/(Y2911^2+X2911^2))^0.5</f>
        <v>2.0943979413270348</v>
      </c>
      <c r="AF2908" s="17"/>
      <c r="AG2908" s="62"/>
      <c r="AH2908" s="62"/>
      <c r="AI2908" s="62"/>
      <c r="AJ2908" s="62"/>
    </row>
    <row r="2909" spans="2:36" ht="18.649999999999999" customHeight="1" thickBot="1">
      <c r="D2909" s="59"/>
      <c r="E2909" s="22"/>
      <c r="F2909" s="22"/>
      <c r="G2909" s="65"/>
      <c r="I2909" s="63"/>
      <c r="L2909" s="64"/>
      <c r="N2909" s="63"/>
      <c r="Q2909" s="64"/>
      <c r="S2909" s="63"/>
      <c r="V2909" s="64"/>
      <c r="X2909" s="63"/>
      <c r="AA2909" s="64"/>
      <c r="AE2909" s="100"/>
      <c r="AF2909" s="17"/>
      <c r="AG2909" s="62"/>
      <c r="AH2909" s="62"/>
      <c r="AI2909" s="62"/>
      <c r="AJ2909" s="62"/>
    </row>
    <row r="2910" spans="2:36" ht="18.649999999999999" customHeight="1" thickBot="1">
      <c r="D2910" s="237" t="s">
        <v>39</v>
      </c>
      <c r="E2910" s="238"/>
      <c r="F2910" s="239" t="s">
        <v>40</v>
      </c>
      <c r="G2910" s="240"/>
      <c r="I2910" s="228" t="s">
        <v>18</v>
      </c>
      <c r="J2910" s="229"/>
      <c r="K2910" s="230" t="s">
        <v>19</v>
      </c>
      <c r="L2910" s="231"/>
      <c r="N2910" s="228" t="s">
        <v>20</v>
      </c>
      <c r="O2910" s="229"/>
      <c r="P2910" s="230" t="s">
        <v>21</v>
      </c>
      <c r="Q2910" s="231"/>
      <c r="S2910" s="228" t="s">
        <v>47</v>
      </c>
      <c r="T2910" s="229"/>
      <c r="U2910" s="230" t="s">
        <v>48</v>
      </c>
      <c r="V2910" s="231"/>
      <c r="X2910" s="228" t="s">
        <v>51</v>
      </c>
      <c r="Y2910" s="229"/>
      <c r="Z2910" s="230" t="s">
        <v>52</v>
      </c>
      <c r="AA2910" s="231"/>
      <c r="AB2910" s="4"/>
      <c r="AC2910" s="71" t="s">
        <v>89</v>
      </c>
      <c r="AE2910" s="101" t="s">
        <v>90</v>
      </c>
      <c r="AF2910" s="17"/>
      <c r="AG2910" s="62"/>
      <c r="AH2910" s="62"/>
      <c r="AI2910" s="62"/>
      <c r="AJ2910" s="62"/>
    </row>
    <row r="2911" spans="2:36" ht="18.649999999999999" customHeight="1" thickTop="1" thickBot="1">
      <c r="D2911" s="43">
        <v>0</v>
      </c>
      <c r="E2911" s="116">
        <f t="shared" ref="E2911" si="11989">(1/$E$8)*SIN($B2908*$F$8)</f>
        <v>-5.1104147812936387E-2</v>
      </c>
      <c r="F2911" s="59">
        <f t="shared" ref="F2911" si="11990">COS($F$8*$B2908)</f>
        <v>-0.98817776471990193</v>
      </c>
      <c r="G2911" s="73">
        <v>0</v>
      </c>
      <c r="I2911" s="55">
        <v>0</v>
      </c>
      <c r="J2911" s="58">
        <f t="shared" ref="J2911" si="11991">(TAN($K$8*B2908))/$J$8</f>
        <v>-0.7320970330053399</v>
      </c>
      <c r="K2911" s="56">
        <v>1</v>
      </c>
      <c r="L2911" s="57">
        <v>0</v>
      </c>
      <c r="N2911" s="55">
        <f t="shared" ref="N2911" si="11992">D2911*I2908+F2911*I2911-E2911*J2908-G2911*J2911</f>
        <v>0</v>
      </c>
      <c r="O2911" s="58">
        <f t="shared" ref="O2911" si="11993">(D2911*J2908+E2911*I2908+F2911*J2911+G2911*I2911)</f>
        <v>0.67233786182035271</v>
      </c>
      <c r="P2911" s="56">
        <f t="shared" ref="P2911" si="11994">D2911*K2908+F2911*K2911-E2911*L2908-G2911*L2911</f>
        <v>-0.98817776471990193</v>
      </c>
      <c r="Q2911" s="57">
        <f t="shared" ref="Q2911" si="11995">(D2911*L2908+E2911*K2908+F2911*L2911+G2911*K2911)</f>
        <v>0</v>
      </c>
      <c r="S2911" s="43">
        <v>0</v>
      </c>
      <c r="T2911" s="116">
        <f t="shared" ref="T2911" si="11996">(1/$T$8)*SIN($B2908*$U$8)</f>
        <v>-5.1104147812936387E-2</v>
      </c>
      <c r="U2911" s="59">
        <f t="shared" ref="U2911" si="11997">COS($U$8*$B2908)</f>
        <v>-0.98817776471990193</v>
      </c>
      <c r="V2911" s="73">
        <v>0</v>
      </c>
      <c r="X2911" s="55">
        <f t="shared" ref="X2911" si="11998">N2911*S2908+P2911*S2911-O2911*T2908-Q2911*T2911</f>
        <v>0</v>
      </c>
      <c r="Y2911" s="58">
        <f t="shared" ref="Y2911" si="11999">(N2911*T2908+O2911*S2908+P2911*T2911+Q2911*S2911)</f>
        <v>-0.61388934287649155</v>
      </c>
      <c r="Z2911" s="56">
        <f t="shared" ref="Z2911" si="12000">N2911*U2908+P2911*U2911-O2911*V2908-Q2911*V2911</f>
        <v>1.2857285759231301</v>
      </c>
      <c r="AA2911" s="57">
        <f t="shared" ref="AA2911" si="12001">(N2911*V2908+O2911*U2908+P2911*V2911+Q2911*U2911)</f>
        <v>0</v>
      </c>
      <c r="AB2911" s="9"/>
      <c r="AC2911" s="74">
        <f t="shared" ref="AC2911" si="12002">(180/PI())*ATAN(-1*(($X$8*Y2908+AA2908+$X$8*Y2911+AA2911)/($X$8*X2908+Z2908+$X$8*X2911+Z2911)))</f>
        <v>-9.9257021403141898</v>
      </c>
      <c r="AE2911" s="102">
        <f t="shared" ref="AE2911" si="12003">20*LOG(((($X$8*X2908+Z2908-$X$8*X2911-Z2911)^2+($X$8*Y2908+AA2908-$X$8*Y2911-AA2911)^2)/(($X$8*X2908+Z2908+$X$8*X2911+Z2911)^2+($X$8*Y2908+AA2908+$X$8*Y2911+AA2911)^2))^0.5)</f>
        <v>-3.8399889217169019</v>
      </c>
      <c r="AF2911" s="17"/>
      <c r="AG2911" s="62"/>
      <c r="AH2911" s="62"/>
      <c r="AI2911" s="62"/>
      <c r="AJ2911" s="62"/>
    </row>
    <row r="2912" spans="2:36" ht="18.649999999999999" customHeight="1">
      <c r="AE2912" s="66"/>
    </row>
    <row r="2913" spans="2:36" ht="18.649999999999999" customHeight="1" thickBot="1">
      <c r="E2913" s="50" t="s">
        <v>8</v>
      </c>
      <c r="J2913" s="50" t="s">
        <v>9</v>
      </c>
      <c r="O2913" s="50" t="s">
        <v>10</v>
      </c>
      <c r="T2913" s="50" t="s">
        <v>11</v>
      </c>
      <c r="Y2913" s="50" t="s">
        <v>12</v>
      </c>
    </row>
    <row r="2914" spans="2:36" ht="18.649999999999999" customHeight="1" thickBot="1">
      <c r="B2914" s="49"/>
      <c r="D2914" s="233" t="s">
        <v>37</v>
      </c>
      <c r="E2914" s="234"/>
      <c r="F2914" s="235" t="s">
        <v>38</v>
      </c>
      <c r="G2914" s="236"/>
      <c r="I2914" s="228" t="s">
        <v>14</v>
      </c>
      <c r="J2914" s="229"/>
      <c r="K2914" s="230" t="s">
        <v>15</v>
      </c>
      <c r="L2914" s="231"/>
      <c r="N2914" s="228" t="s">
        <v>16</v>
      </c>
      <c r="O2914" s="229"/>
      <c r="P2914" s="230" t="s">
        <v>17</v>
      </c>
      <c r="Q2914" s="231"/>
      <c r="S2914" s="228" t="s">
        <v>45</v>
      </c>
      <c r="T2914" s="229"/>
      <c r="U2914" s="230" t="s">
        <v>46</v>
      </c>
      <c r="V2914" s="231"/>
      <c r="X2914" s="228" t="s">
        <v>49</v>
      </c>
      <c r="Y2914" s="229"/>
      <c r="Z2914" s="230" t="s">
        <v>50</v>
      </c>
      <c r="AA2914" s="231"/>
      <c r="AB2914" s="4"/>
      <c r="AC2914" s="53" t="s">
        <v>87</v>
      </c>
      <c r="AE2914" s="98" t="s">
        <v>88</v>
      </c>
      <c r="AF2914" s="17"/>
      <c r="AG2914" s="62"/>
      <c r="AH2914" s="62"/>
      <c r="AI2914" s="62"/>
      <c r="AJ2914" s="62"/>
    </row>
    <row r="2915" spans="2:36" ht="18.649999999999999" customHeight="1" thickTop="1" thickBot="1">
      <c r="B2915" s="75">
        <v>8.26</v>
      </c>
      <c r="D2915" s="132">
        <f t="shared" ref="D2915" si="12004">COS($F$8*$B2915)</f>
        <v>-0.986919847633286</v>
      </c>
      <c r="E2915" s="133">
        <v>0</v>
      </c>
      <c r="F2915" s="134">
        <v>0</v>
      </c>
      <c r="G2915" s="135">
        <f t="shared" ref="G2915" si="12005">$E$8*SIN($B2915*$F$8)</f>
        <v>-0.48363511982425755</v>
      </c>
      <c r="I2915" s="55">
        <v>1</v>
      </c>
      <c r="J2915" s="58">
        <v>0</v>
      </c>
      <c r="K2915" s="56">
        <v>0</v>
      </c>
      <c r="L2915" s="57">
        <v>0</v>
      </c>
      <c r="N2915" s="55">
        <f t="shared" ref="N2915" si="12006">D2915*I2915+F2915*I2918-E2915*J2915-G2915*J2918</f>
        <v>-1.3296756888532708</v>
      </c>
      <c r="O2915" s="58">
        <f t="shared" ref="O2915" si="12007">(D2915*J2915+E2915*I2915+F2915*J2918+G2915*I2918)</f>
        <v>0</v>
      </c>
      <c r="P2915" s="56">
        <f t="shared" ref="P2915" si="12008">D2915*K2915+F2915*K2918-E2915*L2915-G2915*L2918</f>
        <v>0</v>
      </c>
      <c r="Q2915" s="57">
        <f t="shared" ref="Q2915" si="12009">(D2915*L2915+E2915*K2915+F2915*L2918+G2915*K2918)</f>
        <v>-0.48363511982425755</v>
      </c>
      <c r="S2915" s="59">
        <f t="shared" ref="S2915" si="12010">COS($U$8*$B2915)</f>
        <v>-0.986919847633286</v>
      </c>
      <c r="T2915" s="60">
        <v>0</v>
      </c>
      <c r="U2915" s="22">
        <v>0</v>
      </c>
      <c r="V2915" s="116">
        <f t="shared" ref="V2915" si="12011">$T$8*SIN($B2915*$U$8)</f>
        <v>-0.48363511982425755</v>
      </c>
      <c r="X2915" s="55">
        <f t="shared" ref="X2915" si="12012">N2915*S2915+P2915*S2918-O2915*T2915-Q2915*T2918</f>
        <v>1.286294113897263</v>
      </c>
      <c r="Y2915" s="58">
        <f t="shared" ref="Y2915" si="12013">(N2915*T2915+O2915*S2915+P2915*T2918+Q2915*S2918)</f>
        <v>0</v>
      </c>
      <c r="Z2915" s="56">
        <f t="shared" ref="Z2915" si="12014">N2915*U2915+P2915*U2918-O2915*V2915-Q2915*V2918</f>
        <v>0</v>
      </c>
      <c r="AA2915" s="57">
        <f t="shared" ref="AA2915" si="12015">(N2915*V2915+O2915*U2915+P2915*V2918+Q2915*U2918)</f>
        <v>1.1203869598730161</v>
      </c>
      <c r="AB2915" s="9"/>
      <c r="AC2915" s="61">
        <f t="shared" ref="AC2915" si="12016">20*LOG((2*$X$8)/(($X$8*X2915+Z2915+$X$8*X2918+Z2918)^2+($X$8*Y2915+AA2915+$X$8*Y2918+AA2918)^2)^0.5)</f>
        <v>-2.3714678078475089</v>
      </c>
      <c r="AE2915" s="99">
        <f t="shared" ref="AE2915" si="12017">((Y2915^2+X2915^2)/(Y2918^2+X2918^2))^0.5</f>
        <v>2.2017287342223075</v>
      </c>
      <c r="AF2915" s="17"/>
      <c r="AG2915" s="62"/>
      <c r="AH2915" s="62"/>
      <c r="AI2915" s="62"/>
      <c r="AJ2915" s="62"/>
    </row>
    <row r="2916" spans="2:36" ht="18.649999999999999" customHeight="1" thickBot="1">
      <c r="D2916" s="59"/>
      <c r="E2916" s="22"/>
      <c r="F2916" s="22"/>
      <c r="G2916" s="65"/>
      <c r="I2916" s="63"/>
      <c r="L2916" s="64"/>
      <c r="N2916" s="63"/>
      <c r="Q2916" s="64"/>
      <c r="S2916" s="63"/>
      <c r="V2916" s="64"/>
      <c r="X2916" s="63"/>
      <c r="AA2916" s="64"/>
      <c r="AE2916" s="100"/>
      <c r="AF2916" s="17"/>
      <c r="AG2916" s="62"/>
      <c r="AH2916" s="62"/>
      <c r="AI2916" s="62"/>
      <c r="AJ2916" s="62"/>
    </row>
    <row r="2917" spans="2:36" ht="18.649999999999999" customHeight="1" thickBot="1">
      <c r="D2917" s="237" t="s">
        <v>39</v>
      </c>
      <c r="E2917" s="238"/>
      <c r="F2917" s="239" t="s">
        <v>40</v>
      </c>
      <c r="G2917" s="240"/>
      <c r="I2917" s="228" t="s">
        <v>18</v>
      </c>
      <c r="J2917" s="229"/>
      <c r="K2917" s="230" t="s">
        <v>19</v>
      </c>
      <c r="L2917" s="231"/>
      <c r="N2917" s="228" t="s">
        <v>20</v>
      </c>
      <c r="O2917" s="229"/>
      <c r="P2917" s="230" t="s">
        <v>21</v>
      </c>
      <c r="Q2917" s="231"/>
      <c r="S2917" s="228" t="s">
        <v>47</v>
      </c>
      <c r="T2917" s="229"/>
      <c r="U2917" s="230" t="s">
        <v>48</v>
      </c>
      <c r="V2917" s="231"/>
      <c r="X2917" s="228" t="s">
        <v>51</v>
      </c>
      <c r="Y2917" s="229"/>
      <c r="Z2917" s="230" t="s">
        <v>52</v>
      </c>
      <c r="AA2917" s="231"/>
      <c r="AB2917" s="4"/>
      <c r="AC2917" s="71" t="s">
        <v>89</v>
      </c>
      <c r="AE2917" s="101" t="s">
        <v>90</v>
      </c>
      <c r="AF2917" s="17"/>
      <c r="AG2917" s="62"/>
      <c r="AH2917" s="62"/>
      <c r="AI2917" s="62"/>
      <c r="AJ2917" s="62"/>
    </row>
    <row r="2918" spans="2:36" ht="18.649999999999999" customHeight="1" thickTop="1" thickBot="1">
      <c r="D2918" s="43">
        <v>0</v>
      </c>
      <c r="E2918" s="116">
        <f t="shared" ref="E2918" si="12018">(1/$E$8)*SIN($B2915*$F$8)</f>
        <v>-5.3737235536028612E-2</v>
      </c>
      <c r="F2918" s="59">
        <f t="shared" ref="F2918" si="12019">COS($F$8*$B2915)</f>
        <v>-0.986919847633286</v>
      </c>
      <c r="G2918" s="73">
        <v>0</v>
      </c>
      <c r="I2918" s="55">
        <v>0</v>
      </c>
      <c r="J2918" s="58">
        <f t="shared" ref="J2918" si="12020">(TAN($K$8*B2915))/$J$8</f>
        <v>-0.70870750938131799</v>
      </c>
      <c r="K2918" s="56">
        <v>1</v>
      </c>
      <c r="L2918" s="57">
        <v>0</v>
      </c>
      <c r="N2918" s="55">
        <f t="shared" ref="N2918" si="12021">D2918*I2915+F2918*I2918-E2918*J2915-G2918*J2918</f>
        <v>0</v>
      </c>
      <c r="O2918" s="58">
        <f t="shared" ref="O2918" si="12022">(D2918*J2915+E2918*I2915+F2918*J2918+G2918*I2918)</f>
        <v>0.64570027163914734</v>
      </c>
      <c r="P2918" s="56">
        <f t="shared" ref="P2918" si="12023">D2918*K2915+F2918*K2918-E2918*L2915-G2918*L2918</f>
        <v>-0.986919847633286</v>
      </c>
      <c r="Q2918" s="57">
        <f t="shared" ref="Q2918" si="12024">(D2918*L2915+E2918*K2915+F2918*L2918+G2918*K2918)</f>
        <v>0</v>
      </c>
      <c r="S2918" s="43">
        <v>0</v>
      </c>
      <c r="T2918" s="116">
        <f t="shared" ref="T2918" si="12025">(1/$T$8)*SIN($B2915*$U$8)</f>
        <v>-5.3737235536028612E-2</v>
      </c>
      <c r="U2918" s="59">
        <f t="shared" ref="U2918" si="12026">COS($U$8*$B2915)</f>
        <v>-0.986919847633286</v>
      </c>
      <c r="V2918" s="73">
        <v>0</v>
      </c>
      <c r="X2918" s="55">
        <f t="shared" ref="X2918" si="12027">N2918*S2915+P2918*S2918-O2918*T2915-Q2918*T2918</f>
        <v>0</v>
      </c>
      <c r="Y2918" s="58">
        <f t="shared" ref="Y2918" si="12028">(N2918*T2915+O2918*S2915+P2918*T2918+Q2918*S2918)</f>
        <v>-0.58422006939542737</v>
      </c>
      <c r="Z2918" s="56">
        <f t="shared" ref="Z2918" si="12029">N2918*U2915+P2918*U2918-O2918*V2915-Q2918*V2918</f>
        <v>1.286294113897263</v>
      </c>
      <c r="AA2918" s="57">
        <f t="shared" ref="AA2918" si="12030">(N2918*V2915+O2918*U2915+P2918*V2918+Q2918*U2918)</f>
        <v>0</v>
      </c>
      <c r="AB2918" s="9"/>
      <c r="AC2918" s="74">
        <f t="shared" ref="AC2918" si="12031">(180/PI())*ATAN(-1*(($X$8*Y2915+AA2915+$X$8*Y2918+AA2918)/($X$8*X2915+Z2915+$X$8*X2918+Z2918)))</f>
        <v>-11.772792903646883</v>
      </c>
      <c r="AE2918" s="102">
        <f t="shared" ref="AE2918" si="12032">20*LOG(((($X$8*X2915+Z2915-$X$8*X2918-Z2918)^2+($X$8*Y2915+AA2915-$X$8*Y2918-AA2918)^2)/(($X$8*X2915+Z2915+$X$8*X2918+Z2918)^2+($X$8*Y2915+AA2915+$X$8*Y2918+AA2918)^2))^0.5)</f>
        <v>-3.7595822210182774</v>
      </c>
      <c r="AF2918" s="17"/>
      <c r="AG2918" s="62"/>
      <c r="AH2918" s="62"/>
      <c r="AI2918" s="62"/>
      <c r="AJ2918" s="62"/>
    </row>
    <row r="2919" spans="2:36" ht="18.649999999999999" customHeight="1">
      <c r="AE2919" s="66"/>
    </row>
    <row r="2920" spans="2:36" ht="18.649999999999999" customHeight="1" thickBot="1">
      <c r="E2920" s="50" t="s">
        <v>8</v>
      </c>
      <c r="J2920" s="50" t="s">
        <v>9</v>
      </c>
      <c r="O2920" s="50" t="s">
        <v>10</v>
      </c>
      <c r="T2920" s="50" t="s">
        <v>11</v>
      </c>
      <c r="Y2920" s="50" t="s">
        <v>12</v>
      </c>
    </row>
    <row r="2921" spans="2:36" ht="18.649999999999999" customHeight="1" thickBot="1">
      <c r="B2921" s="49"/>
      <c r="D2921" s="233" t="s">
        <v>37</v>
      </c>
      <c r="E2921" s="234"/>
      <c r="F2921" s="235" t="s">
        <v>38</v>
      </c>
      <c r="G2921" s="236"/>
      <c r="I2921" s="228" t="s">
        <v>14</v>
      </c>
      <c r="J2921" s="229"/>
      <c r="K2921" s="230" t="s">
        <v>15</v>
      </c>
      <c r="L2921" s="231"/>
      <c r="N2921" s="228" t="s">
        <v>16</v>
      </c>
      <c r="O2921" s="229"/>
      <c r="P2921" s="230" t="s">
        <v>17</v>
      </c>
      <c r="Q2921" s="231"/>
      <c r="S2921" s="228" t="s">
        <v>45</v>
      </c>
      <c r="T2921" s="229"/>
      <c r="U2921" s="230" t="s">
        <v>46</v>
      </c>
      <c r="V2921" s="231"/>
      <c r="X2921" s="228" t="s">
        <v>49</v>
      </c>
      <c r="Y2921" s="229"/>
      <c r="Z2921" s="230" t="s">
        <v>50</v>
      </c>
      <c r="AA2921" s="231"/>
      <c r="AB2921" s="4"/>
      <c r="AC2921" s="53" t="s">
        <v>87</v>
      </c>
      <c r="AE2921" s="98" t="s">
        <v>88</v>
      </c>
      <c r="AF2921" s="17"/>
      <c r="AG2921" s="62"/>
      <c r="AH2921" s="62"/>
      <c r="AI2921" s="62"/>
      <c r="AJ2921" s="62"/>
    </row>
    <row r="2922" spans="2:36" ht="18.649999999999999" customHeight="1" thickTop="1" thickBot="1">
      <c r="B2922" s="75">
        <v>8.2799999999999994</v>
      </c>
      <c r="D2922" s="132">
        <f t="shared" ref="D2922" si="12033">COS($F$8*$B2922)</f>
        <v>-0.98559878671014356</v>
      </c>
      <c r="E2922" s="133">
        <v>0</v>
      </c>
      <c r="F2922" s="134">
        <v>0</v>
      </c>
      <c r="G2922" s="135">
        <f t="shared" ref="G2922" si="12034">$E$8*SIN($B2922*$F$8)</f>
        <v>-0.50730196601179878</v>
      </c>
      <c r="I2922" s="55">
        <v>1</v>
      </c>
      <c r="J2922" s="58">
        <v>0</v>
      </c>
      <c r="K2922" s="56">
        <v>0</v>
      </c>
      <c r="L2922" s="57">
        <v>0</v>
      </c>
      <c r="N2922" s="55">
        <f t="shared" ref="N2922" si="12035">D2922*I2922+F2922*I2925-E2922*J2922-G2922*J2925</f>
        <v>-1.3334466620108589</v>
      </c>
      <c r="O2922" s="58">
        <f t="shared" ref="O2922" si="12036">(D2922*J2922+E2922*I2922+F2922*J2925+G2922*I2925)</f>
        <v>0</v>
      </c>
      <c r="P2922" s="56">
        <f t="shared" ref="P2922" si="12037">D2922*K2922+F2922*K2925-E2922*L2922-G2922*L2925</f>
        <v>0</v>
      </c>
      <c r="Q2922" s="57">
        <f t="shared" ref="Q2922" si="12038">(D2922*L2922+E2922*K2922+F2922*L2925+G2922*K2925)</f>
        <v>-0.50730196601179878</v>
      </c>
      <c r="S2922" s="59">
        <f t="shared" ref="S2922" si="12039">COS($U$8*$B2922)</f>
        <v>-0.98559878671014356</v>
      </c>
      <c r="T2922" s="60">
        <v>0</v>
      </c>
      <c r="U2922" s="22">
        <v>0</v>
      </c>
      <c r="V2922" s="116">
        <f t="shared" ref="V2922" si="12040">$T$8*SIN($B2922*$U$8)</f>
        <v>-0.50730196601179878</v>
      </c>
      <c r="X2922" s="55">
        <f t="shared" ref="X2922" si="12041">N2922*S2922+P2922*S2925-O2922*T2922-Q2922*T2925</f>
        <v>1.2856483805851007</v>
      </c>
      <c r="Y2922" s="58">
        <f t="shared" ref="Y2922" si="12042">(N2922*T2922+O2922*S2922+P2922*T2925+Q2922*S2925)</f>
        <v>0</v>
      </c>
      <c r="Z2922" s="56">
        <f t="shared" ref="Z2922" si="12043">N2922*U2922+P2922*U2925-O2922*V2922-Q2922*V2925</f>
        <v>0</v>
      </c>
      <c r="AA2922" s="57">
        <f t="shared" ref="AA2922" si="12044">(N2922*V2922+O2922*U2922+P2922*V2925+Q2922*U2925)</f>
        <v>1.1764563154068788</v>
      </c>
      <c r="AB2922" s="9"/>
      <c r="AC2922" s="61">
        <f t="shared" ref="AC2922" si="12045">20*LOG((2*$X$8)/(($X$8*X2922+Z2922+$X$8*X2925+Z2925)^2+($X$8*Y2922+AA2922+$X$8*Y2925+AA2925)^2)^0.5)</f>
        <v>-2.4290270316516507</v>
      </c>
      <c r="AE2922" s="99">
        <f t="shared" ref="AE2922" si="12046">((Y2922^2+X2922^2)/(Y2925^2+X2925^2))^0.5</f>
        <v>2.3166307998808029</v>
      </c>
      <c r="AF2922" s="17"/>
      <c r="AG2922" s="62"/>
      <c r="AH2922" s="62"/>
      <c r="AI2922" s="62"/>
      <c r="AJ2922" s="62"/>
    </row>
    <row r="2923" spans="2:36" ht="18.649999999999999" customHeight="1" thickBot="1">
      <c r="D2923" s="59"/>
      <c r="E2923" s="22"/>
      <c r="F2923" s="22"/>
      <c r="G2923" s="65"/>
      <c r="I2923" s="63"/>
      <c r="L2923" s="64"/>
      <c r="N2923" s="63"/>
      <c r="Q2923" s="64"/>
      <c r="S2923" s="63"/>
      <c r="V2923" s="64"/>
      <c r="X2923" s="63"/>
      <c r="AA2923" s="64"/>
      <c r="AE2923" s="100"/>
      <c r="AF2923" s="17"/>
      <c r="AG2923" s="62"/>
      <c r="AH2923" s="62"/>
      <c r="AI2923" s="62"/>
      <c r="AJ2923" s="62"/>
    </row>
    <row r="2924" spans="2:36" ht="18.649999999999999" customHeight="1" thickBot="1">
      <c r="D2924" s="237" t="s">
        <v>39</v>
      </c>
      <c r="E2924" s="238"/>
      <c r="F2924" s="239" t="s">
        <v>40</v>
      </c>
      <c r="G2924" s="240"/>
      <c r="I2924" s="228" t="s">
        <v>18</v>
      </c>
      <c r="J2924" s="229"/>
      <c r="K2924" s="230" t="s">
        <v>19</v>
      </c>
      <c r="L2924" s="231"/>
      <c r="N2924" s="228" t="s">
        <v>20</v>
      </c>
      <c r="O2924" s="229"/>
      <c r="P2924" s="230" t="s">
        <v>21</v>
      </c>
      <c r="Q2924" s="231"/>
      <c r="S2924" s="228" t="s">
        <v>47</v>
      </c>
      <c r="T2924" s="229"/>
      <c r="U2924" s="230" t="s">
        <v>48</v>
      </c>
      <c r="V2924" s="231"/>
      <c r="X2924" s="228" t="s">
        <v>51</v>
      </c>
      <c r="Y2924" s="229"/>
      <c r="Z2924" s="230" t="s">
        <v>52</v>
      </c>
      <c r="AA2924" s="231"/>
      <c r="AB2924" s="4"/>
      <c r="AC2924" s="71" t="s">
        <v>89</v>
      </c>
      <c r="AE2924" s="101" t="s">
        <v>90</v>
      </c>
      <c r="AF2924" s="17"/>
      <c r="AG2924" s="62"/>
      <c r="AH2924" s="62"/>
      <c r="AI2924" s="62"/>
      <c r="AJ2924" s="62"/>
    </row>
    <row r="2925" spans="2:36" ht="18.649999999999999" customHeight="1" thickTop="1" thickBot="1">
      <c r="D2925" s="43">
        <v>0</v>
      </c>
      <c r="E2925" s="116">
        <f t="shared" ref="E2925" si="12047">(1/$E$8)*SIN($B2922*$F$8)</f>
        <v>-5.6366885112422084E-2</v>
      </c>
      <c r="F2925" s="59">
        <f t="shared" ref="F2925" si="12048">COS($F$8*$B2922)</f>
        <v>-0.98559878671014356</v>
      </c>
      <c r="G2925" s="73">
        <v>0</v>
      </c>
      <c r="I2925" s="55">
        <v>0</v>
      </c>
      <c r="J2925" s="58">
        <f t="shared" ref="J2925" si="12049">(TAN($K$8*B2922))/$J$8</f>
        <v>-0.68568209588335249</v>
      </c>
      <c r="K2925" s="56">
        <v>1</v>
      </c>
      <c r="L2925" s="57">
        <v>0</v>
      </c>
      <c r="N2925" s="55">
        <f t="shared" ref="N2925" si="12050">D2925*I2922+F2925*I2925-E2925*J2922-G2925*J2925</f>
        <v>0</v>
      </c>
      <c r="O2925" s="58">
        <f t="shared" ref="O2925" si="12051">(D2925*J2922+E2925*I2922+F2925*J2925+G2925*I2925)</f>
        <v>0.61944055665907849</v>
      </c>
      <c r="P2925" s="56">
        <f t="shared" ref="P2925" si="12052">D2925*K2922+F2925*K2925-E2925*L2922-G2925*L2925</f>
        <v>-0.98559878671014356</v>
      </c>
      <c r="Q2925" s="57">
        <f t="shared" ref="Q2925" si="12053">(D2925*L2922+E2925*K2922+F2925*L2925+G2925*K2925)</f>
        <v>0</v>
      </c>
      <c r="S2925" s="43">
        <v>0</v>
      </c>
      <c r="T2925" s="116">
        <f t="shared" ref="T2925" si="12054">(1/$T$8)*SIN($B2922*$U$8)</f>
        <v>-5.6366885112422084E-2</v>
      </c>
      <c r="U2925" s="59">
        <f t="shared" ref="U2925" si="12055">COS($U$8*$B2922)</f>
        <v>-0.98559878671014356</v>
      </c>
      <c r="V2925" s="73">
        <v>0</v>
      </c>
      <c r="X2925" s="55">
        <f t="shared" ref="X2925" si="12056">N2925*S2922+P2925*S2925-O2925*T2922-Q2925*T2925</f>
        <v>0</v>
      </c>
      <c r="Y2925" s="58">
        <f t="shared" ref="Y2925" si="12057">(N2925*T2922+O2925*S2922+P2925*T2925+Q2925*S2925)</f>
        <v>-0.55496472750481041</v>
      </c>
      <c r="Z2925" s="56">
        <f t="shared" ref="Z2925" si="12058">N2925*U2922+P2925*U2925-O2925*V2922-Q2925*V2925</f>
        <v>1.2856483805851007</v>
      </c>
      <c r="AA2925" s="57">
        <f t="shared" ref="AA2925" si="12059">(N2925*V2922+O2925*U2922+P2925*V2925+Q2925*U2925)</f>
        <v>0</v>
      </c>
      <c r="AB2925" s="9"/>
      <c r="AC2925" s="74">
        <f t="shared" ref="AC2925" si="12060">(180/PI())*ATAN(-1*(($X$8*Y2922+AA2922+$X$8*Y2925+AA2925)/($X$8*X2922+Z2922+$X$8*X2925+Z2925)))</f>
        <v>-13.587988527357322</v>
      </c>
      <c r="AE2925" s="102">
        <f t="shared" ref="AE2925" si="12061">20*LOG(((($X$8*X2922+Z2922-$X$8*X2925-Z2925)^2+($X$8*Y2922+AA2922-$X$8*Y2925-AA2925)^2)/(($X$8*X2922+Z2922+$X$8*X2925+Z2925)^2+($X$8*Y2922+AA2922+$X$8*Y2925+AA2925)^2))^0.5)</f>
        <v>-3.6815731162729954</v>
      </c>
      <c r="AF2925" s="17"/>
      <c r="AG2925" s="62"/>
      <c r="AH2925" s="62"/>
      <c r="AI2925" s="62"/>
      <c r="AJ2925" s="62"/>
    </row>
    <row r="2926" spans="2:36" ht="18.649999999999999" customHeight="1">
      <c r="AE2926" s="66"/>
    </row>
    <row r="2927" spans="2:36" ht="18.649999999999999" customHeight="1" thickBot="1">
      <c r="E2927" s="50" t="s">
        <v>8</v>
      </c>
      <c r="J2927" s="50" t="s">
        <v>9</v>
      </c>
      <c r="O2927" s="50" t="s">
        <v>10</v>
      </c>
      <c r="T2927" s="50" t="s">
        <v>11</v>
      </c>
      <c r="Y2927" s="50" t="s">
        <v>12</v>
      </c>
    </row>
    <row r="2928" spans="2:36" ht="18.649999999999999" customHeight="1" thickBot="1">
      <c r="B2928" s="49"/>
      <c r="D2928" s="233" t="s">
        <v>37</v>
      </c>
      <c r="E2928" s="234"/>
      <c r="F2928" s="235" t="s">
        <v>38</v>
      </c>
      <c r="G2928" s="236"/>
      <c r="I2928" s="228" t="s">
        <v>14</v>
      </c>
      <c r="J2928" s="229"/>
      <c r="K2928" s="230" t="s">
        <v>15</v>
      </c>
      <c r="L2928" s="231"/>
      <c r="N2928" s="228" t="s">
        <v>16</v>
      </c>
      <c r="O2928" s="229"/>
      <c r="P2928" s="230" t="s">
        <v>17</v>
      </c>
      <c r="Q2928" s="231"/>
      <c r="S2928" s="228" t="s">
        <v>45</v>
      </c>
      <c r="T2928" s="229"/>
      <c r="U2928" s="230" t="s">
        <v>46</v>
      </c>
      <c r="V2928" s="231"/>
      <c r="X2928" s="228" t="s">
        <v>49</v>
      </c>
      <c r="Y2928" s="229"/>
      <c r="Z2928" s="230" t="s">
        <v>50</v>
      </c>
      <c r="AA2928" s="231"/>
      <c r="AB2928" s="4"/>
      <c r="AC2928" s="53" t="s">
        <v>87</v>
      </c>
      <c r="AE2928" s="98" t="s">
        <v>88</v>
      </c>
      <c r="AF2928" s="17"/>
      <c r="AG2928" s="62"/>
      <c r="AH2928" s="62"/>
      <c r="AI2928" s="62"/>
      <c r="AJ2928" s="62"/>
    </row>
    <row r="2929" spans="2:36" ht="18.649999999999999" customHeight="1" thickTop="1" thickBot="1">
      <c r="B2929" s="75">
        <v>8.3000000000000007</v>
      </c>
      <c r="D2929" s="132">
        <f t="shared" ref="D2929" si="12062">COS($F$8*$B2929)</f>
        <v>-0.98421466647289568</v>
      </c>
      <c r="E2929" s="133">
        <v>0</v>
      </c>
      <c r="F2929" s="134">
        <v>0</v>
      </c>
      <c r="G2929" s="135">
        <f t="shared" ref="G2929" si="12063">$E$8*SIN($B2929*$F$8)</f>
        <v>-0.53093635465733502</v>
      </c>
      <c r="I2929" s="55">
        <v>1</v>
      </c>
      <c r="J2929" s="58">
        <v>0</v>
      </c>
      <c r="K2929" s="56">
        <v>0</v>
      </c>
      <c r="L2929" s="57">
        <v>0</v>
      </c>
      <c r="N2929" s="55">
        <f t="shared" ref="N2929" si="12064">D2929*I2929+F2929*I2932-E2929*J2929-G2929*J2932</f>
        <v>-1.3362273632044408</v>
      </c>
      <c r="O2929" s="58">
        <f t="shared" ref="O2929" si="12065">(D2929*J2929+E2929*I2929+F2929*J2932+G2929*I2932)</f>
        <v>0</v>
      </c>
      <c r="P2929" s="56">
        <f t="shared" ref="P2929" si="12066">D2929*K2929+F2929*K2932-E2929*L2929-G2929*L2932</f>
        <v>0</v>
      </c>
      <c r="Q2929" s="57">
        <f t="shared" ref="Q2929" si="12067">(D2929*L2929+E2929*K2929+F2929*L2932+G2929*K2932)</f>
        <v>-0.53093635465733502</v>
      </c>
      <c r="S2929" s="59">
        <f t="shared" ref="S2929" si="12068">COS($U$8*$B2929)</f>
        <v>-0.98421466647289568</v>
      </c>
      <c r="T2929" s="60">
        <v>0</v>
      </c>
      <c r="U2929" s="22">
        <v>0</v>
      </c>
      <c r="V2929" s="116">
        <f t="shared" ref="V2929" si="12069">$T$8*SIN($B2929*$U$8)</f>
        <v>-0.53093635465733502</v>
      </c>
      <c r="X2929" s="55">
        <f t="shared" ref="X2929" si="12070">N2929*S2929+P2929*S2932-O2929*T2929-Q2929*T2932</f>
        <v>1.2838130783085691</v>
      </c>
      <c r="Y2929" s="58">
        <f t="shared" ref="Y2929" si="12071">(N2929*T2929+O2929*S2929+P2929*T2932+Q2929*S2932)</f>
        <v>0</v>
      </c>
      <c r="Z2929" s="56">
        <f t="shared" ref="Z2929" si="12072">N2929*U2929+P2929*U2932-O2929*V2929-Q2929*V2932</f>
        <v>0</v>
      </c>
      <c r="AA2929" s="57">
        <f t="shared" ref="AA2929" si="12073">(N2929*V2929+O2929*U2929+P2929*V2932+Q2929*U2932)</f>
        <v>1.2320070324305528</v>
      </c>
      <c r="AB2929" s="9"/>
      <c r="AC2929" s="61">
        <f t="shared" ref="AC2929" si="12074">20*LOG((2*$X$8)/(($X$8*X2929+Z2929+$X$8*X2932+Z2932)^2+($X$8*Y2929+AA2929+$X$8*Y2932+AA2932)^2)^0.5)</f>
        <v>-2.4864683258177429</v>
      </c>
      <c r="AE2929" s="99">
        <f t="shared" ref="AE2929" si="12075">((Y2929^2+X2929^2)/(Y2932^2+X2932^2))^0.5</f>
        <v>2.4401808951746213</v>
      </c>
      <c r="AF2929" s="17"/>
      <c r="AG2929" s="62"/>
      <c r="AH2929" s="62"/>
      <c r="AI2929" s="62"/>
      <c r="AJ2929" s="62"/>
    </row>
    <row r="2930" spans="2:36" ht="18.649999999999999" customHeight="1" thickBot="1">
      <c r="D2930" s="59"/>
      <c r="E2930" s="22"/>
      <c r="F2930" s="22"/>
      <c r="G2930" s="65"/>
      <c r="I2930" s="63"/>
      <c r="L2930" s="64"/>
      <c r="N2930" s="63"/>
      <c r="Q2930" s="64"/>
      <c r="S2930" s="63"/>
      <c r="V2930" s="64"/>
      <c r="X2930" s="63"/>
      <c r="AA2930" s="64"/>
      <c r="AE2930" s="100"/>
      <c r="AF2930" s="17"/>
      <c r="AG2930" s="62"/>
      <c r="AH2930" s="62"/>
      <c r="AI2930" s="62"/>
      <c r="AJ2930" s="62"/>
    </row>
    <row r="2931" spans="2:36" ht="18.649999999999999" customHeight="1" thickBot="1">
      <c r="D2931" s="237" t="s">
        <v>39</v>
      </c>
      <c r="E2931" s="238"/>
      <c r="F2931" s="239" t="s">
        <v>40</v>
      </c>
      <c r="G2931" s="240"/>
      <c r="I2931" s="228" t="s">
        <v>18</v>
      </c>
      <c r="J2931" s="229"/>
      <c r="K2931" s="230" t="s">
        <v>19</v>
      </c>
      <c r="L2931" s="231"/>
      <c r="N2931" s="228" t="s">
        <v>20</v>
      </c>
      <c r="O2931" s="229"/>
      <c r="P2931" s="230" t="s">
        <v>21</v>
      </c>
      <c r="Q2931" s="231"/>
      <c r="S2931" s="228" t="s">
        <v>47</v>
      </c>
      <c r="T2931" s="229"/>
      <c r="U2931" s="230" t="s">
        <v>48</v>
      </c>
      <c r="V2931" s="231"/>
      <c r="X2931" s="228" t="s">
        <v>51</v>
      </c>
      <c r="Y2931" s="229"/>
      <c r="Z2931" s="230" t="s">
        <v>52</v>
      </c>
      <c r="AA2931" s="231"/>
      <c r="AB2931" s="4"/>
      <c r="AC2931" s="71" t="s">
        <v>89</v>
      </c>
      <c r="AE2931" s="101" t="s">
        <v>90</v>
      </c>
      <c r="AF2931" s="17"/>
      <c r="AG2931" s="62"/>
      <c r="AH2931" s="62"/>
      <c r="AI2931" s="62"/>
      <c r="AJ2931" s="62"/>
    </row>
    <row r="2932" spans="2:36" ht="18.649999999999999" customHeight="1" thickTop="1" thickBot="1">
      <c r="D2932" s="43">
        <v>0</v>
      </c>
      <c r="E2932" s="116">
        <f t="shared" ref="E2932" si="12076">(1/$E$8)*SIN($B2929*$F$8)</f>
        <v>-5.8992928295259442E-2</v>
      </c>
      <c r="F2932" s="59">
        <f t="shared" ref="F2932" si="12077">COS($F$8*$B2929)</f>
        <v>-0.98421466647289568</v>
      </c>
      <c r="G2932" s="73">
        <v>0</v>
      </c>
      <c r="I2932" s="55">
        <v>0</v>
      </c>
      <c r="J2932" s="58">
        <f t="shared" ref="J2932" si="12078">(TAN($K$8*B2929))/$J$8</f>
        <v>-0.66300356651737158</v>
      </c>
      <c r="K2932" s="56">
        <v>1</v>
      </c>
      <c r="L2932" s="57">
        <v>0</v>
      </c>
      <c r="N2932" s="55">
        <f t="shared" ref="N2932" si="12079">D2932*I2929+F2932*I2932-E2932*J2929-G2932*J2932</f>
        <v>0</v>
      </c>
      <c r="O2932" s="58">
        <f t="shared" ref="O2932" si="12080">(D2932*J2929+E2932*I2929+F2932*J2932+G2932*I2932)</f>
        <v>0.59354490579497565</v>
      </c>
      <c r="P2932" s="56">
        <f t="shared" ref="P2932" si="12081">D2932*K2929+F2932*K2932-E2932*L2929-G2932*L2932</f>
        <v>-0.98421466647289568</v>
      </c>
      <c r="Q2932" s="57">
        <f t="shared" ref="Q2932" si="12082">(D2932*L2929+E2932*K2929+F2932*L2932+G2932*K2932)</f>
        <v>0</v>
      </c>
      <c r="S2932" s="43">
        <v>0</v>
      </c>
      <c r="T2932" s="116">
        <f t="shared" ref="T2932" si="12083">(1/$T$8)*SIN($B2929*$U$8)</f>
        <v>-5.8992928295259442E-2</v>
      </c>
      <c r="U2932" s="59">
        <f t="shared" ref="U2932" si="12084">COS($U$8*$B2929)</f>
        <v>-0.98421466647289568</v>
      </c>
      <c r="V2932" s="73">
        <v>0</v>
      </c>
      <c r="X2932" s="55">
        <f t="shared" ref="X2932" si="12085">N2932*S2929+P2932*S2932-O2932*T2929-Q2932*T2932</f>
        <v>0</v>
      </c>
      <c r="Y2932" s="58">
        <f t="shared" ref="Y2932" si="12086">(N2932*T2929+O2932*S2929+P2932*T2932+Q2932*S2932)</f>
        <v>-0.52611389624731009</v>
      </c>
      <c r="Z2932" s="56">
        <f t="shared" ref="Z2932" si="12087">N2932*U2929+P2932*U2932-O2932*V2929-Q2932*V2932</f>
        <v>1.2838130783085691</v>
      </c>
      <c r="AA2932" s="57">
        <f t="shared" ref="AA2932" si="12088">(N2932*V2929+O2932*U2929+P2932*V2932+Q2932*U2932)</f>
        <v>0</v>
      </c>
      <c r="AB2932" s="9"/>
      <c r="AC2932" s="74">
        <f t="shared" ref="AC2932" si="12089">(180/PI())*ATAN(-1*(($X$8*Y2929+AA2929+$X$8*Y2932+AA2932)/($X$8*X2929+Z2929+$X$8*X2932+Z2932)))</f>
        <v>-15.37201784173579</v>
      </c>
      <c r="AE2932" s="102">
        <f t="shared" ref="AE2932" si="12090">20*LOG(((($X$8*X2929+Z2929-$X$8*X2932-Z2932)^2+($X$8*Y2929+AA2929-$X$8*Y2932-AA2932)^2)/(($X$8*X2929+Z2929+$X$8*X2932+Z2932)^2+($X$8*Y2929+AA2929+$X$8*Y2932+AA2932)^2))^0.5)</f>
        <v>-3.6060933630082292</v>
      </c>
      <c r="AF2932" s="17"/>
      <c r="AG2932" s="62"/>
      <c r="AH2932" s="62"/>
      <c r="AI2932" s="62"/>
      <c r="AJ2932" s="62"/>
    </row>
    <row r="2933" spans="2:36" ht="18.649999999999999" customHeight="1">
      <c r="AE2933" s="66"/>
    </row>
    <row r="2934" spans="2:36" ht="18.649999999999999" customHeight="1" thickBot="1">
      <c r="E2934" s="50" t="s">
        <v>8</v>
      </c>
      <c r="J2934" s="50" t="s">
        <v>9</v>
      </c>
      <c r="O2934" s="50" t="s">
        <v>10</v>
      </c>
      <c r="T2934" s="50" t="s">
        <v>11</v>
      </c>
      <c r="Y2934" s="50" t="s">
        <v>12</v>
      </c>
    </row>
    <row r="2935" spans="2:36" ht="18.649999999999999" customHeight="1" thickBot="1">
      <c r="B2935" s="49"/>
      <c r="D2935" s="233" t="s">
        <v>37</v>
      </c>
      <c r="E2935" s="234"/>
      <c r="F2935" s="235" t="s">
        <v>38</v>
      </c>
      <c r="G2935" s="236"/>
      <c r="I2935" s="228" t="s">
        <v>14</v>
      </c>
      <c r="J2935" s="229"/>
      <c r="K2935" s="230" t="s">
        <v>15</v>
      </c>
      <c r="L2935" s="231"/>
      <c r="N2935" s="228" t="s">
        <v>16</v>
      </c>
      <c r="O2935" s="229"/>
      <c r="P2935" s="230" t="s">
        <v>17</v>
      </c>
      <c r="Q2935" s="231"/>
      <c r="S2935" s="228" t="s">
        <v>45</v>
      </c>
      <c r="T2935" s="229"/>
      <c r="U2935" s="230" t="s">
        <v>46</v>
      </c>
      <c r="V2935" s="231"/>
      <c r="X2935" s="228" t="s">
        <v>49</v>
      </c>
      <c r="Y2935" s="229"/>
      <c r="Z2935" s="230" t="s">
        <v>50</v>
      </c>
      <c r="AA2935" s="231"/>
      <c r="AB2935" s="4"/>
      <c r="AC2935" s="53" t="s">
        <v>87</v>
      </c>
      <c r="AE2935" s="98" t="s">
        <v>88</v>
      </c>
      <c r="AF2935" s="17"/>
      <c r="AG2935" s="62"/>
      <c r="AH2935" s="62"/>
      <c r="AI2935" s="62"/>
      <c r="AJ2935" s="62"/>
    </row>
    <row r="2936" spans="2:36" ht="18.649999999999999" customHeight="1" thickTop="1" thickBot="1">
      <c r="B2936" s="75">
        <v>8.32</v>
      </c>
      <c r="D2936" s="132">
        <f t="shared" ref="D2936" si="12091">COS($F$8*$B2936)</f>
        <v>-0.98276757547854365</v>
      </c>
      <c r="E2936" s="133">
        <v>0</v>
      </c>
      <c r="F2936" s="134">
        <v>0</v>
      </c>
      <c r="G2936" s="135">
        <f t="shared" ref="G2936" si="12092">$E$8*SIN($B2936*$F$8)</f>
        <v>-0.55453677361580289</v>
      </c>
      <c r="I2936" s="55">
        <v>1</v>
      </c>
      <c r="J2936" s="58">
        <v>0</v>
      </c>
      <c r="K2936" s="56">
        <v>0</v>
      </c>
      <c r="L2936" s="57">
        <v>0</v>
      </c>
      <c r="N2936" s="55">
        <f t="shared" ref="N2936" si="12093">D2936*I2936+F2936*I2939-E2936*J2936-G2936*J2939</f>
        <v>-1.3380345970044212</v>
      </c>
      <c r="O2936" s="58">
        <f t="shared" ref="O2936" si="12094">(D2936*J2936+E2936*I2936+F2936*J2939+G2936*I2939)</f>
        <v>0</v>
      </c>
      <c r="P2936" s="56">
        <f t="shared" ref="P2936" si="12095">D2936*K2936+F2936*K2939-E2936*L2936-G2936*L2939</f>
        <v>0</v>
      </c>
      <c r="Q2936" s="57">
        <f t="shared" ref="Q2936" si="12096">(D2936*L2936+E2936*K2936+F2936*L2939+G2936*K2939)</f>
        <v>-0.55453677361580289</v>
      </c>
      <c r="S2936" s="59">
        <f t="shared" ref="S2936" si="12097">COS($U$8*$B2936)</f>
        <v>-0.98276757547854365</v>
      </c>
      <c r="T2936" s="60">
        <v>0</v>
      </c>
      <c r="U2936" s="22">
        <v>0</v>
      </c>
      <c r="V2936" s="116">
        <f t="shared" ref="V2936" si="12098">$T$8*SIN($B2936*$U$8)</f>
        <v>-0.55453677361580289</v>
      </c>
      <c r="X2936" s="55">
        <f t="shared" ref="X2936" si="12099">N2936*S2936+P2936*S2939-O2936*T2936-Q2936*T2939</f>
        <v>1.2808091242164203</v>
      </c>
      <c r="Y2936" s="58">
        <f t="shared" ref="Y2936" si="12100">(N2936*T2936+O2936*S2936+P2936*T2939+Q2936*S2939)</f>
        <v>0</v>
      </c>
      <c r="Z2936" s="56">
        <f t="shared" ref="Z2936" si="12101">N2936*U2936+P2936*U2939-O2936*V2936-Q2936*V2939</f>
        <v>0</v>
      </c>
      <c r="AA2936" s="57">
        <f t="shared" ref="AA2936" si="12102">(N2936*V2936+O2936*U2936+P2936*V2939+Q2936*U2939)</f>
        <v>1.2869701489292495</v>
      </c>
      <c r="AB2936" s="9"/>
      <c r="AC2936" s="61">
        <f t="shared" ref="AC2936" si="12103">20*LOG((2*$X$8)/(($X$8*X2936+Z2936+$X$8*X2939+Z2939)^2+($X$8*Y2936+AA2936+$X$8*Y2939+AA2939)^2)^0.5)</f>
        <v>-2.5436076475764451</v>
      </c>
      <c r="AE2936" s="99">
        <f t="shared" ref="AE2936" si="12104">((Y2936^2+X2936^2)/(Y2939^2+X2939^2))^0.5</f>
        <v>2.5736692263187613</v>
      </c>
      <c r="AF2936" s="17"/>
      <c r="AG2936" s="62"/>
      <c r="AH2936" s="62"/>
      <c r="AI2936" s="62"/>
      <c r="AJ2936" s="62"/>
    </row>
    <row r="2937" spans="2:36" ht="18.649999999999999" customHeight="1" thickBot="1">
      <c r="D2937" s="59"/>
      <c r="E2937" s="22"/>
      <c r="F2937" s="22"/>
      <c r="G2937" s="65"/>
      <c r="I2937" s="63"/>
      <c r="L2937" s="64"/>
      <c r="N2937" s="63"/>
      <c r="Q2937" s="64"/>
      <c r="S2937" s="63"/>
      <c r="V2937" s="64"/>
      <c r="X2937" s="63"/>
      <c r="AA2937" s="64"/>
      <c r="AE2937" s="100"/>
      <c r="AF2937" s="17"/>
      <c r="AG2937" s="62"/>
      <c r="AH2937" s="62"/>
      <c r="AI2937" s="62"/>
      <c r="AJ2937" s="62"/>
    </row>
    <row r="2938" spans="2:36" ht="18.649999999999999" customHeight="1" thickBot="1">
      <c r="D2938" s="237" t="s">
        <v>39</v>
      </c>
      <c r="E2938" s="238"/>
      <c r="F2938" s="239" t="s">
        <v>40</v>
      </c>
      <c r="G2938" s="240"/>
      <c r="I2938" s="228" t="s">
        <v>18</v>
      </c>
      <c r="J2938" s="229"/>
      <c r="K2938" s="230" t="s">
        <v>19</v>
      </c>
      <c r="L2938" s="231"/>
      <c r="N2938" s="228" t="s">
        <v>20</v>
      </c>
      <c r="O2938" s="229"/>
      <c r="P2938" s="230" t="s">
        <v>21</v>
      </c>
      <c r="Q2938" s="231"/>
      <c r="S2938" s="228" t="s">
        <v>47</v>
      </c>
      <c r="T2938" s="229"/>
      <c r="U2938" s="230" t="s">
        <v>48</v>
      </c>
      <c r="V2938" s="231"/>
      <c r="X2938" s="228" t="s">
        <v>51</v>
      </c>
      <c r="Y2938" s="229"/>
      <c r="Z2938" s="230" t="s">
        <v>52</v>
      </c>
      <c r="AA2938" s="231"/>
      <c r="AB2938" s="4"/>
      <c r="AC2938" s="71" t="s">
        <v>89</v>
      </c>
      <c r="AE2938" s="101" t="s">
        <v>90</v>
      </c>
      <c r="AF2938" s="17"/>
      <c r="AG2938" s="62"/>
      <c r="AH2938" s="62"/>
      <c r="AI2938" s="62"/>
      <c r="AJ2938" s="62"/>
    </row>
    <row r="2939" spans="2:36" ht="18.649999999999999" customHeight="1" thickTop="1" thickBot="1">
      <c r="D2939" s="43">
        <v>0</v>
      </c>
      <c r="E2939" s="116">
        <f t="shared" ref="E2939" si="12105">(1/$E$8)*SIN($B2936*$F$8)</f>
        <v>-6.1615197068422542E-2</v>
      </c>
      <c r="F2939" s="59">
        <f t="shared" ref="F2939" si="12106">COS($F$8*$B2936)</f>
        <v>-0.98276757547854365</v>
      </c>
      <c r="G2939" s="73">
        <v>0</v>
      </c>
      <c r="I2939" s="55">
        <v>0</v>
      </c>
      <c r="J2939" s="58">
        <f t="shared" ref="J2939" si="12107">(TAN($K$8*B2936))/$J$8</f>
        <v>-0.6406554775608363</v>
      </c>
      <c r="K2939" s="56">
        <v>1</v>
      </c>
      <c r="L2939" s="57">
        <v>0</v>
      </c>
      <c r="N2939" s="55">
        <f t="shared" ref="N2939" si="12108">D2939*I2936+F2939*I2939-E2939*J2936-G2939*J2939</f>
        <v>0</v>
      </c>
      <c r="O2939" s="58">
        <f t="shared" ref="O2939" si="12109">(D2939*J2936+E2939*I2936+F2939*J2939+G2939*I2939)</f>
        <v>0.56800023333108907</v>
      </c>
      <c r="P2939" s="56">
        <f t="shared" ref="P2939" si="12110">D2939*K2936+F2939*K2939-E2939*L2936-G2939*L2939</f>
        <v>-0.98276757547854365</v>
      </c>
      <c r="Q2939" s="57">
        <f t="shared" ref="Q2939" si="12111">(D2939*L2936+E2939*K2936+F2939*L2939+G2939*K2939)</f>
        <v>0</v>
      </c>
      <c r="S2939" s="43">
        <v>0</v>
      </c>
      <c r="T2939" s="116">
        <f t="shared" ref="T2939" si="12112">(1/$T$8)*SIN($B2936*$U$8)</f>
        <v>-6.1615197068422542E-2</v>
      </c>
      <c r="U2939" s="59">
        <f t="shared" ref="U2939" si="12113">COS($U$8*$B2936)</f>
        <v>-0.98276757547854365</v>
      </c>
      <c r="V2939" s="73">
        <v>0</v>
      </c>
      <c r="X2939" s="55">
        <f t="shared" ref="X2939" si="12114">N2939*S2936+P2939*S2939-O2939*T2936-Q2939*T2939</f>
        <v>0</v>
      </c>
      <c r="Y2939" s="58">
        <f t="shared" ref="Y2939" si="12115">(N2939*T2936+O2939*S2936+P2939*T2939+Q2939*S2939)</f>
        <v>-0.49765879434647525</v>
      </c>
      <c r="Z2939" s="56">
        <f t="shared" ref="Z2939" si="12116">N2939*U2936+P2939*U2939-O2939*V2936-Q2939*V2939</f>
        <v>1.2808091242164203</v>
      </c>
      <c r="AA2939" s="57">
        <f t="shared" ref="AA2939" si="12117">(N2939*V2936+O2939*U2936+P2939*V2939+Q2939*U2939)</f>
        <v>0</v>
      </c>
      <c r="AB2939" s="9"/>
      <c r="AC2939" s="74">
        <f t="shared" ref="AC2939" si="12118">(180/PI())*ATAN(-1*(($X$8*Y2936+AA2936+$X$8*Y2939+AA2939)/($X$8*X2936+Z2936+$X$8*X2939+Z2939)))</f>
        <v>-17.125633611586025</v>
      </c>
      <c r="AE2939" s="102">
        <f t="shared" ref="AE2939" si="12119">20*LOG(((($X$8*X2936+Z2936-$X$8*X2939-Z2939)^2+($X$8*Y2936+AA2936-$X$8*Y2939-AA2939)^2)/(($X$8*X2936+Z2936+$X$8*X2939+Z2939)^2+($X$8*Y2936+AA2936+$X$8*Y2939+AA2939)^2))^0.5)</f>
        <v>-3.5332489181601683</v>
      </c>
      <c r="AF2939" s="17"/>
      <c r="AG2939" s="62"/>
      <c r="AH2939" s="62"/>
      <c r="AI2939" s="62"/>
      <c r="AJ2939" s="62"/>
    </row>
    <row r="2940" spans="2:36" ht="18.649999999999999" customHeight="1">
      <c r="AE2940" s="66"/>
    </row>
    <row r="2941" spans="2:36" ht="18.649999999999999" customHeight="1" thickBot="1">
      <c r="E2941" s="50" t="s">
        <v>8</v>
      </c>
      <c r="J2941" s="50" t="s">
        <v>9</v>
      </c>
      <c r="O2941" s="50" t="s">
        <v>10</v>
      </c>
      <c r="T2941" s="50" t="s">
        <v>11</v>
      </c>
      <c r="Y2941" s="50" t="s">
        <v>12</v>
      </c>
    </row>
    <row r="2942" spans="2:36" ht="18.649999999999999" customHeight="1" thickBot="1">
      <c r="B2942" s="49"/>
      <c r="D2942" s="233" t="s">
        <v>37</v>
      </c>
      <c r="E2942" s="234"/>
      <c r="F2942" s="235" t="s">
        <v>38</v>
      </c>
      <c r="G2942" s="236"/>
      <c r="I2942" s="228" t="s">
        <v>14</v>
      </c>
      <c r="J2942" s="229"/>
      <c r="K2942" s="230" t="s">
        <v>15</v>
      </c>
      <c r="L2942" s="231"/>
      <c r="N2942" s="228" t="s">
        <v>16</v>
      </c>
      <c r="O2942" s="229"/>
      <c r="P2942" s="230" t="s">
        <v>17</v>
      </c>
      <c r="Q2942" s="231"/>
      <c r="S2942" s="228" t="s">
        <v>45</v>
      </c>
      <c r="T2942" s="229"/>
      <c r="U2942" s="230" t="s">
        <v>46</v>
      </c>
      <c r="V2942" s="231"/>
      <c r="X2942" s="228" t="s">
        <v>49</v>
      </c>
      <c r="Y2942" s="229"/>
      <c r="Z2942" s="230" t="s">
        <v>50</v>
      </c>
      <c r="AA2942" s="231"/>
      <c r="AB2942" s="4"/>
      <c r="AC2942" s="53" t="s">
        <v>87</v>
      </c>
      <c r="AE2942" s="98" t="s">
        <v>88</v>
      </c>
      <c r="AF2942" s="17"/>
      <c r="AG2942" s="62"/>
      <c r="AH2942" s="62"/>
      <c r="AI2942" s="62"/>
      <c r="AJ2942" s="62"/>
    </row>
    <row r="2943" spans="2:36" ht="18.649999999999999" customHeight="1" thickTop="1" thickBot="1">
      <c r="B2943" s="75">
        <v>8.34</v>
      </c>
      <c r="D2943" s="132">
        <f t="shared" ref="D2943" si="12120">COS($F$8*$B2943)</f>
        <v>-0.98125760631300241</v>
      </c>
      <c r="E2943" s="133">
        <v>0</v>
      </c>
      <c r="F2943" s="134">
        <v>0</v>
      </c>
      <c r="G2943" s="135">
        <f t="shared" ref="G2943" si="12121">$E$8*SIN($B2943*$F$8)</f>
        <v>-0.57810171291554757</v>
      </c>
      <c r="I2943" s="55">
        <v>1</v>
      </c>
      <c r="J2943" s="58">
        <v>0</v>
      </c>
      <c r="K2943" s="56">
        <v>0</v>
      </c>
      <c r="L2943" s="57">
        <v>0</v>
      </c>
      <c r="N2943" s="55">
        <f t="shared" ref="N2943" si="12122">D2943*I2943+F2943*I2946-E2943*J2943-G2943*J2946</f>
        <v>-1.3388841109886751</v>
      </c>
      <c r="O2943" s="58">
        <f t="shared" ref="O2943" si="12123">(D2943*J2943+E2943*I2943+F2943*J2946+G2943*I2946)</f>
        <v>0</v>
      </c>
      <c r="P2943" s="56">
        <f t="shared" ref="P2943" si="12124">D2943*K2943+F2943*K2946-E2943*L2943-G2943*L2946</f>
        <v>0</v>
      </c>
      <c r="Q2943" s="57">
        <f t="shared" ref="Q2943" si="12125">(D2943*L2943+E2943*K2943+F2943*L2946+G2943*K2946)</f>
        <v>-0.57810171291554757</v>
      </c>
      <c r="S2943" s="59">
        <f t="shared" ref="S2943" si="12126">COS($U$8*$B2943)</f>
        <v>-0.98125760631300241</v>
      </c>
      <c r="T2943" s="60">
        <v>0</v>
      </c>
      <c r="U2943" s="22">
        <v>0</v>
      </c>
      <c r="V2943" s="116">
        <f t="shared" ref="V2943" si="12127">$T$8*SIN($B2943*$U$8)</f>
        <v>-0.57810171291554757</v>
      </c>
      <c r="X2943" s="55">
        <f t="shared" ref="X2943" si="12128">N2943*S2943+P2943*S2946-O2943*T2943-Q2943*T2946</f>
        <v>1.2766567078263829</v>
      </c>
      <c r="Y2943" s="58">
        <f t="shared" ref="Y2943" si="12129">(N2943*T2943+O2943*S2943+P2943*T2946+Q2943*S2946)</f>
        <v>0</v>
      </c>
      <c r="Z2943" s="56">
        <f t="shared" ref="Z2943" si="12130">N2943*U2943+P2943*U2946-O2943*V2943-Q2943*V2946</f>
        <v>0</v>
      </c>
      <c r="AA2943" s="57">
        <f t="shared" ref="AA2943" si="12131">(N2943*V2943+O2943*U2943+P2943*V2946+Q2943*U2946)</f>
        <v>1.3412779009789197</v>
      </c>
      <c r="AB2943" s="9"/>
      <c r="AC2943" s="61">
        <f t="shared" ref="AC2943" si="12132">20*LOG((2*$X$8)/(($X$8*X2943+Z2943+$X$8*X2946+Z2946)^2+($X$8*Y2943+AA2943+$X$8*Y2946+AA2946)^2)^0.5)</f>
        <v>-2.6002646705306165</v>
      </c>
      <c r="AE2943" s="99">
        <f t="shared" ref="AE2943" si="12133">((Y2943^2+X2943^2)/(Y2946^2+X2946^2))^0.5</f>
        <v>2.7186553012430843</v>
      </c>
      <c r="AF2943" s="17"/>
      <c r="AG2943" s="62"/>
      <c r="AH2943" s="62"/>
      <c r="AI2943" s="62"/>
      <c r="AJ2943" s="62"/>
    </row>
    <row r="2944" spans="2:36" ht="18.649999999999999" customHeight="1" thickBot="1">
      <c r="D2944" s="59"/>
      <c r="E2944" s="22"/>
      <c r="F2944" s="22"/>
      <c r="G2944" s="65"/>
      <c r="I2944" s="63"/>
      <c r="L2944" s="64"/>
      <c r="N2944" s="63"/>
      <c r="Q2944" s="64"/>
      <c r="S2944" s="63"/>
      <c r="V2944" s="64"/>
      <c r="X2944" s="63"/>
      <c r="AA2944" s="64"/>
      <c r="AE2944" s="100"/>
      <c r="AF2944" s="17"/>
      <c r="AG2944" s="62"/>
      <c r="AH2944" s="62"/>
      <c r="AI2944" s="62"/>
      <c r="AJ2944" s="62"/>
    </row>
    <row r="2945" spans="2:36" ht="18.649999999999999" customHeight="1" thickBot="1">
      <c r="D2945" s="237" t="s">
        <v>39</v>
      </c>
      <c r="E2945" s="238"/>
      <c r="F2945" s="239" t="s">
        <v>40</v>
      </c>
      <c r="G2945" s="240"/>
      <c r="I2945" s="228" t="s">
        <v>18</v>
      </c>
      <c r="J2945" s="229"/>
      <c r="K2945" s="230" t="s">
        <v>19</v>
      </c>
      <c r="L2945" s="231"/>
      <c r="N2945" s="228" t="s">
        <v>20</v>
      </c>
      <c r="O2945" s="229"/>
      <c r="P2945" s="230" t="s">
        <v>21</v>
      </c>
      <c r="Q2945" s="231"/>
      <c r="S2945" s="228" t="s">
        <v>47</v>
      </c>
      <c r="T2945" s="229"/>
      <c r="U2945" s="230" t="s">
        <v>48</v>
      </c>
      <c r="V2945" s="231"/>
      <c r="X2945" s="228" t="s">
        <v>51</v>
      </c>
      <c r="Y2945" s="229"/>
      <c r="Z2945" s="230" t="s">
        <v>52</v>
      </c>
      <c r="AA2945" s="231"/>
      <c r="AB2945" s="4"/>
      <c r="AC2945" s="71" t="s">
        <v>89</v>
      </c>
      <c r="AE2945" s="101" t="s">
        <v>90</v>
      </c>
      <c r="AF2945" s="17"/>
      <c r="AG2945" s="62"/>
      <c r="AH2945" s="62"/>
      <c r="AI2945" s="62"/>
      <c r="AJ2945" s="62"/>
    </row>
    <row r="2946" spans="2:36" ht="18.649999999999999" customHeight="1" thickTop="1" thickBot="1">
      <c r="D2946" s="43">
        <v>0</v>
      </c>
      <c r="E2946" s="116">
        <f t="shared" ref="E2946" si="12134">(1/$E$8)*SIN($B2943*$F$8)</f>
        <v>-6.4233523657283062E-2</v>
      </c>
      <c r="F2946" s="59">
        <f t="shared" ref="F2946" si="12135">COS($F$8*$B2943)</f>
        <v>-0.98125760631300241</v>
      </c>
      <c r="G2946" s="73">
        <v>0</v>
      </c>
      <c r="I2946" s="55">
        <v>0</v>
      </c>
      <c r="J2946" s="58">
        <f t="shared" ref="J2946" si="12136">(TAN($K$8*B2943))/$J$8</f>
        <v>-0.61862211559977998</v>
      </c>
      <c r="K2946" s="56">
        <v>1</v>
      </c>
      <c r="L2946" s="57">
        <v>0</v>
      </c>
      <c r="N2946" s="55">
        <f t="shared" ref="N2946" si="12137">D2946*I2943+F2946*I2946-E2946*J2943-G2946*J2946</f>
        <v>0</v>
      </c>
      <c r="O2946" s="58">
        <f t="shared" ref="O2946" si="12138">(D2946*J2943+E2946*I2943+F2946*J2946+G2946*I2946)</f>
        <v>0.54279413270844246</v>
      </c>
      <c r="P2946" s="56">
        <f t="shared" ref="P2946" si="12139">D2946*K2943+F2946*K2946-E2946*L2943-G2946*L2946</f>
        <v>-0.98125760631300241</v>
      </c>
      <c r="Q2946" s="57">
        <f t="shared" ref="Q2946" si="12140">(D2946*L2943+E2946*K2943+F2946*L2946+G2946*K2946)</f>
        <v>0</v>
      </c>
      <c r="S2946" s="43">
        <v>0</v>
      </c>
      <c r="T2946" s="116">
        <f t="shared" ref="T2946" si="12141">(1/$T$8)*SIN($B2943*$U$8)</f>
        <v>-6.4233523657283062E-2</v>
      </c>
      <c r="U2946" s="59">
        <f t="shared" ref="U2946" si="12142">COS($U$8*$B2943)</f>
        <v>-0.98125760631300241</v>
      </c>
      <c r="V2946" s="73">
        <v>0</v>
      </c>
      <c r="X2946" s="55">
        <f t="shared" ref="X2946" si="12143">N2946*S2943+P2946*S2946-O2946*T2943-Q2946*T2946</f>
        <v>0</v>
      </c>
      <c r="Y2946" s="58">
        <f t="shared" ref="Y2946" si="12144">(N2946*T2943+O2946*S2943+P2946*T2946+Q2946*S2946)</f>
        <v>-0.46959123771323319</v>
      </c>
      <c r="Z2946" s="56">
        <f t="shared" ref="Z2946" si="12145">N2946*U2943+P2946*U2946-O2946*V2943-Q2946*V2946</f>
        <v>1.2766567078263829</v>
      </c>
      <c r="AA2946" s="57">
        <f t="shared" ref="AA2946" si="12146">(N2946*V2943+O2946*U2943+P2946*V2946+Q2946*U2946)</f>
        <v>0</v>
      </c>
      <c r="AB2946" s="9"/>
      <c r="AC2946" s="74">
        <f t="shared" ref="AC2946" si="12147">(180/PI())*ATAN(-1*(($X$8*Y2943+AA2943+$X$8*Y2946+AA2946)/($X$8*X2943+Z2943+$X$8*X2946+Z2946)))</f>
        <v>-18.84961256375567</v>
      </c>
      <c r="AE2946" s="102">
        <f t="shared" ref="AE2946" si="12148">20*LOG(((($X$8*X2943+Z2943-$X$8*X2946-Z2946)^2+($X$8*Y2943+AA2943-$X$8*Y2946-AA2946)^2)/(($X$8*X2943+Z2943+$X$8*X2946+Z2946)^2+($X$8*Y2943+AA2943+$X$8*Y2946+AA2946)^2))^0.5)</f>
        <v>-3.4631232351471812</v>
      </c>
      <c r="AF2946" s="17"/>
      <c r="AG2946" s="62"/>
      <c r="AH2946" s="62"/>
      <c r="AI2946" s="62"/>
      <c r="AJ2946" s="62"/>
    </row>
    <row r="2947" spans="2:36" ht="18.649999999999999" customHeight="1">
      <c r="AE2947" s="66"/>
    </row>
    <row r="2948" spans="2:36" ht="18.649999999999999" customHeight="1" thickBot="1">
      <c r="E2948" s="50" t="s">
        <v>8</v>
      </c>
      <c r="J2948" s="50" t="s">
        <v>9</v>
      </c>
      <c r="O2948" s="50" t="s">
        <v>10</v>
      </c>
      <c r="T2948" s="50" t="s">
        <v>11</v>
      </c>
      <c r="Y2948" s="50" t="s">
        <v>12</v>
      </c>
    </row>
    <row r="2949" spans="2:36" ht="18.649999999999999" customHeight="1" thickBot="1">
      <c r="B2949" s="49"/>
      <c r="D2949" s="233" t="s">
        <v>37</v>
      </c>
      <c r="E2949" s="234"/>
      <c r="F2949" s="235" t="s">
        <v>38</v>
      </c>
      <c r="G2949" s="236"/>
      <c r="I2949" s="228" t="s">
        <v>14</v>
      </c>
      <c r="J2949" s="229"/>
      <c r="K2949" s="230" t="s">
        <v>15</v>
      </c>
      <c r="L2949" s="231"/>
      <c r="N2949" s="228" t="s">
        <v>16</v>
      </c>
      <c r="O2949" s="229"/>
      <c r="P2949" s="230" t="s">
        <v>17</v>
      </c>
      <c r="Q2949" s="231"/>
      <c r="S2949" s="228" t="s">
        <v>45</v>
      </c>
      <c r="T2949" s="229"/>
      <c r="U2949" s="230" t="s">
        <v>46</v>
      </c>
      <c r="V2949" s="231"/>
      <c r="X2949" s="228" t="s">
        <v>49</v>
      </c>
      <c r="Y2949" s="229"/>
      <c r="Z2949" s="230" t="s">
        <v>50</v>
      </c>
      <c r="AA2949" s="231"/>
      <c r="AB2949" s="4"/>
      <c r="AC2949" s="53" t="s">
        <v>87</v>
      </c>
      <c r="AE2949" s="98" t="s">
        <v>88</v>
      </c>
      <c r="AF2949" s="17"/>
      <c r="AG2949" s="62"/>
      <c r="AH2949" s="62"/>
      <c r="AI2949" s="62"/>
      <c r="AJ2949" s="62"/>
    </row>
    <row r="2950" spans="2:36" ht="18.649999999999999" customHeight="1" thickTop="1" thickBot="1">
      <c r="B2950" s="75">
        <v>8.36</v>
      </c>
      <c r="D2950" s="132">
        <f t="shared" ref="D2950" si="12149">COS($F$8*$B2950)</f>
        <v>-0.97968485558517737</v>
      </c>
      <c r="E2950" s="133">
        <v>0</v>
      </c>
      <c r="F2950" s="134">
        <v>0</v>
      </c>
      <c r="G2950" s="135">
        <f t="shared" ref="G2950" si="12150">$E$8*SIN($B2950*$F$8)</f>
        <v>-0.60162966485492708</v>
      </c>
      <c r="I2950" s="55">
        <v>1</v>
      </c>
      <c r="J2950" s="58">
        <v>0</v>
      </c>
      <c r="K2950" s="56">
        <v>0</v>
      </c>
      <c r="L2950" s="57">
        <v>0</v>
      </c>
      <c r="N2950" s="55">
        <f t="shared" ref="N2950" si="12151">D2950*I2950+F2950*I2953-E2950*J2950-G2950*J2953</f>
        <v>-1.3387906532940081</v>
      </c>
      <c r="O2950" s="58">
        <f t="shared" ref="O2950" si="12152">(D2950*J2950+E2950*I2950+F2950*J2953+G2950*I2953)</f>
        <v>0</v>
      </c>
      <c r="P2950" s="56">
        <f t="shared" ref="P2950" si="12153">D2950*K2950+F2950*K2953-E2950*L2950-G2950*L2953</f>
        <v>0</v>
      </c>
      <c r="Q2950" s="57">
        <f t="shared" ref="Q2950" si="12154">(D2950*L2950+E2950*K2950+F2950*L2953+G2950*K2953)</f>
        <v>-0.60162966485492708</v>
      </c>
      <c r="S2950" s="59">
        <f t="shared" ref="S2950" si="12155">COS($U$8*$B2950)</f>
        <v>-0.97968485558517737</v>
      </c>
      <c r="T2950" s="60">
        <v>0</v>
      </c>
      <c r="U2950" s="22">
        <v>0</v>
      </c>
      <c r="V2950" s="116">
        <f t="shared" ref="V2950" si="12156">$T$8*SIN($B2950*$U$8)</f>
        <v>-0.60162966485492708</v>
      </c>
      <c r="X2950" s="55">
        <f t="shared" ref="X2950" si="12157">N2950*S2950+P2950*S2953-O2950*T2950-Q2950*T2953</f>
        <v>1.2713753440940754</v>
      </c>
      <c r="Y2950" s="58">
        <f t="shared" ref="Y2950" si="12158">(N2950*T2950+O2950*S2950+P2950*T2953+Q2950*S2953)</f>
        <v>0</v>
      </c>
      <c r="Z2950" s="56">
        <f t="shared" ref="Z2950" si="12159">N2950*U2950+P2950*U2953-O2950*V2950-Q2950*V2953</f>
        <v>0</v>
      </c>
      <c r="AA2950" s="57">
        <f t="shared" ref="AA2950" si="12160">(N2950*V2950+O2950*U2950+P2950*V2953+Q2950*U2953)</f>
        <v>1.3948636433813411</v>
      </c>
      <c r="AB2950" s="9"/>
      <c r="AC2950" s="61">
        <f t="shared" ref="AC2950" si="12161">20*LOG((2*$X$8)/(($X$8*X2950+Z2950+$X$8*X2953+Z2953)^2+($X$8*Y2950+AA2950+$X$8*Y2953+AA2953)^2)^0.5)</f>
        <v>-2.6562629203140311</v>
      </c>
      <c r="AE2950" s="99">
        <f t="shared" ref="AE2950" si="12162">((Y2950^2+X2950^2)/(Y2953^2+X2953^2))^0.5</f>
        <v>2.8770422870256933</v>
      </c>
      <c r="AF2950" s="17"/>
      <c r="AG2950" s="62"/>
      <c r="AH2950" s="62"/>
      <c r="AI2950" s="62"/>
      <c r="AJ2950" s="62"/>
    </row>
    <row r="2951" spans="2:36" ht="18.649999999999999" customHeight="1" thickBot="1">
      <c r="D2951" s="59"/>
      <c r="E2951" s="22"/>
      <c r="F2951" s="22"/>
      <c r="G2951" s="65"/>
      <c r="I2951" s="63"/>
      <c r="L2951" s="64"/>
      <c r="N2951" s="63"/>
      <c r="Q2951" s="64"/>
      <c r="S2951" s="63"/>
      <c r="V2951" s="64"/>
      <c r="X2951" s="63"/>
      <c r="AA2951" s="64"/>
      <c r="AE2951" s="100"/>
      <c r="AF2951" s="17"/>
      <c r="AG2951" s="62"/>
      <c r="AH2951" s="62"/>
      <c r="AI2951" s="62"/>
      <c r="AJ2951" s="62"/>
    </row>
    <row r="2952" spans="2:36" ht="18.649999999999999" customHeight="1" thickBot="1">
      <c r="D2952" s="237" t="s">
        <v>39</v>
      </c>
      <c r="E2952" s="238"/>
      <c r="F2952" s="239" t="s">
        <v>40</v>
      </c>
      <c r="G2952" s="240"/>
      <c r="I2952" s="228" t="s">
        <v>18</v>
      </c>
      <c r="J2952" s="229"/>
      <c r="K2952" s="230" t="s">
        <v>19</v>
      </c>
      <c r="L2952" s="231"/>
      <c r="N2952" s="228" t="s">
        <v>20</v>
      </c>
      <c r="O2952" s="229"/>
      <c r="P2952" s="230" t="s">
        <v>21</v>
      </c>
      <c r="Q2952" s="231"/>
      <c r="S2952" s="228" t="s">
        <v>47</v>
      </c>
      <c r="T2952" s="229"/>
      <c r="U2952" s="230" t="s">
        <v>48</v>
      </c>
      <c r="V2952" s="231"/>
      <c r="X2952" s="228" t="s">
        <v>51</v>
      </c>
      <c r="Y2952" s="229"/>
      <c r="Z2952" s="230" t="s">
        <v>52</v>
      </c>
      <c r="AA2952" s="231"/>
      <c r="AB2952" s="4"/>
      <c r="AC2952" s="71" t="s">
        <v>89</v>
      </c>
      <c r="AE2952" s="101" t="s">
        <v>90</v>
      </c>
      <c r="AF2952" s="17"/>
      <c r="AG2952" s="62"/>
      <c r="AH2952" s="62"/>
      <c r="AI2952" s="62"/>
      <c r="AJ2952" s="62"/>
    </row>
    <row r="2953" spans="2:36" ht="18.649999999999999" customHeight="1" thickTop="1" thickBot="1">
      <c r="D2953" s="43">
        <v>0</v>
      </c>
      <c r="E2953" s="116">
        <f t="shared" ref="E2953" si="12163">(1/$E$8)*SIN($B2950*$F$8)</f>
        <v>-6.6847740539436346E-2</v>
      </c>
      <c r="F2953" s="59">
        <f t="shared" ref="F2953" si="12164">COS($F$8*$B2950)</f>
        <v>-0.97968485558517737</v>
      </c>
      <c r="G2953" s="73">
        <v>0</v>
      </c>
      <c r="I2953" s="55">
        <v>0</v>
      </c>
      <c r="J2953" s="58">
        <f t="shared" ref="J2953" si="12165">(TAN($K$8*B2950))/$J$8</f>
        <v>-0.59688844930115459</v>
      </c>
      <c r="K2953" s="56">
        <v>1</v>
      </c>
      <c r="L2953" s="57">
        <v>0</v>
      </c>
      <c r="N2953" s="55">
        <f t="shared" ref="N2953" si="12166">D2953*I2950+F2953*I2953-E2953*J2950-G2953*J2953</f>
        <v>0</v>
      </c>
      <c r="O2953" s="58">
        <f t="shared" ref="O2953" si="12167">(D2953*J2950+E2953*I2950+F2953*J2953+G2953*I2953)</f>
        <v>0.51791483371462577</v>
      </c>
      <c r="P2953" s="56">
        <f t="shared" ref="P2953" si="12168">D2953*K2950+F2953*K2953-E2953*L2950-G2953*L2953</f>
        <v>-0.97968485558517737</v>
      </c>
      <c r="Q2953" s="57">
        <f t="shared" ref="Q2953" si="12169">(D2953*L2950+E2953*K2950+F2953*L2953+G2953*K2953)</f>
        <v>0</v>
      </c>
      <c r="S2953" s="43">
        <v>0</v>
      </c>
      <c r="T2953" s="116">
        <f t="shared" ref="T2953" si="12170">(1/$T$8)*SIN($B2950*$U$8)</f>
        <v>-6.6847740539436346E-2</v>
      </c>
      <c r="U2953" s="59">
        <f t="shared" ref="U2953" si="12171">COS($U$8*$B2950)</f>
        <v>-0.97968485558517737</v>
      </c>
      <c r="V2953" s="73">
        <v>0</v>
      </c>
      <c r="X2953" s="55">
        <f t="shared" ref="X2953" si="12172">N2953*S2950+P2953*S2953-O2953*T2950-Q2953*T2953</f>
        <v>0</v>
      </c>
      <c r="Y2953" s="58">
        <f t="shared" ref="Y2953" si="12173">(N2953*T2950+O2953*S2950+P2953*T2953+Q2953*S2953)</f>
        <v>-0.44190360003656126</v>
      </c>
      <c r="Z2953" s="56">
        <f t="shared" ref="Z2953" si="12174">N2953*U2950+P2953*U2953-O2953*V2950-Q2953*V2953</f>
        <v>1.2713753440940754</v>
      </c>
      <c r="AA2953" s="57">
        <f t="shared" ref="AA2953" si="12175">(N2953*V2950+O2953*U2950+P2953*V2953+Q2953*U2953)</f>
        <v>0</v>
      </c>
      <c r="AB2953" s="9"/>
      <c r="AC2953" s="74">
        <f t="shared" ref="AC2953" si="12176">(180/PI())*ATAN(-1*(($X$8*Y2950+AA2950+$X$8*Y2953+AA2953)/($X$8*X2950+Z2950+$X$8*X2953+Z2953)))</f>
        <v>-20.544755127638467</v>
      </c>
      <c r="AE2953" s="102">
        <f t="shared" ref="AE2953" si="12177">20*LOG(((($X$8*X2950+Z2950-$X$8*X2953-Z2953)^2+($X$8*Y2950+AA2950-$X$8*Y2953-AA2953)^2)/(($X$8*X2950+Z2950+$X$8*X2953+Z2953)^2+($X$8*Y2950+AA2950+$X$8*Y2953+AA2953)^2))^0.5)</f>
        <v>-3.3957803204741124</v>
      </c>
      <c r="AF2953" s="17"/>
      <c r="AG2953" s="62"/>
      <c r="AH2953" s="62"/>
      <c r="AI2953" s="62"/>
      <c r="AJ2953" s="62"/>
    </row>
    <row r="2954" spans="2:36" ht="18.649999999999999" customHeight="1">
      <c r="AE2954" s="66"/>
    </row>
    <row r="2955" spans="2:36" ht="18.649999999999999" customHeight="1" thickBot="1">
      <c r="E2955" s="50" t="s">
        <v>8</v>
      </c>
      <c r="J2955" s="50" t="s">
        <v>9</v>
      </c>
      <c r="O2955" s="50" t="s">
        <v>10</v>
      </c>
      <c r="T2955" s="50" t="s">
        <v>11</v>
      </c>
      <c r="Y2955" s="50" t="s">
        <v>12</v>
      </c>
    </row>
    <row r="2956" spans="2:36" ht="18.649999999999999" customHeight="1" thickBot="1">
      <c r="B2956" s="49"/>
      <c r="D2956" s="233" t="s">
        <v>37</v>
      </c>
      <c r="E2956" s="234"/>
      <c r="F2956" s="235" t="s">
        <v>38</v>
      </c>
      <c r="G2956" s="236"/>
      <c r="I2956" s="228" t="s">
        <v>14</v>
      </c>
      <c r="J2956" s="229"/>
      <c r="K2956" s="230" t="s">
        <v>15</v>
      </c>
      <c r="L2956" s="231"/>
      <c r="N2956" s="228" t="s">
        <v>16</v>
      </c>
      <c r="O2956" s="229"/>
      <c r="P2956" s="230" t="s">
        <v>17</v>
      </c>
      <c r="Q2956" s="231"/>
      <c r="S2956" s="228" t="s">
        <v>45</v>
      </c>
      <c r="T2956" s="229"/>
      <c r="U2956" s="230" t="s">
        <v>46</v>
      </c>
      <c r="V2956" s="231"/>
      <c r="X2956" s="228" t="s">
        <v>49</v>
      </c>
      <c r="Y2956" s="229"/>
      <c r="Z2956" s="230" t="s">
        <v>50</v>
      </c>
      <c r="AA2956" s="231"/>
      <c r="AB2956" s="4"/>
      <c r="AC2956" s="53" t="s">
        <v>87</v>
      </c>
      <c r="AE2956" s="98" t="s">
        <v>88</v>
      </c>
      <c r="AF2956" s="17"/>
      <c r="AG2956" s="62"/>
      <c r="AH2956" s="62"/>
      <c r="AI2956" s="62"/>
      <c r="AJ2956" s="62"/>
    </row>
    <row r="2957" spans="2:36" ht="18.649999999999999" customHeight="1" thickTop="1" thickBot="1">
      <c r="B2957" s="75">
        <v>8.3800000000000008</v>
      </c>
      <c r="D2957" s="132">
        <f t="shared" ref="D2957" si="12178">COS($F$8*$B2957)</f>
        <v>-0.97804942392078287</v>
      </c>
      <c r="E2957" s="133">
        <v>0</v>
      </c>
      <c r="F2957" s="134">
        <v>0</v>
      </c>
      <c r="G2957" s="135">
        <f t="shared" ref="G2957" si="12179">$E$8*SIN($B2957*$F$8)</f>
        <v>-0.62511912409877834</v>
      </c>
      <c r="I2957" s="55">
        <v>1</v>
      </c>
      <c r="J2957" s="58">
        <v>0</v>
      </c>
      <c r="K2957" s="56">
        <v>0</v>
      </c>
      <c r="L2957" s="57">
        <v>0</v>
      </c>
      <c r="N2957" s="55">
        <f t="shared" ref="N2957" si="12180">D2957*I2957+F2957*I2960-E2957*J2957-G2957*J2960</f>
        <v>-1.3377680255740874</v>
      </c>
      <c r="O2957" s="58">
        <f t="shared" ref="O2957" si="12181">(D2957*J2957+E2957*I2957+F2957*J2960+G2957*I2960)</f>
        <v>0</v>
      </c>
      <c r="P2957" s="56">
        <f t="shared" ref="P2957" si="12182">D2957*K2957+F2957*K2960-E2957*L2957-G2957*L2960</f>
        <v>0</v>
      </c>
      <c r="Q2957" s="57">
        <f t="shared" ref="Q2957" si="12183">(D2957*L2957+E2957*K2957+F2957*L2960+G2957*K2960)</f>
        <v>-0.62511912409877834</v>
      </c>
      <c r="S2957" s="59">
        <f t="shared" ref="S2957" si="12184">COS($U$8*$B2957)</f>
        <v>-0.97804942392078287</v>
      </c>
      <c r="T2957" s="60">
        <v>0</v>
      </c>
      <c r="U2957" s="22">
        <v>0</v>
      </c>
      <c r="V2957" s="116">
        <f t="shared" ref="V2957" si="12185">$T$8*SIN($B2957*$U$8)</f>
        <v>-0.62511912409877834</v>
      </c>
      <c r="X2957" s="55">
        <f t="shared" ref="X2957" si="12186">N2957*S2957+P2957*S2960-O2957*T2957-Q2957*T2960</f>
        <v>1.2649839223841544</v>
      </c>
      <c r="Y2957" s="58">
        <f t="shared" ref="Y2957" si="12187">(N2957*T2957+O2957*S2957+P2957*T2960+Q2957*S2960)</f>
        <v>0</v>
      </c>
      <c r="Z2957" s="56">
        <f t="shared" ref="Z2957" si="12188">N2957*U2957+P2957*U2960-O2957*V2957-Q2957*V2960</f>
        <v>0</v>
      </c>
      <c r="AA2957" s="57">
        <f t="shared" ref="AA2957" si="12189">(N2957*V2957+O2957*U2957+P2957*V2960+Q2957*U2960)</f>
        <v>1.4476617756009</v>
      </c>
      <c r="AB2957" s="9"/>
      <c r="AC2957" s="61">
        <f t="shared" ref="AC2957" si="12190">20*LOG((2*$X$8)/(($X$8*X2957+Z2957+$X$8*X2960+Z2960)^2+($X$8*Y2957+AA2957+$X$8*Y2960+AA2960)^2)^0.5)</f>
        <v>-2.7114298724638526</v>
      </c>
      <c r="AE2957" s="99">
        <f t="shared" ref="AE2957" si="12191">((Y2957^2+X2957^2)/(Y2960^2+X2960^2))^0.5</f>
        <v>3.0511774438141521</v>
      </c>
      <c r="AF2957" s="17"/>
      <c r="AG2957" s="62"/>
      <c r="AH2957" s="62"/>
      <c r="AI2957" s="62"/>
      <c r="AJ2957" s="62"/>
    </row>
    <row r="2958" spans="2:36" ht="18.649999999999999" customHeight="1" thickBot="1">
      <c r="D2958" s="59"/>
      <c r="E2958" s="22"/>
      <c r="F2958" s="22"/>
      <c r="G2958" s="65"/>
      <c r="I2958" s="63"/>
      <c r="L2958" s="64"/>
      <c r="N2958" s="63"/>
      <c r="Q2958" s="64"/>
      <c r="S2958" s="63"/>
      <c r="V2958" s="64"/>
      <c r="X2958" s="63"/>
      <c r="AA2958" s="64"/>
      <c r="AE2958" s="100"/>
      <c r="AF2958" s="17"/>
      <c r="AG2958" s="62"/>
      <c r="AH2958" s="62"/>
      <c r="AI2958" s="62"/>
      <c r="AJ2958" s="62"/>
    </row>
    <row r="2959" spans="2:36" ht="18.649999999999999" customHeight="1" thickBot="1">
      <c r="D2959" s="237" t="s">
        <v>39</v>
      </c>
      <c r="E2959" s="238"/>
      <c r="F2959" s="239" t="s">
        <v>40</v>
      </c>
      <c r="G2959" s="240"/>
      <c r="I2959" s="228" t="s">
        <v>18</v>
      </c>
      <c r="J2959" s="229"/>
      <c r="K2959" s="230" t="s">
        <v>19</v>
      </c>
      <c r="L2959" s="231"/>
      <c r="N2959" s="228" t="s">
        <v>20</v>
      </c>
      <c r="O2959" s="229"/>
      <c r="P2959" s="230" t="s">
        <v>21</v>
      </c>
      <c r="Q2959" s="231"/>
      <c r="S2959" s="228" t="s">
        <v>47</v>
      </c>
      <c r="T2959" s="229"/>
      <c r="U2959" s="230" t="s">
        <v>48</v>
      </c>
      <c r="V2959" s="231"/>
      <c r="X2959" s="228" t="s">
        <v>51</v>
      </c>
      <c r="Y2959" s="229"/>
      <c r="Z2959" s="230" t="s">
        <v>52</v>
      </c>
      <c r="AA2959" s="231"/>
      <c r="AB2959" s="4"/>
      <c r="AC2959" s="71" t="s">
        <v>89</v>
      </c>
      <c r="AE2959" s="101" t="s">
        <v>90</v>
      </c>
      <c r="AF2959" s="17"/>
      <c r="AG2959" s="62"/>
      <c r="AH2959" s="62"/>
      <c r="AI2959" s="62"/>
      <c r="AJ2959" s="62"/>
    </row>
    <row r="2960" spans="2:36" ht="18.649999999999999" customHeight="1" thickTop="1" thickBot="1">
      <c r="D2960" s="43">
        <v>0</v>
      </c>
      <c r="E2960" s="116">
        <f t="shared" ref="E2960" si="12192">(1/$E$8)*SIN($B2957*$F$8)</f>
        <v>-6.9457680455419807E-2</v>
      </c>
      <c r="F2960" s="59">
        <f t="shared" ref="F2960" si="12193">COS($F$8*$B2957)</f>
        <v>-0.97804942392078287</v>
      </c>
      <c r="G2960" s="73">
        <v>0</v>
      </c>
      <c r="I2960" s="55">
        <v>0</v>
      </c>
      <c r="J2960" s="58">
        <f t="shared" ref="J2960" si="12194">(TAN($K$8*B2957))/$J$8</f>
        <v>-0.5754400845949218</v>
      </c>
      <c r="K2960" s="56">
        <v>1</v>
      </c>
      <c r="L2960" s="57">
        <v>0</v>
      </c>
      <c r="N2960" s="55">
        <f t="shared" ref="N2960" si="12195">D2960*I2957+F2960*I2960-E2960*J2957-G2960*J2960</f>
        <v>0</v>
      </c>
      <c r="O2960" s="58">
        <f t="shared" ref="O2960" si="12196">(D2960*J2957+E2960*I2957+F2960*J2960+G2960*I2960)</f>
        <v>0.49335116278357005</v>
      </c>
      <c r="P2960" s="56">
        <f t="shared" ref="P2960" si="12197">D2960*K2957+F2960*K2960-E2960*L2957-G2960*L2960</f>
        <v>-0.97804942392078287</v>
      </c>
      <c r="Q2960" s="57">
        <f t="shared" ref="Q2960" si="12198">(D2960*L2957+E2960*K2957+F2960*L2960+G2960*K2960)</f>
        <v>0</v>
      </c>
      <c r="S2960" s="43">
        <v>0</v>
      </c>
      <c r="T2960" s="116">
        <f t="shared" ref="T2960" si="12199">(1/$T$8)*SIN($B2957*$U$8)</f>
        <v>-6.9457680455419807E-2</v>
      </c>
      <c r="U2960" s="59">
        <f t="shared" ref="U2960" si="12200">COS($U$8*$B2957)</f>
        <v>-0.97804942392078287</v>
      </c>
      <c r="V2960" s="73">
        <v>0</v>
      </c>
      <c r="X2960" s="55">
        <f t="shared" ref="X2960" si="12201">N2960*S2957+P2960*S2960-O2960*T2957-Q2960*T2960</f>
        <v>0</v>
      </c>
      <c r="Y2960" s="58">
        <f t="shared" ref="Y2960" si="12202">(N2960*T2957+O2960*S2957+P2960*T2960+Q2960*S2960)</f>
        <v>-0.41458877619482193</v>
      </c>
      <c r="Z2960" s="56">
        <f t="shared" ref="Z2960" si="12203">N2960*U2957+P2960*U2960-O2960*V2957-Q2960*V2960</f>
        <v>1.2649839223841544</v>
      </c>
      <c r="AA2960" s="57">
        <f t="shared" ref="AA2960" si="12204">(N2960*V2957+O2960*U2957+P2960*V2960+Q2960*U2960)</f>
        <v>0</v>
      </c>
      <c r="AB2960" s="9"/>
      <c r="AC2960" s="74">
        <f t="shared" ref="AC2960" si="12205">(180/PI())*ATAN(-1*(($X$8*Y2957+AA2957+$X$8*Y2960+AA2960)/($X$8*X2957+Z2957+$X$8*X2960+Z2960)))</f>
        <v>-22.211884960406454</v>
      </c>
      <c r="AE2960" s="102">
        <f t="shared" ref="AE2960" si="12206">20*LOG(((($X$8*X2957+Z2957-$X$8*X2960-Z2960)^2+($X$8*Y2957+AA2957-$X$8*Y2960-AA2960)^2)/(($X$8*X2957+Z2957+$X$8*X2960+Z2960)^2+($X$8*Y2957+AA2957+$X$8*Y2960+AA2960)^2))^0.5)</f>
        <v>-3.3312675531379456</v>
      </c>
      <c r="AF2960" s="17"/>
      <c r="AG2960" s="62"/>
      <c r="AH2960" s="62"/>
      <c r="AI2960" s="62"/>
      <c r="AJ2960" s="62"/>
    </row>
    <row r="2961" spans="2:36" ht="18.649999999999999" customHeight="1">
      <c r="AE2961" s="66"/>
    </row>
    <row r="2962" spans="2:36" ht="18.649999999999999" customHeight="1" thickBot="1">
      <c r="E2962" s="50" t="s">
        <v>8</v>
      </c>
      <c r="J2962" s="50" t="s">
        <v>9</v>
      </c>
      <c r="O2962" s="50" t="s">
        <v>10</v>
      </c>
      <c r="T2962" s="50" t="s">
        <v>11</v>
      </c>
      <c r="Y2962" s="50" t="s">
        <v>12</v>
      </c>
    </row>
    <row r="2963" spans="2:36" ht="18.649999999999999" customHeight="1" thickBot="1">
      <c r="B2963" s="49"/>
      <c r="D2963" s="233" t="s">
        <v>37</v>
      </c>
      <c r="E2963" s="234"/>
      <c r="F2963" s="235" t="s">
        <v>38</v>
      </c>
      <c r="G2963" s="236"/>
      <c r="I2963" s="228" t="s">
        <v>14</v>
      </c>
      <c r="J2963" s="229"/>
      <c r="K2963" s="230" t="s">
        <v>15</v>
      </c>
      <c r="L2963" s="231"/>
      <c r="N2963" s="228" t="s">
        <v>16</v>
      </c>
      <c r="O2963" s="229"/>
      <c r="P2963" s="230" t="s">
        <v>17</v>
      </c>
      <c r="Q2963" s="231"/>
      <c r="S2963" s="228" t="s">
        <v>45</v>
      </c>
      <c r="T2963" s="229"/>
      <c r="U2963" s="230" t="s">
        <v>46</v>
      </c>
      <c r="V2963" s="231"/>
      <c r="X2963" s="228" t="s">
        <v>49</v>
      </c>
      <c r="Y2963" s="229"/>
      <c r="Z2963" s="230" t="s">
        <v>50</v>
      </c>
      <c r="AA2963" s="231"/>
      <c r="AB2963" s="4"/>
      <c r="AC2963" s="53" t="s">
        <v>87</v>
      </c>
      <c r="AE2963" s="98" t="s">
        <v>88</v>
      </c>
      <c r="AF2963" s="17"/>
      <c r="AG2963" s="62"/>
      <c r="AH2963" s="62"/>
      <c r="AI2963" s="62"/>
      <c r="AJ2963" s="62"/>
    </row>
    <row r="2964" spans="2:36" ht="18.649999999999999" customHeight="1" thickTop="1" thickBot="1">
      <c r="B2964" s="75">
        <v>8.4</v>
      </c>
      <c r="D2964" s="132">
        <f t="shared" ref="D2964" si="12207">COS($F$8*$B2964)</f>
        <v>-0.97635141595590469</v>
      </c>
      <c r="E2964" s="133">
        <v>0</v>
      </c>
      <c r="F2964" s="134">
        <v>0</v>
      </c>
      <c r="G2964" s="135">
        <f t="shared" ref="G2964" si="12208">$E$8*SIN($B2964*$F$8)</f>
        <v>-0.64856858777472448</v>
      </c>
      <c r="I2964" s="55">
        <v>1</v>
      </c>
      <c r="J2964" s="58">
        <v>0</v>
      </c>
      <c r="K2964" s="56">
        <v>0</v>
      </c>
      <c r="L2964" s="57">
        <v>0</v>
      </c>
      <c r="N2964" s="55">
        <f t="shared" ref="N2964" si="12209">D2964*I2964+F2964*I2967-E2964*J2964-G2964*J2967</f>
        <v>-1.3358291317339941</v>
      </c>
      <c r="O2964" s="58">
        <f t="shared" ref="O2964" si="12210">(D2964*J2964+E2964*I2964+F2964*J2967+G2964*I2967)</f>
        <v>0</v>
      </c>
      <c r="P2964" s="56">
        <f t="shared" ref="P2964" si="12211">D2964*K2964+F2964*K2967-E2964*L2964-G2964*L2967</f>
        <v>0</v>
      </c>
      <c r="Q2964" s="57">
        <f t="shared" ref="Q2964" si="12212">(D2964*L2964+E2964*K2964+F2964*L2967+G2964*K2967)</f>
        <v>-0.64856858777472448</v>
      </c>
      <c r="S2964" s="59">
        <f t="shared" ref="S2964" si="12213">COS($U$8*$B2964)</f>
        <v>-0.97635141595590469</v>
      </c>
      <c r="T2964" s="60">
        <v>0</v>
      </c>
      <c r="U2964" s="22">
        <v>0</v>
      </c>
      <c r="V2964" s="116">
        <f t="shared" ref="V2964" si="12214">$T$8*SIN($B2964*$U$8)</f>
        <v>-0.64856858777472448</v>
      </c>
      <c r="X2964" s="55">
        <f t="shared" ref="X2964" si="12215">N2964*S2964+P2964*S2967-O2964*T2964-Q2964*T2967</f>
        <v>1.2575007516827319</v>
      </c>
      <c r="Y2964" s="58">
        <f t="shared" ref="Y2964" si="12216">(N2964*T2964+O2964*S2964+P2964*T2967+Q2964*S2967)</f>
        <v>0</v>
      </c>
      <c r="Z2964" s="56">
        <f t="shared" ref="Z2964" si="12217">N2964*U2964+P2964*U2967-O2964*V2964-Q2964*V2967</f>
        <v>0</v>
      </c>
      <c r="AA2964" s="57">
        <f t="shared" ref="AA2964" si="12218">(N2964*V2964+O2964*U2964+P2964*V2967+Q2964*U2967)</f>
        <v>1.4996076724954266</v>
      </c>
      <c r="AB2964" s="9"/>
      <c r="AC2964" s="61">
        <f t="shared" ref="AC2964" si="12219">20*LOG((2*$X$8)/(($X$8*X2964+Z2964+$X$8*X2967+Z2967)^2+($X$8*Y2964+AA2964+$X$8*Y2967+AA2967)^2)^0.5)</f>
        <v>-2.7655970109027015</v>
      </c>
      <c r="AE2964" s="99">
        <f t="shared" ref="AE2964" si="12220">((Y2964^2+X2964^2)/(Y2967^2+X2967^2))^0.5</f>
        <v>3.2439899668814665</v>
      </c>
      <c r="AF2964" s="17"/>
      <c r="AG2964" s="62"/>
      <c r="AH2964" s="62"/>
      <c r="AI2964" s="62"/>
      <c r="AJ2964" s="62"/>
    </row>
    <row r="2965" spans="2:36" ht="18.649999999999999" customHeight="1" thickBot="1">
      <c r="D2965" s="59"/>
      <c r="E2965" s="22"/>
      <c r="F2965" s="22"/>
      <c r="G2965" s="65"/>
      <c r="I2965" s="63"/>
      <c r="L2965" s="64"/>
      <c r="N2965" s="63"/>
      <c r="Q2965" s="64"/>
      <c r="S2965" s="63"/>
      <c r="V2965" s="64"/>
      <c r="X2965" s="63"/>
      <c r="AA2965" s="64"/>
      <c r="AE2965" s="100"/>
      <c r="AF2965" s="17"/>
      <c r="AG2965" s="62"/>
      <c r="AH2965" s="62"/>
      <c r="AI2965" s="62"/>
      <c r="AJ2965" s="62"/>
    </row>
    <row r="2966" spans="2:36" ht="18.649999999999999" customHeight="1" thickBot="1">
      <c r="D2966" s="237" t="s">
        <v>39</v>
      </c>
      <c r="E2966" s="238"/>
      <c r="F2966" s="239" t="s">
        <v>40</v>
      </c>
      <c r="G2966" s="240"/>
      <c r="I2966" s="228" t="s">
        <v>18</v>
      </c>
      <c r="J2966" s="229"/>
      <c r="K2966" s="230" t="s">
        <v>19</v>
      </c>
      <c r="L2966" s="231"/>
      <c r="N2966" s="228" t="s">
        <v>20</v>
      </c>
      <c r="O2966" s="229"/>
      <c r="P2966" s="230" t="s">
        <v>21</v>
      </c>
      <c r="Q2966" s="231"/>
      <c r="S2966" s="228" t="s">
        <v>47</v>
      </c>
      <c r="T2966" s="229"/>
      <c r="U2966" s="230" t="s">
        <v>48</v>
      </c>
      <c r="V2966" s="231"/>
      <c r="X2966" s="228" t="s">
        <v>51</v>
      </c>
      <c r="Y2966" s="229"/>
      <c r="Z2966" s="230" t="s">
        <v>52</v>
      </c>
      <c r="AA2966" s="231"/>
      <c r="AB2966" s="4"/>
      <c r="AC2966" s="71" t="s">
        <v>89</v>
      </c>
      <c r="AE2966" s="101" t="s">
        <v>90</v>
      </c>
      <c r="AF2966" s="17"/>
      <c r="AG2966" s="62"/>
      <c r="AH2966" s="62"/>
      <c r="AI2966" s="62"/>
      <c r="AJ2966" s="62"/>
    </row>
    <row r="2967" spans="2:36" ht="18.649999999999999" customHeight="1" thickTop="1" thickBot="1">
      <c r="D2967" s="43">
        <v>0</v>
      </c>
      <c r="E2967" s="116">
        <f t="shared" ref="E2967" si="12221">(1/$E$8)*SIN($B2964*$F$8)</f>
        <v>-7.2063176419413816E-2</v>
      </c>
      <c r="F2967" s="59">
        <f t="shared" ref="F2967" si="12222">COS($F$8*$B2964)</f>
        <v>-0.97635141595590469</v>
      </c>
      <c r="G2967" s="73">
        <v>0</v>
      </c>
      <c r="I2967" s="55">
        <v>0</v>
      </c>
      <c r="J2967" s="58">
        <f t="shared" ref="J2967" si="12223">(TAN($K$8*B2964))/$J$8</f>
        <v>-0.55426322297149444</v>
      </c>
      <c r="K2967" s="56">
        <v>1</v>
      </c>
      <c r="L2967" s="57">
        <v>0</v>
      </c>
      <c r="N2967" s="55">
        <f t="shared" ref="N2967" si="12224">D2967*I2964+F2967*I2967-E2967*J2964-G2967*J2967</f>
        <v>0</v>
      </c>
      <c r="O2967" s="58">
        <f t="shared" ref="O2967" si="12225">(D2967*J2964+E2967*I2964+F2967*J2967+G2967*I2967)</f>
        <v>0.46909250614108811</v>
      </c>
      <c r="P2967" s="56">
        <f t="shared" ref="P2967" si="12226">D2967*K2964+F2967*K2967-E2967*L2964-G2967*L2967</f>
        <v>-0.97635141595590469</v>
      </c>
      <c r="Q2967" s="57">
        <f t="shared" ref="Q2967" si="12227">(D2967*L2964+E2967*K2964+F2967*L2967+G2967*K2967)</f>
        <v>0</v>
      </c>
      <c r="S2967" s="43">
        <v>0</v>
      </c>
      <c r="T2967" s="116">
        <f t="shared" ref="T2967" si="12228">(1/$T$8)*SIN($B2964*$U$8)</f>
        <v>-7.2063176419413816E-2</v>
      </c>
      <c r="U2967" s="59">
        <f t="shared" ref="U2967" si="12229">COS($U$8*$B2964)</f>
        <v>-0.97635141595590469</v>
      </c>
      <c r="V2967" s="73">
        <v>0</v>
      </c>
      <c r="X2967" s="55">
        <f t="shared" ref="X2967" si="12230">N2967*S2964+P2967*S2967-O2967*T2964-Q2967*T2967</f>
        <v>0</v>
      </c>
      <c r="Y2967" s="58">
        <f t="shared" ref="Y2967" si="12231">(N2967*T2964+O2967*S2964+P2967*T2967+Q2967*S2967)</f>
        <v>-0.38764014824978044</v>
      </c>
      <c r="Z2967" s="56">
        <f t="shared" ref="Z2967" si="12232">N2967*U2964+P2967*U2967-O2967*V2964-Q2967*V2967</f>
        <v>1.2575007516827319</v>
      </c>
      <c r="AA2967" s="57">
        <f t="shared" ref="AA2967" si="12233">(N2967*V2964+O2967*U2964+P2967*V2967+Q2967*U2967)</f>
        <v>0</v>
      </c>
      <c r="AB2967" s="9"/>
      <c r="AC2967" s="74">
        <f t="shared" ref="AC2967" si="12234">(180/PI())*ATAN(-1*(($X$8*Y2964+AA2964+$X$8*Y2967+AA2967)/($X$8*X2964+Z2964+$X$8*X2967+Z2967)))</f>
        <v>-23.851848323814856</v>
      </c>
      <c r="AE2967" s="102">
        <f t="shared" ref="AE2967" si="12235">20*LOG(((($X$8*X2964+Z2964-$X$8*X2967-Z2967)^2+($X$8*Y2964+AA2964-$X$8*Y2967-AA2967)^2)/(($X$8*X2964+Z2964+$X$8*X2967+Z2967)^2+($X$8*Y2964+AA2964+$X$8*Y2967+AA2967)^2))^0.5)</f>
        <v>-3.2696182731317642</v>
      </c>
      <c r="AF2967" s="17"/>
      <c r="AG2967" s="62"/>
      <c r="AH2967" s="62"/>
      <c r="AI2967" s="62"/>
      <c r="AJ2967" s="62"/>
    </row>
    <row r="2968" spans="2:36" ht="18.649999999999999" customHeight="1">
      <c r="AE2968" s="66"/>
    </row>
    <row r="2969" spans="2:36" ht="18.649999999999999" customHeight="1" thickBot="1">
      <c r="E2969" s="50" t="s">
        <v>8</v>
      </c>
      <c r="J2969" s="50" t="s">
        <v>9</v>
      </c>
      <c r="O2969" s="50" t="s">
        <v>10</v>
      </c>
      <c r="T2969" s="50" t="s">
        <v>11</v>
      </c>
      <c r="Y2969" s="50" t="s">
        <v>12</v>
      </c>
    </row>
    <row r="2970" spans="2:36" ht="18.649999999999999" customHeight="1" thickBot="1">
      <c r="B2970" s="49"/>
      <c r="D2970" s="233" t="s">
        <v>37</v>
      </c>
      <c r="E2970" s="234"/>
      <c r="F2970" s="235" t="s">
        <v>38</v>
      </c>
      <c r="G2970" s="236"/>
      <c r="I2970" s="228" t="s">
        <v>14</v>
      </c>
      <c r="J2970" s="229"/>
      <c r="K2970" s="230" t="s">
        <v>15</v>
      </c>
      <c r="L2970" s="231"/>
      <c r="N2970" s="228" t="s">
        <v>16</v>
      </c>
      <c r="O2970" s="229"/>
      <c r="P2970" s="230" t="s">
        <v>17</v>
      </c>
      <c r="Q2970" s="231"/>
      <c r="S2970" s="228" t="s">
        <v>45</v>
      </c>
      <c r="T2970" s="229"/>
      <c r="U2970" s="230" t="s">
        <v>46</v>
      </c>
      <c r="V2970" s="231"/>
      <c r="X2970" s="228" t="s">
        <v>49</v>
      </c>
      <c r="Y2970" s="229"/>
      <c r="Z2970" s="230" t="s">
        <v>50</v>
      </c>
      <c r="AA2970" s="231"/>
      <c r="AB2970" s="4"/>
      <c r="AC2970" s="53" t="s">
        <v>87</v>
      </c>
      <c r="AE2970" s="98" t="s">
        <v>88</v>
      </c>
      <c r="AF2970" s="17"/>
      <c r="AG2970" s="62"/>
      <c r="AH2970" s="62"/>
      <c r="AI2970" s="62"/>
      <c r="AJ2970" s="62"/>
    </row>
    <row r="2971" spans="2:36" ht="18.649999999999999" customHeight="1" thickTop="1" thickBot="1">
      <c r="B2971" s="75">
        <v>8.42</v>
      </c>
      <c r="D2971" s="132">
        <f t="shared" ref="D2971" si="12236">COS($F$8*$B2971)</f>
        <v>-0.9745909403303048</v>
      </c>
      <c r="E2971" s="133">
        <v>0</v>
      </c>
      <c r="F2971" s="134">
        <v>0</v>
      </c>
      <c r="G2971" s="135">
        <f t="shared" ref="G2971" si="12237">$E$8*SIN($B2971*$F$8)</f>
        <v>-0.67197655556933744</v>
      </c>
      <c r="I2971" s="55">
        <v>1</v>
      </c>
      <c r="J2971" s="58">
        <v>0</v>
      </c>
      <c r="K2971" s="56">
        <v>0</v>
      </c>
      <c r="L2971" s="57">
        <v>0</v>
      </c>
      <c r="N2971" s="55">
        <f t="shared" ref="N2971" si="12238">D2971*I2971+F2971*I2974-E2971*J2971-G2971*J2974</f>
        <v>-1.332986022775198</v>
      </c>
      <c r="O2971" s="58">
        <f t="shared" ref="O2971" si="12239">(D2971*J2971+E2971*I2971+F2971*J2974+G2971*I2974)</f>
        <v>0</v>
      </c>
      <c r="P2971" s="56">
        <f t="shared" ref="P2971" si="12240">D2971*K2971+F2971*K2974-E2971*L2971-G2971*L2974</f>
        <v>0</v>
      </c>
      <c r="Q2971" s="57">
        <f t="shared" ref="Q2971" si="12241">(D2971*L2971+E2971*K2971+F2971*L2974+G2971*K2974)</f>
        <v>-0.67197655556933744</v>
      </c>
      <c r="S2971" s="59">
        <f t="shared" ref="S2971" si="12242">COS($U$8*$B2971)</f>
        <v>-0.9745909403303048</v>
      </c>
      <c r="T2971" s="60">
        <v>0</v>
      </c>
      <c r="U2971" s="22">
        <v>0</v>
      </c>
      <c r="V2971" s="116">
        <f t="shared" ref="V2971" si="12243">$T$8*SIN($B2971*$U$8)</f>
        <v>-0.67197655556933744</v>
      </c>
      <c r="X2971" s="55">
        <f t="shared" ref="X2971" si="12244">N2971*S2971+P2971*S2974-O2971*T2971-Q2971*T2974</f>
        <v>1.2489436023575409</v>
      </c>
      <c r="Y2971" s="58">
        <f t="shared" ref="Y2971" si="12245">(N2971*T2971+O2971*S2971+P2971*T2974+Q2971*S2974)</f>
        <v>0</v>
      </c>
      <c r="Z2971" s="56">
        <f t="shared" ref="Z2971" si="12246">N2971*U2971+P2971*U2974-O2971*V2971-Q2971*V2974</f>
        <v>0</v>
      </c>
      <c r="AA2971" s="57">
        <f t="shared" ref="AA2971" si="12247">(N2971*V2971+O2971*U2971+P2971*V2974+Q2971*U2974)</f>
        <v>1.5506376193787879</v>
      </c>
      <c r="AB2971" s="9"/>
      <c r="AC2971" s="61">
        <f t="shared" ref="AC2971" si="12248">20*LOG((2*$X$8)/(($X$8*X2971+Z2971+$X$8*X2974+Z2974)^2+($X$8*Y2971+AA2971+$X$8*Y2974+AA2974)^2)^0.5)</f>
        <v>-2.8185998466960376</v>
      </c>
      <c r="AE2971" s="99">
        <f t="shared" ref="AE2971" si="12249">((Y2971^2+X2971^2)/(Y2974^2+X2974^2))^0.5</f>
        <v>3.4591835686206318</v>
      </c>
      <c r="AF2971" s="17"/>
      <c r="AG2971" s="62"/>
      <c r="AH2971" s="62"/>
      <c r="AI2971" s="62"/>
      <c r="AJ2971" s="62"/>
    </row>
    <row r="2972" spans="2:36" ht="18.649999999999999" customHeight="1" thickBot="1">
      <c r="D2972" s="59"/>
      <c r="E2972" s="22"/>
      <c r="F2972" s="22"/>
      <c r="G2972" s="65"/>
      <c r="I2972" s="63"/>
      <c r="L2972" s="64"/>
      <c r="N2972" s="63"/>
      <c r="Q2972" s="64"/>
      <c r="S2972" s="63"/>
      <c r="V2972" s="64"/>
      <c r="X2972" s="63"/>
      <c r="AA2972" s="64"/>
      <c r="AE2972" s="100"/>
      <c r="AF2972" s="17"/>
      <c r="AG2972" s="62"/>
      <c r="AH2972" s="62"/>
      <c r="AI2972" s="62"/>
      <c r="AJ2972" s="62"/>
    </row>
    <row r="2973" spans="2:36" ht="18.649999999999999" customHeight="1" thickBot="1">
      <c r="D2973" s="237" t="s">
        <v>39</v>
      </c>
      <c r="E2973" s="238"/>
      <c r="F2973" s="239" t="s">
        <v>40</v>
      </c>
      <c r="G2973" s="240"/>
      <c r="I2973" s="228" t="s">
        <v>18</v>
      </c>
      <c r="J2973" s="229"/>
      <c r="K2973" s="230" t="s">
        <v>19</v>
      </c>
      <c r="L2973" s="231"/>
      <c r="N2973" s="228" t="s">
        <v>20</v>
      </c>
      <c r="O2973" s="229"/>
      <c r="P2973" s="230" t="s">
        <v>21</v>
      </c>
      <c r="Q2973" s="231"/>
      <c r="S2973" s="228" t="s">
        <v>47</v>
      </c>
      <c r="T2973" s="229"/>
      <c r="U2973" s="230" t="s">
        <v>48</v>
      </c>
      <c r="V2973" s="231"/>
      <c r="X2973" s="228" t="s">
        <v>51</v>
      </c>
      <c r="Y2973" s="229"/>
      <c r="Z2973" s="230" t="s">
        <v>52</v>
      </c>
      <c r="AA2973" s="231"/>
      <c r="AB2973" s="4"/>
      <c r="AC2973" s="71" t="s">
        <v>89</v>
      </c>
      <c r="AE2973" s="101" t="s">
        <v>90</v>
      </c>
      <c r="AF2973" s="17"/>
      <c r="AG2973" s="62"/>
      <c r="AH2973" s="62"/>
      <c r="AI2973" s="62"/>
      <c r="AJ2973" s="62"/>
    </row>
    <row r="2974" spans="2:36" ht="18.649999999999999" customHeight="1" thickTop="1" thickBot="1">
      <c r="D2974" s="43">
        <v>0</v>
      </c>
      <c r="E2974" s="116">
        <f t="shared" ref="E2974" si="12250">(1/$E$8)*SIN($B2971*$F$8)</f>
        <v>-7.4664061729926373E-2</v>
      </c>
      <c r="F2974" s="59">
        <f t="shared" ref="F2974" si="12251">COS($F$8*$B2971)</f>
        <v>-0.9745909403303048</v>
      </c>
      <c r="G2974" s="73">
        <v>0</v>
      </c>
      <c r="I2974" s="55">
        <v>0</v>
      </c>
      <c r="J2974" s="58">
        <f t="shared" ref="J2974" si="12252">(TAN($K$8*B2971))/$J$8</f>
        <v>-0.53334462262785354</v>
      </c>
      <c r="K2974" s="56">
        <v>1</v>
      </c>
      <c r="L2974" s="57">
        <v>0</v>
      </c>
      <c r="N2974" s="55">
        <f t="shared" ref="N2974" si="12253">D2974*I2971+F2974*I2974-E2974*J2971-G2974*J2974</f>
        <v>0</v>
      </c>
      <c r="O2974" s="58">
        <f t="shared" ref="O2974" si="12254">(D2974*J2971+E2974*I2971+F2974*J2974+G2974*I2974)</f>
        <v>0.44512877555706498</v>
      </c>
      <c r="P2974" s="56">
        <f t="shared" ref="P2974" si="12255">D2974*K2971+F2974*K2974-E2974*L2971-G2974*L2974</f>
        <v>-0.9745909403303048</v>
      </c>
      <c r="Q2974" s="57">
        <f t="shared" ref="Q2974" si="12256">(D2974*L2971+E2974*K2971+F2974*L2974+G2974*K2974)</f>
        <v>0</v>
      </c>
      <c r="S2974" s="43">
        <v>0</v>
      </c>
      <c r="T2974" s="116">
        <f t="shared" ref="T2974" si="12257">(1/$T$8)*SIN($B2971*$U$8)</f>
        <v>-7.4664061729926373E-2</v>
      </c>
      <c r="U2974" s="59">
        <f t="shared" ref="U2974" si="12258">COS($U$8*$B2971)</f>
        <v>-0.9745909403303048</v>
      </c>
      <c r="V2974" s="73">
        <v>0</v>
      </c>
      <c r="X2974" s="55">
        <f t="shared" ref="X2974" si="12259">N2974*S2971+P2974*S2974-O2974*T2971-Q2974*T2974</f>
        <v>0</v>
      </c>
      <c r="Y2974" s="58">
        <f t="shared" ref="Y2974" si="12260">(N2974*T2971+O2974*S2971+P2974*T2974+Q2974*S2974)</f>
        <v>-0.36105155380798826</v>
      </c>
      <c r="Z2974" s="56">
        <f t="shared" ref="Z2974" si="12261">N2974*U2971+P2974*U2974-O2974*V2971-Q2974*V2974</f>
        <v>1.2489436023575409</v>
      </c>
      <c r="AA2974" s="57">
        <f t="shared" ref="AA2974" si="12262">(N2974*V2971+O2974*U2971+P2974*V2974+Q2974*U2974)</f>
        <v>0</v>
      </c>
      <c r="AB2974" s="9"/>
      <c r="AC2974" s="74">
        <f t="shared" ref="AC2974" si="12263">(180/PI())*ATAN(-1*(($X$8*Y2971+AA2971+$X$8*Y2974+AA2974)/($X$8*X2971+Z2971+$X$8*X2974+Z2974)))</f>
        <v>-25.465513374011998</v>
      </c>
      <c r="AE2974" s="102">
        <f t="shared" ref="AE2974" si="12264">20*LOG(((($X$8*X2971+Z2971-$X$8*X2974-Z2974)^2+($X$8*Y2971+AA2971-$X$8*Y2974-AA2974)^2)/(($X$8*X2971+Z2971+$X$8*X2974+Z2974)^2+($X$8*Y2971+AA2971+$X$8*Y2974+AA2974)^2))^0.5)</f>
        <v>-3.2108541491180134</v>
      </c>
      <c r="AF2974" s="17"/>
      <c r="AG2974" s="62"/>
      <c r="AH2974" s="62"/>
      <c r="AI2974" s="62"/>
      <c r="AJ2974" s="62"/>
    </row>
    <row r="2975" spans="2:36" ht="18.649999999999999" customHeight="1">
      <c r="AE2975" s="66"/>
    </row>
    <row r="2976" spans="2:36" ht="18.649999999999999" customHeight="1" thickBot="1">
      <c r="E2976" s="50" t="s">
        <v>8</v>
      </c>
      <c r="J2976" s="50" t="s">
        <v>9</v>
      </c>
      <c r="O2976" s="50" t="s">
        <v>10</v>
      </c>
      <c r="T2976" s="50" t="s">
        <v>11</v>
      </c>
      <c r="Y2976" s="50" t="s">
        <v>12</v>
      </c>
    </row>
    <row r="2977" spans="2:36" ht="18.649999999999999" customHeight="1" thickBot="1">
      <c r="B2977" s="49"/>
      <c r="D2977" s="233" t="s">
        <v>37</v>
      </c>
      <c r="E2977" s="234"/>
      <c r="F2977" s="235" t="s">
        <v>38</v>
      </c>
      <c r="G2977" s="236"/>
      <c r="I2977" s="228" t="s">
        <v>14</v>
      </c>
      <c r="J2977" s="229"/>
      <c r="K2977" s="230" t="s">
        <v>15</v>
      </c>
      <c r="L2977" s="231"/>
      <c r="N2977" s="228" t="s">
        <v>16</v>
      </c>
      <c r="O2977" s="229"/>
      <c r="P2977" s="230" t="s">
        <v>17</v>
      </c>
      <c r="Q2977" s="231"/>
      <c r="S2977" s="228" t="s">
        <v>45</v>
      </c>
      <c r="T2977" s="229"/>
      <c r="U2977" s="230" t="s">
        <v>46</v>
      </c>
      <c r="V2977" s="231"/>
      <c r="X2977" s="228" t="s">
        <v>49</v>
      </c>
      <c r="Y2977" s="229"/>
      <c r="Z2977" s="230" t="s">
        <v>50</v>
      </c>
      <c r="AA2977" s="231"/>
      <c r="AB2977" s="4"/>
      <c r="AC2977" s="53" t="s">
        <v>87</v>
      </c>
      <c r="AE2977" s="98" t="s">
        <v>88</v>
      </c>
      <c r="AF2977" s="17"/>
      <c r="AG2977" s="62"/>
      <c r="AH2977" s="62"/>
      <c r="AI2977" s="62"/>
      <c r="AJ2977" s="62"/>
    </row>
    <row r="2978" spans="2:36" ht="18.649999999999999" customHeight="1" thickTop="1" thickBot="1">
      <c r="B2978" s="75">
        <v>8.44</v>
      </c>
      <c r="D2978" s="132">
        <f t="shared" ref="D2978" si="12265">COS($F$8*$B2978)</f>
        <v>-0.97276810968047067</v>
      </c>
      <c r="E2978" s="133">
        <v>0</v>
      </c>
      <c r="F2978" s="134">
        <v>0</v>
      </c>
      <c r="G2978" s="135">
        <f t="shared" ref="G2978" si="12266">$E$8*SIN($B2978*$F$8)</f>
        <v>-0.69534152982412423</v>
      </c>
      <c r="I2978" s="55">
        <v>1</v>
      </c>
      <c r="J2978" s="58">
        <v>0</v>
      </c>
      <c r="K2978" s="56">
        <v>0</v>
      </c>
      <c r="L2978" s="57">
        <v>0</v>
      </c>
      <c r="N2978" s="55">
        <f t="shared" ref="N2978" si="12267">D2978*I2978+F2978*I2981-E2978*J2978-G2978*J2981</f>
        <v>-1.3292499380522005</v>
      </c>
      <c r="O2978" s="58">
        <f t="shared" ref="O2978" si="12268">(D2978*J2978+E2978*I2978+F2978*J2981+G2978*I2981)</f>
        <v>0</v>
      </c>
      <c r="P2978" s="56">
        <f t="shared" ref="P2978" si="12269">D2978*K2978+F2978*K2981-E2978*L2978-G2978*L2981</f>
        <v>0</v>
      </c>
      <c r="Q2978" s="57">
        <f t="shared" ref="Q2978" si="12270">(D2978*L2978+E2978*K2978+F2978*L2981+G2978*K2981)</f>
        <v>-0.69534152982412423</v>
      </c>
      <c r="S2978" s="59">
        <f t="shared" ref="S2978" si="12271">COS($U$8*$B2978)</f>
        <v>-0.97276810968047067</v>
      </c>
      <c r="T2978" s="60">
        <v>0</v>
      </c>
      <c r="U2978" s="22">
        <v>0</v>
      </c>
      <c r="V2978" s="116">
        <f t="shared" ref="V2978" si="12272">$T$8*SIN($B2978*$U$8)</f>
        <v>-0.69534152982412423</v>
      </c>
      <c r="X2978" s="55">
        <f t="shared" ref="X2978" si="12273">N2978*S2978+P2978*S2981-O2978*T2978-Q2978*T2981</f>
        <v>1.2393297447432381</v>
      </c>
      <c r="Y2978" s="58">
        <f t="shared" ref="Y2978" si="12274">(N2978*T2978+O2978*S2978+P2978*T2981+Q2978*S2981)</f>
        <v>0</v>
      </c>
      <c r="Z2978" s="56">
        <f t="shared" ref="Z2978" si="12275">N2978*U2978+P2978*U2981-O2978*V2978-Q2978*V2981</f>
        <v>0</v>
      </c>
      <c r="AA2978" s="57">
        <f t="shared" ref="AA2978" si="12276">(N2978*V2978+O2978*U2978+P2978*V2981+Q2978*U2981)</f>
        <v>1.6006887509931793</v>
      </c>
      <c r="AB2978" s="9"/>
      <c r="AC2978" s="61">
        <f t="shared" ref="AC2978" si="12277">20*LOG((2*$X$8)/(($X$8*X2978+Z2978+$X$8*X2981+Z2981)^2+($X$8*Y2978+AA2978+$X$8*Y2981+AA2981)^2)^0.5)</f>
        <v>-2.8702778977743586</v>
      </c>
      <c r="AE2978" s="99">
        <f t="shared" ref="AE2978" si="12278">((Y2978^2+X2978^2)/(Y2981^2+X2981^2))^0.5</f>
        <v>3.7015109600276803</v>
      </c>
      <c r="AF2978" s="17"/>
      <c r="AG2978" s="62"/>
      <c r="AH2978" s="62"/>
      <c r="AI2978" s="62"/>
      <c r="AJ2978" s="62"/>
    </row>
    <row r="2979" spans="2:36" ht="18.649999999999999" customHeight="1" thickBot="1">
      <c r="D2979" s="59"/>
      <c r="E2979" s="22"/>
      <c r="F2979" s="22"/>
      <c r="G2979" s="65"/>
      <c r="I2979" s="63"/>
      <c r="L2979" s="64"/>
      <c r="N2979" s="63"/>
      <c r="Q2979" s="64"/>
      <c r="S2979" s="63"/>
      <c r="V2979" s="64"/>
      <c r="X2979" s="63"/>
      <c r="AA2979" s="64"/>
      <c r="AE2979" s="100"/>
      <c r="AF2979" s="17"/>
      <c r="AG2979" s="62"/>
      <c r="AH2979" s="62"/>
      <c r="AI2979" s="62"/>
      <c r="AJ2979" s="62"/>
    </row>
    <row r="2980" spans="2:36" ht="18.649999999999999" customHeight="1" thickBot="1">
      <c r="D2980" s="237" t="s">
        <v>39</v>
      </c>
      <c r="E2980" s="238"/>
      <c r="F2980" s="239" t="s">
        <v>40</v>
      </c>
      <c r="G2980" s="240"/>
      <c r="I2980" s="228" t="s">
        <v>18</v>
      </c>
      <c r="J2980" s="229"/>
      <c r="K2980" s="230" t="s">
        <v>19</v>
      </c>
      <c r="L2980" s="231"/>
      <c r="N2980" s="228" t="s">
        <v>20</v>
      </c>
      <c r="O2980" s="229"/>
      <c r="P2980" s="230" t="s">
        <v>21</v>
      </c>
      <c r="Q2980" s="231"/>
      <c r="S2980" s="228" t="s">
        <v>47</v>
      </c>
      <c r="T2980" s="229"/>
      <c r="U2980" s="230" t="s">
        <v>48</v>
      </c>
      <c r="V2980" s="231"/>
      <c r="X2980" s="228" t="s">
        <v>51</v>
      </c>
      <c r="Y2980" s="229"/>
      <c r="Z2980" s="230" t="s">
        <v>52</v>
      </c>
      <c r="AA2980" s="231"/>
      <c r="AB2980" s="4"/>
      <c r="AC2980" s="71" t="s">
        <v>89</v>
      </c>
      <c r="AE2980" s="101" t="s">
        <v>90</v>
      </c>
      <c r="AF2980" s="17"/>
      <c r="AG2980" s="62"/>
      <c r="AH2980" s="62"/>
      <c r="AI2980" s="62"/>
      <c r="AJ2980" s="62"/>
    </row>
    <row r="2981" spans="2:36" ht="18.649999999999999" customHeight="1" thickTop="1" thickBot="1">
      <c r="D2981" s="43">
        <v>0</v>
      </c>
      <c r="E2981" s="116">
        <f t="shared" ref="E2981" si="12279">(1/$E$8)*SIN($B2978*$F$8)</f>
        <v>-7.7260169980458246E-2</v>
      </c>
      <c r="F2981" s="59">
        <f t="shared" ref="F2981" si="12280">COS($F$8*$B2978)</f>
        <v>-0.97276810968047067</v>
      </c>
      <c r="G2981" s="73">
        <v>0</v>
      </c>
      <c r="I2981" s="55">
        <v>0</v>
      </c>
      <c r="J2981" s="58">
        <f t="shared" ref="J2981" si="12281">(TAN($K$8*B2978))/$J$8</f>
        <v>-0.51267156222050525</v>
      </c>
      <c r="K2981" s="56">
        <v>1</v>
      </c>
      <c r="L2981" s="57">
        <v>0</v>
      </c>
      <c r="N2981" s="55">
        <f t="shared" ref="N2981" si="12282">D2981*I2978+F2981*I2981-E2981*J2978-G2981*J2981</f>
        <v>0</v>
      </c>
      <c r="O2981" s="58">
        <f t="shared" ref="O2981" si="12283">(D2981*J2978+E2981*I2978+F2981*J2981+G2981*I2981)</f>
        <v>0.42145037648771644</v>
      </c>
      <c r="P2981" s="56">
        <f t="shared" ref="P2981" si="12284">D2981*K2978+F2981*K2981-E2981*L2978-G2981*L2981</f>
        <v>-0.97276810968047067</v>
      </c>
      <c r="Q2981" s="57">
        <f t="shared" ref="Q2981" si="12285">(D2981*L2978+E2981*K2978+F2981*L2981+G2981*K2981)</f>
        <v>0</v>
      </c>
      <c r="S2981" s="43">
        <v>0</v>
      </c>
      <c r="T2981" s="116">
        <f t="shared" ref="T2981" si="12286">(1/$T$8)*SIN($B2978*$U$8)</f>
        <v>-7.7260169980458246E-2</v>
      </c>
      <c r="U2981" s="59">
        <f t="shared" ref="U2981" si="12287">COS($U$8*$B2978)</f>
        <v>-0.97276810968047067</v>
      </c>
      <c r="V2981" s="73">
        <v>0</v>
      </c>
      <c r="X2981" s="55">
        <f t="shared" ref="X2981" si="12288">N2981*S2978+P2981*S2981-O2981*T2978-Q2981*T2981</f>
        <v>0</v>
      </c>
      <c r="Y2981" s="58">
        <f t="shared" ref="Y2981" si="12289">(N2981*T2978+O2981*S2978+P2981*T2981+Q2981*S2981)</f>
        <v>-0.33481725655459638</v>
      </c>
      <c r="Z2981" s="56">
        <f t="shared" ref="Z2981" si="12290">N2981*U2978+P2981*U2981-O2981*V2978-Q2981*V2981</f>
        <v>1.2393297447432381</v>
      </c>
      <c r="AA2981" s="57">
        <f t="shared" ref="AA2981" si="12291">(N2981*V2978+O2981*U2978+P2981*V2981+Q2981*U2981)</f>
        <v>0</v>
      </c>
      <c r="AB2981" s="9"/>
      <c r="AC2981" s="74">
        <f t="shared" ref="AC2981" si="12292">(180/PI())*ATAN(-1*(($X$8*Y2978+AA2978+$X$8*Y2981+AA2981)/($X$8*X2978+Z2978+$X$8*X2981+Z2981)))</f>
        <v>-27.053769420155305</v>
      </c>
      <c r="AE2981" s="102">
        <f t="shared" ref="AE2981" si="12293">20*LOG(((($X$8*X2978+Z2978-$X$8*X2981-Z2981)^2+($X$8*Y2978+AA2978-$X$8*Y2981-AA2981)^2)/(($X$8*X2978+Z2978+$X$8*X2981+Z2981)^2+($X$8*Y2978+AA2978+$X$8*Y2981+AA2981)^2))^0.5)</f>
        <v>-3.1549873380909066</v>
      </c>
      <c r="AF2981" s="17"/>
      <c r="AG2981" s="62"/>
      <c r="AH2981" s="62"/>
      <c r="AI2981" s="62"/>
      <c r="AJ2981" s="62"/>
    </row>
    <row r="2982" spans="2:36" ht="18.649999999999999" customHeight="1">
      <c r="AE2982" s="66"/>
    </row>
    <row r="2983" spans="2:36" ht="18.649999999999999" customHeight="1" thickBot="1">
      <c r="E2983" s="50" t="s">
        <v>8</v>
      </c>
      <c r="J2983" s="50" t="s">
        <v>9</v>
      </c>
      <c r="O2983" s="50" t="s">
        <v>10</v>
      </c>
      <c r="T2983" s="50" t="s">
        <v>11</v>
      </c>
      <c r="Y2983" s="50" t="s">
        <v>12</v>
      </c>
    </row>
    <row r="2984" spans="2:36" ht="18.649999999999999" customHeight="1" thickBot="1">
      <c r="B2984" s="49"/>
      <c r="D2984" s="233" t="s">
        <v>37</v>
      </c>
      <c r="E2984" s="234"/>
      <c r="F2984" s="235" t="s">
        <v>38</v>
      </c>
      <c r="G2984" s="236"/>
      <c r="I2984" s="228" t="s">
        <v>14</v>
      </c>
      <c r="J2984" s="229"/>
      <c r="K2984" s="230" t="s">
        <v>15</v>
      </c>
      <c r="L2984" s="231"/>
      <c r="N2984" s="228" t="s">
        <v>16</v>
      </c>
      <c r="O2984" s="229"/>
      <c r="P2984" s="230" t="s">
        <v>17</v>
      </c>
      <c r="Q2984" s="231"/>
      <c r="S2984" s="228" t="s">
        <v>45</v>
      </c>
      <c r="T2984" s="229"/>
      <c r="U2984" s="230" t="s">
        <v>46</v>
      </c>
      <c r="V2984" s="231"/>
      <c r="X2984" s="228" t="s">
        <v>49</v>
      </c>
      <c r="Y2984" s="229"/>
      <c r="Z2984" s="230" t="s">
        <v>50</v>
      </c>
      <c r="AA2984" s="231"/>
      <c r="AB2984" s="4"/>
      <c r="AC2984" s="53" t="s">
        <v>87</v>
      </c>
      <c r="AE2984" s="98" t="s">
        <v>88</v>
      </c>
      <c r="AF2984" s="17"/>
      <c r="AG2984" s="62"/>
      <c r="AH2984" s="62"/>
      <c r="AI2984" s="62"/>
      <c r="AJ2984" s="62"/>
    </row>
    <row r="2985" spans="2:36" ht="18.649999999999999" customHeight="1" thickTop="1" thickBot="1">
      <c r="B2985" s="75">
        <v>8.4600000000000009</v>
      </c>
      <c r="D2985" s="132">
        <f t="shared" ref="D2985" si="12294">COS($F$8*$B2985)</f>
        <v>-0.97088304063240882</v>
      </c>
      <c r="E2985" s="133">
        <v>0</v>
      </c>
      <c r="F2985" s="134">
        <v>0</v>
      </c>
      <c r="G2985" s="135">
        <f t="shared" ref="G2985" si="12295">$E$8*SIN($B2985*$F$8)</f>
        <v>-0.71866201563135046</v>
      </c>
      <c r="I2985" s="55">
        <v>1</v>
      </c>
      <c r="J2985" s="58">
        <v>0</v>
      </c>
      <c r="K2985" s="56">
        <v>0</v>
      </c>
      <c r="L2985" s="57">
        <v>0</v>
      </c>
      <c r="N2985" s="55">
        <f t="shared" ref="N2985" si="12296">D2985*I2985+F2985*I2988-E2985*J2985-G2985*J2988</f>
        <v>-1.3246313432128911</v>
      </c>
      <c r="O2985" s="58">
        <f t="shared" ref="O2985" si="12297">(D2985*J2985+E2985*I2985+F2985*J2988+G2985*I2988)</f>
        <v>0</v>
      </c>
      <c r="P2985" s="56">
        <f t="shared" ref="P2985" si="12298">D2985*K2985+F2985*K2988-E2985*L2985-G2985*L2988</f>
        <v>0</v>
      </c>
      <c r="Q2985" s="57">
        <f t="shared" ref="Q2985" si="12299">(D2985*L2985+E2985*K2985+F2985*L2988+G2985*K2988)</f>
        <v>-0.71866201563135046</v>
      </c>
      <c r="S2985" s="59">
        <f t="shared" ref="S2985" si="12300">COS($U$8*$B2985)</f>
        <v>-0.97088304063240882</v>
      </c>
      <c r="T2985" s="60">
        <v>0</v>
      </c>
      <c r="U2985" s="22">
        <v>0</v>
      </c>
      <c r="V2985" s="116">
        <f t="shared" ref="V2985" si="12301">$T$8*SIN($B2985*$U$8)</f>
        <v>-0.71866201563135046</v>
      </c>
      <c r="X2985" s="55">
        <f t="shared" ref="X2985" si="12302">N2985*S2985+P2985*S2988-O2985*T2985-Q2985*T2988</f>
        <v>1.2286759848031552</v>
      </c>
      <c r="Y2985" s="58">
        <f t="shared" ref="Y2985" si="12303">(N2985*T2985+O2985*S2985+P2985*T2988+Q2985*S2988)</f>
        <v>0</v>
      </c>
      <c r="Z2985" s="56">
        <f t="shared" ref="Z2985" si="12304">N2985*U2985+P2985*U2988-O2985*V2985-Q2985*V2988</f>
        <v>0</v>
      </c>
      <c r="AA2985" s="57">
        <f t="shared" ref="AA2985" si="12305">(N2985*V2985+O2985*U2985+P2985*V2988+Q2985*U2988)</f>
        <v>1.6496989940050208</v>
      </c>
      <c r="AB2985" s="9"/>
      <c r="AC2985" s="61">
        <f t="shared" ref="AC2985" si="12306">20*LOG((2*$X$8)/(($X$8*X2985+Z2985+$X$8*X2988+Z2988)^2+($X$8*Y2985+AA2985+$X$8*Y2988+AA2988)^2)^0.5)</f>
        <v>-2.9204746311123024</v>
      </c>
      <c r="AE2985" s="99">
        <f t="shared" ref="AE2985" si="12307">((Y2985^2+X2985^2)/(Y2988^2+X2988^2))^0.5</f>
        <v>3.9771739664979435</v>
      </c>
      <c r="AF2985" s="17"/>
      <c r="AG2985" s="62"/>
      <c r="AH2985" s="62"/>
      <c r="AI2985" s="62"/>
      <c r="AJ2985" s="62"/>
    </row>
    <row r="2986" spans="2:36" ht="18.649999999999999" customHeight="1" thickBot="1">
      <c r="D2986" s="59"/>
      <c r="E2986" s="22"/>
      <c r="F2986" s="22"/>
      <c r="G2986" s="65"/>
      <c r="I2986" s="63"/>
      <c r="L2986" s="64"/>
      <c r="N2986" s="63"/>
      <c r="Q2986" s="64"/>
      <c r="S2986" s="63"/>
      <c r="V2986" s="64"/>
      <c r="X2986" s="63"/>
      <c r="AA2986" s="64"/>
      <c r="AE2986" s="100"/>
      <c r="AF2986" s="17"/>
      <c r="AG2986" s="62"/>
      <c r="AH2986" s="62"/>
      <c r="AI2986" s="62"/>
      <c r="AJ2986" s="62"/>
    </row>
    <row r="2987" spans="2:36" ht="18.649999999999999" customHeight="1" thickBot="1">
      <c r="D2987" s="237" t="s">
        <v>39</v>
      </c>
      <c r="E2987" s="238"/>
      <c r="F2987" s="239" t="s">
        <v>40</v>
      </c>
      <c r="G2987" s="240"/>
      <c r="I2987" s="228" t="s">
        <v>18</v>
      </c>
      <c r="J2987" s="229"/>
      <c r="K2987" s="230" t="s">
        <v>19</v>
      </c>
      <c r="L2987" s="231"/>
      <c r="N2987" s="228" t="s">
        <v>20</v>
      </c>
      <c r="O2987" s="229"/>
      <c r="P2987" s="230" t="s">
        <v>21</v>
      </c>
      <c r="Q2987" s="231"/>
      <c r="S2987" s="228" t="s">
        <v>47</v>
      </c>
      <c r="T2987" s="229"/>
      <c r="U2987" s="230" t="s">
        <v>48</v>
      </c>
      <c r="V2987" s="231"/>
      <c r="X2987" s="228" t="s">
        <v>51</v>
      </c>
      <c r="Y2987" s="229"/>
      <c r="Z2987" s="230" t="s">
        <v>52</v>
      </c>
      <c r="AA2987" s="231"/>
      <c r="AB2987" s="4"/>
      <c r="AC2987" s="71" t="s">
        <v>89</v>
      </c>
      <c r="AE2987" s="101" t="s">
        <v>90</v>
      </c>
      <c r="AF2987" s="17"/>
      <c r="AG2987" s="62"/>
      <c r="AH2987" s="62"/>
      <c r="AI2987" s="62"/>
      <c r="AJ2987" s="62"/>
    </row>
    <row r="2988" spans="2:36" ht="18.649999999999999" customHeight="1" thickTop="1" thickBot="1">
      <c r="D2988" s="43">
        <v>0</v>
      </c>
      <c r="E2988" s="116">
        <f t="shared" ref="E2988" si="12308">(1/$E$8)*SIN($B2985*$F$8)</f>
        <v>-7.9851335070150048E-2</v>
      </c>
      <c r="F2988" s="59">
        <f t="shared" ref="F2988" si="12309">COS($F$8*$B2985)</f>
        <v>-0.97088304063240882</v>
      </c>
      <c r="G2988" s="73">
        <v>0</v>
      </c>
      <c r="I2988" s="55">
        <v>0</v>
      </c>
      <c r="J2988" s="58">
        <f t="shared" ref="J2988" si="12310">(TAN($K$8*B2985))/$J$8</f>
        <v>-0.49223180700556646</v>
      </c>
      <c r="K2988" s="56">
        <v>1</v>
      </c>
      <c r="L2988" s="57">
        <v>0</v>
      </c>
      <c r="N2988" s="55">
        <f t="shared" ref="N2988" si="12311">D2988*I2985+F2988*I2988-E2988*J2985-G2988*J2988</f>
        <v>0</v>
      </c>
      <c r="O2988" s="58">
        <f t="shared" ref="O2988" si="12312">(D2988*J2985+E2988*I2985+F2988*J2988+G2988*I2988)</f>
        <v>0.39804817841139939</v>
      </c>
      <c r="P2988" s="56">
        <f t="shared" ref="P2988" si="12313">D2988*K2985+F2988*K2988-E2988*L2985-G2988*L2988</f>
        <v>-0.97088304063240882</v>
      </c>
      <c r="Q2988" s="57">
        <f t="shared" ref="Q2988" si="12314">(D2988*L2985+E2988*K2985+F2988*L2988+G2988*K2988)</f>
        <v>0</v>
      </c>
      <c r="S2988" s="43">
        <v>0</v>
      </c>
      <c r="T2988" s="116">
        <f t="shared" ref="T2988" si="12315">(1/$T$8)*SIN($B2985*$U$8)</f>
        <v>-7.9851335070150048E-2</v>
      </c>
      <c r="U2988" s="59">
        <f t="shared" ref="U2988" si="12316">COS($U$8*$B2985)</f>
        <v>-0.97088304063240882</v>
      </c>
      <c r="V2988" s="73">
        <v>0</v>
      </c>
      <c r="X2988" s="55">
        <f t="shared" ref="X2988" si="12317">N2988*S2985+P2988*S2988-O2988*T2985-Q2988*T2988</f>
        <v>0</v>
      </c>
      <c r="Y2988" s="58">
        <f t="shared" ref="Y2988" si="12318">(N2988*T2985+O2988*S2985+P2988*T2988+Q2988*S2988)</f>
        <v>-0.30893191878278642</v>
      </c>
      <c r="Z2988" s="56">
        <f t="shared" ref="Z2988" si="12319">N2988*U2985+P2988*U2988-O2988*V2985-Q2988*V2988</f>
        <v>1.2286759848031552</v>
      </c>
      <c r="AA2988" s="57">
        <f t="shared" ref="AA2988" si="12320">(N2988*V2985+O2988*U2985+P2988*V2988+Q2988*U2988)</f>
        <v>0</v>
      </c>
      <c r="AB2988" s="9"/>
      <c r="AC2988" s="74">
        <f t="shared" ref="AC2988" si="12321">(180/PI())*ATAN(-1*(($X$8*Y2985+AA2985+$X$8*Y2988+AA2988)/($X$8*X2985+Z2985+$X$8*X2988+Z2988)))</f>
        <v>-28.617526202028952</v>
      </c>
      <c r="AE2988" s="102">
        <f t="shared" ref="AE2988" si="12322">20*LOG(((($X$8*X2985+Z2985-$X$8*X2988-Z2988)^2+($X$8*Y2985+AA2985-$X$8*Y2988-AA2988)^2)/(($X$8*X2985+Z2985+$X$8*X2988+Z2988)^2+($X$8*Y2985+AA2985+$X$8*Y2988+AA2988)^2))^0.5)</f>
        <v>-3.1020224517715809</v>
      </c>
      <c r="AF2988" s="17"/>
      <c r="AG2988" s="62"/>
      <c r="AH2988" s="62"/>
      <c r="AI2988" s="62"/>
      <c r="AJ2988" s="62"/>
    </row>
    <row r="2989" spans="2:36" ht="18.649999999999999" customHeight="1">
      <c r="AE2989" s="66"/>
    </row>
    <row r="2990" spans="2:36" ht="18.649999999999999" customHeight="1" thickBot="1">
      <c r="E2990" s="50" t="s">
        <v>8</v>
      </c>
      <c r="J2990" s="50" t="s">
        <v>9</v>
      </c>
      <c r="O2990" s="50" t="s">
        <v>10</v>
      </c>
      <c r="T2990" s="50" t="s">
        <v>11</v>
      </c>
      <c r="Y2990" s="50" t="s">
        <v>12</v>
      </c>
    </row>
    <row r="2991" spans="2:36" ht="18.649999999999999" customHeight="1" thickBot="1">
      <c r="B2991" s="49"/>
      <c r="D2991" s="233" t="s">
        <v>37</v>
      </c>
      <c r="E2991" s="234"/>
      <c r="F2991" s="235" t="s">
        <v>38</v>
      </c>
      <c r="G2991" s="236"/>
      <c r="I2991" s="228" t="s">
        <v>14</v>
      </c>
      <c r="J2991" s="229"/>
      <c r="K2991" s="230" t="s">
        <v>15</v>
      </c>
      <c r="L2991" s="231"/>
      <c r="N2991" s="228" t="s">
        <v>16</v>
      </c>
      <c r="O2991" s="229"/>
      <c r="P2991" s="230" t="s">
        <v>17</v>
      </c>
      <c r="Q2991" s="231"/>
      <c r="S2991" s="228" t="s">
        <v>45</v>
      </c>
      <c r="T2991" s="229"/>
      <c r="U2991" s="230" t="s">
        <v>46</v>
      </c>
      <c r="V2991" s="231"/>
      <c r="X2991" s="228" t="s">
        <v>49</v>
      </c>
      <c r="Y2991" s="229"/>
      <c r="Z2991" s="230" t="s">
        <v>50</v>
      </c>
      <c r="AA2991" s="231"/>
      <c r="AB2991" s="4"/>
      <c r="AC2991" s="53" t="s">
        <v>87</v>
      </c>
      <c r="AE2991" s="98" t="s">
        <v>88</v>
      </c>
      <c r="AF2991" s="17"/>
      <c r="AG2991" s="62"/>
      <c r="AH2991" s="62"/>
      <c r="AI2991" s="62"/>
      <c r="AJ2991" s="62"/>
    </row>
    <row r="2992" spans="2:36" ht="18.649999999999999" customHeight="1" thickTop="1" thickBot="1">
      <c r="B2992" s="75">
        <v>8.48</v>
      </c>
      <c r="D2992" s="132">
        <f t="shared" ref="D2992" si="12323">COS($F$8*$B2992)</f>
        <v>-0.96893585379418301</v>
      </c>
      <c r="E2992" s="133">
        <v>0</v>
      </c>
      <c r="F2992" s="134">
        <v>0</v>
      </c>
      <c r="G2992" s="135">
        <f t="shared" ref="G2992" si="12324">$E$8*SIN($B2992*$F$8)</f>
        <v>-0.74193652092968032</v>
      </c>
      <c r="I2992" s="55">
        <v>1</v>
      </c>
      <c r="J2992" s="58">
        <v>0</v>
      </c>
      <c r="K2992" s="56">
        <v>0</v>
      </c>
      <c r="L2992" s="57">
        <v>0</v>
      </c>
      <c r="N2992" s="55">
        <f t="shared" ref="N2992" si="12325">D2992*I2992+F2992*I2995-E2992*J2992-G2992*J2995</f>
        <v>-1.3191399650684048</v>
      </c>
      <c r="O2992" s="58">
        <f t="shared" ref="O2992" si="12326">(D2992*J2992+E2992*I2992+F2992*J2995+G2992*I2995)</f>
        <v>0</v>
      </c>
      <c r="P2992" s="56">
        <f t="shared" ref="P2992" si="12327">D2992*K2992+F2992*K2995-E2992*L2992-G2992*L2995</f>
        <v>0</v>
      </c>
      <c r="Q2992" s="57">
        <f t="shared" ref="Q2992" si="12328">(D2992*L2992+E2992*K2992+F2992*L2995+G2992*K2995)</f>
        <v>-0.74193652092968032</v>
      </c>
      <c r="S2992" s="59">
        <f t="shared" ref="S2992" si="12329">COS($U$8*$B2992)</f>
        <v>-0.96893585379418301</v>
      </c>
      <c r="T2992" s="60">
        <v>0</v>
      </c>
      <c r="U2992" s="22">
        <v>0</v>
      </c>
      <c r="V2992" s="116">
        <f t="shared" ref="V2992" si="12330">$T$8*SIN($B2992*$U$8)</f>
        <v>-0.74193652092968032</v>
      </c>
      <c r="X2992" s="55">
        <f t="shared" ref="X2992" si="12331">N2992*S2992+P2992*S2995-O2992*T2992-Q2992*T2995</f>
        <v>1.2169986970954461</v>
      </c>
      <c r="Y2992" s="58">
        <f t="shared" ref="Y2992" si="12332">(N2992*T2992+O2992*S2992+P2992*T2995+Q2992*S2995)</f>
        <v>0</v>
      </c>
      <c r="Z2992" s="56">
        <f t="shared" ref="Z2992" si="12333">N2992*U2992+P2992*U2995-O2992*V2992-Q2992*V2995</f>
        <v>0</v>
      </c>
      <c r="AA2992" s="57">
        <f t="shared" ref="AA2992" si="12334">(N2992*V2992+O2992*U2992+P2992*V2995+Q2992*U2995)</f>
        <v>1.6976070126702378</v>
      </c>
      <c r="AB2992" s="9"/>
      <c r="AC2992" s="61">
        <f t="shared" ref="AC2992" si="12335">20*LOG((2*$X$8)/(($X$8*X2992+Z2992+$X$8*X2995+Z2995)^2+($X$8*Y2992+AA2992+$X$8*Y2995+AA2995)^2)^0.5)</f>
        <v>-2.9690373694640009</v>
      </c>
      <c r="AE2992" s="99">
        <f t="shared" ref="AE2992" si="12336">((Y2992^2+X2992^2)/(Y2995^2+X2995^2))^0.5</f>
        <v>4.2944219081344412</v>
      </c>
      <c r="AF2992" s="17"/>
      <c r="AG2992" s="62"/>
      <c r="AH2992" s="62"/>
      <c r="AI2992" s="62"/>
      <c r="AJ2992" s="62"/>
    </row>
    <row r="2993" spans="2:36" ht="18.649999999999999" customHeight="1" thickBot="1">
      <c r="D2993" s="59"/>
      <c r="E2993" s="22"/>
      <c r="F2993" s="22"/>
      <c r="G2993" s="65"/>
      <c r="I2993" s="63"/>
      <c r="L2993" s="64"/>
      <c r="N2993" s="63"/>
      <c r="Q2993" s="64"/>
      <c r="S2993" s="63"/>
      <c r="V2993" s="64"/>
      <c r="X2993" s="63"/>
      <c r="AA2993" s="64"/>
      <c r="AE2993" s="100"/>
      <c r="AF2993" s="17"/>
      <c r="AG2993" s="62"/>
      <c r="AH2993" s="62"/>
      <c r="AI2993" s="62"/>
      <c r="AJ2993" s="62"/>
    </row>
    <row r="2994" spans="2:36" ht="18.649999999999999" customHeight="1" thickBot="1">
      <c r="D2994" s="237" t="s">
        <v>39</v>
      </c>
      <c r="E2994" s="238"/>
      <c r="F2994" s="239" t="s">
        <v>40</v>
      </c>
      <c r="G2994" s="240"/>
      <c r="I2994" s="228" t="s">
        <v>18</v>
      </c>
      <c r="J2994" s="229"/>
      <c r="K2994" s="230" t="s">
        <v>19</v>
      </c>
      <c r="L2994" s="231"/>
      <c r="N2994" s="228" t="s">
        <v>20</v>
      </c>
      <c r="O2994" s="229"/>
      <c r="P2994" s="230" t="s">
        <v>21</v>
      </c>
      <c r="Q2994" s="231"/>
      <c r="S2994" s="228" t="s">
        <v>47</v>
      </c>
      <c r="T2994" s="229"/>
      <c r="U2994" s="230" t="s">
        <v>48</v>
      </c>
      <c r="V2994" s="231"/>
      <c r="X2994" s="228" t="s">
        <v>51</v>
      </c>
      <c r="Y2994" s="229"/>
      <c r="Z2994" s="230" t="s">
        <v>52</v>
      </c>
      <c r="AA2994" s="231"/>
      <c r="AB2994" s="4"/>
      <c r="AC2994" s="71" t="s">
        <v>89</v>
      </c>
      <c r="AE2994" s="101" t="s">
        <v>90</v>
      </c>
      <c r="AF2994" s="17"/>
      <c r="AG2994" s="62"/>
      <c r="AH2994" s="62"/>
      <c r="AI2994" s="62"/>
      <c r="AJ2994" s="62"/>
    </row>
    <row r="2995" spans="2:36" ht="18.649999999999999" customHeight="1" thickTop="1" thickBot="1">
      <c r="D2995" s="43">
        <v>0</v>
      </c>
      <c r="E2995" s="116">
        <f t="shared" ref="E2995" si="12337">(1/$E$8)*SIN($B2992*$F$8)</f>
        <v>-8.243739121440892E-2</v>
      </c>
      <c r="F2995" s="59">
        <f t="shared" ref="F2995" si="12338">COS($F$8*$B2992)</f>
        <v>-0.96893585379418301</v>
      </c>
      <c r="G2995" s="73">
        <v>0</v>
      </c>
      <c r="I2995" s="55">
        <v>0</v>
      </c>
      <c r="J2995" s="58">
        <f t="shared" ref="J2995" si="12339">(TAN($K$8*B2992))/$J$8</f>
        <v>-0.47201357716614362</v>
      </c>
      <c r="K2995" s="56">
        <v>1</v>
      </c>
      <c r="L2995" s="57">
        <v>0</v>
      </c>
      <c r="N2995" s="55">
        <f t="shared" ref="N2995" si="12340">D2995*I2992+F2995*I2995-E2995*J2992-G2995*J2995</f>
        <v>0</v>
      </c>
      <c r="O2995" s="58">
        <f t="shared" ref="O2995" si="12341">(D2995*J2992+E2995*I2992+F2995*J2995+G2995*I2995)</f>
        <v>0.37491348717951495</v>
      </c>
      <c r="P2995" s="56">
        <f t="shared" ref="P2995" si="12342">D2995*K2992+F2995*K2995-E2995*L2992-G2995*L2995</f>
        <v>-0.96893585379418301</v>
      </c>
      <c r="Q2995" s="57">
        <f t="shared" ref="Q2995" si="12343">(D2995*L2992+E2995*K2992+F2995*L2995+G2995*K2995)</f>
        <v>0</v>
      </c>
      <c r="S2995" s="43">
        <v>0</v>
      </c>
      <c r="T2995" s="116">
        <f t="shared" ref="T2995" si="12344">(1/$T$8)*SIN($B2992*$U$8)</f>
        <v>-8.243739121440892E-2</v>
      </c>
      <c r="U2995" s="59">
        <f t="shared" ref="U2995" si="12345">COS($U$8*$B2992)</f>
        <v>-0.96893585379418301</v>
      </c>
      <c r="V2995" s="73">
        <v>0</v>
      </c>
      <c r="X2995" s="55">
        <f t="shared" ref="X2995" si="12346">N2995*S2992+P2995*S2995-O2995*T2992-Q2995*T2995</f>
        <v>0</v>
      </c>
      <c r="Y2995" s="58">
        <f t="shared" ref="Y2995" si="12347">(N2995*T2992+O2995*S2992+P2995*T2995+Q2995*S2995)</f>
        <v>-0.28339057575833942</v>
      </c>
      <c r="Z2995" s="56">
        <f t="shared" ref="Z2995" si="12348">N2995*U2992+P2995*U2995-O2995*V2992-Q2995*V2995</f>
        <v>1.2169986970954461</v>
      </c>
      <c r="AA2995" s="57">
        <f t="shared" ref="AA2995" si="12349">(N2995*V2992+O2995*U2992+P2995*V2995+Q2995*U2995)</f>
        <v>0</v>
      </c>
      <c r="AB2995" s="9"/>
      <c r="AC2995" s="74">
        <f t="shared" ref="AC2995" si="12350">(180/PI())*ATAN(-1*(($X$8*Y2992+AA2992+$X$8*Y2995+AA2995)/($X$8*X2992+Z2992+$X$8*X2995+Z2995)))</f>
        <v>-30.157713231458413</v>
      </c>
      <c r="AE2995" s="102">
        <f t="shared" ref="AE2995" si="12351">20*LOG(((($X$8*X2992+Z2992-$X$8*X2995-Z2995)^2+($X$8*Y2992+AA2992-$X$8*Y2995-AA2995)^2)/(($X$8*X2992+Z2992+$X$8*X2995+Z2995)^2+($X$8*Y2992+AA2992+$X$8*Y2995+AA2995)^2))^0.5)</f>
        <v>-3.051958345751574</v>
      </c>
      <c r="AF2995" s="17"/>
      <c r="AG2995" s="62"/>
      <c r="AH2995" s="62"/>
      <c r="AI2995" s="62"/>
      <c r="AJ2995" s="62"/>
    </row>
    <row r="2996" spans="2:36" ht="18.649999999999999" customHeight="1">
      <c r="AE2996" s="66"/>
    </row>
    <row r="2997" spans="2:36" ht="18.649999999999999" customHeight="1" thickBot="1">
      <c r="E2997" s="50" t="s">
        <v>8</v>
      </c>
      <c r="J2997" s="50" t="s">
        <v>9</v>
      </c>
      <c r="O2997" s="50" t="s">
        <v>10</v>
      </c>
      <c r="T2997" s="50" t="s">
        <v>11</v>
      </c>
      <c r="Y2997" s="50" t="s">
        <v>12</v>
      </c>
    </row>
    <row r="2998" spans="2:36" ht="18.649999999999999" customHeight="1" thickBot="1">
      <c r="B2998" s="49"/>
      <c r="D2998" s="233" t="s">
        <v>37</v>
      </c>
      <c r="E2998" s="234"/>
      <c r="F2998" s="235" t="s">
        <v>38</v>
      </c>
      <c r="G2998" s="236"/>
      <c r="I2998" s="228" t="s">
        <v>14</v>
      </c>
      <c r="J2998" s="229"/>
      <c r="K2998" s="230" t="s">
        <v>15</v>
      </c>
      <c r="L2998" s="231"/>
      <c r="N2998" s="228" t="s">
        <v>16</v>
      </c>
      <c r="O2998" s="229"/>
      <c r="P2998" s="230" t="s">
        <v>17</v>
      </c>
      <c r="Q2998" s="231"/>
      <c r="S2998" s="228" t="s">
        <v>45</v>
      </c>
      <c r="T2998" s="229"/>
      <c r="U2998" s="230" t="s">
        <v>46</v>
      </c>
      <c r="V2998" s="231"/>
      <c r="X2998" s="228" t="s">
        <v>49</v>
      </c>
      <c r="Y2998" s="229"/>
      <c r="Z2998" s="230" t="s">
        <v>50</v>
      </c>
      <c r="AA2998" s="231"/>
      <c r="AB2998" s="4"/>
      <c r="AC2998" s="53" t="s">
        <v>87</v>
      </c>
      <c r="AE2998" s="98" t="s">
        <v>88</v>
      </c>
      <c r="AF2998" s="17"/>
      <c r="AG2998" s="62"/>
      <c r="AH2998" s="62"/>
      <c r="AI2998" s="62"/>
      <c r="AJ2998" s="62"/>
    </row>
    <row r="2999" spans="2:36" ht="18.649999999999999" customHeight="1" thickTop="1" thickBot="1">
      <c r="B2999" s="75">
        <v>8.5</v>
      </c>
      <c r="D2999" s="132">
        <f t="shared" ref="D2999" si="12352">COS($F$8*$B2999)</f>
        <v>-0.96692667374819741</v>
      </c>
      <c r="E2999" s="133">
        <v>0</v>
      </c>
      <c r="F2999" s="134">
        <v>0</v>
      </c>
      <c r="G2999" s="135">
        <f t="shared" ref="G2999" si="12353">$E$8*SIN($B2999*$F$8)</f>
        <v>-0.76516355659964774</v>
      </c>
      <c r="I2999" s="55">
        <v>1</v>
      </c>
      <c r="J2999" s="58">
        <v>0</v>
      </c>
      <c r="K2999" s="56">
        <v>0</v>
      </c>
      <c r="L2999" s="57">
        <v>0</v>
      </c>
      <c r="N2999" s="55">
        <f t="shared" ref="N2999" si="12354">D2999*I2999+F2999*I3002-E2999*J2999-G2999*J3002</f>
        <v>-1.3127848236146331</v>
      </c>
      <c r="O2999" s="58">
        <f t="shared" ref="O2999" si="12355">(D2999*J2999+E2999*I2999+F2999*J3002+G2999*I3002)</f>
        <v>0</v>
      </c>
      <c r="P2999" s="56">
        <f t="shared" ref="P2999" si="12356">D2999*K2999+F2999*K3002-E2999*L2999-G2999*L3002</f>
        <v>0</v>
      </c>
      <c r="Q2999" s="57">
        <f t="shared" ref="Q2999" si="12357">(D2999*L2999+E2999*K2999+F2999*L3002+G2999*K3002)</f>
        <v>-0.76516355659964774</v>
      </c>
      <c r="S2999" s="59">
        <f t="shared" ref="S2999" si="12358">COS($U$8*$B2999)</f>
        <v>-0.96692667374819741</v>
      </c>
      <c r="T2999" s="60">
        <v>0</v>
      </c>
      <c r="U2999" s="22">
        <v>0</v>
      </c>
      <c r="V2999" s="116">
        <f t="shared" ref="V2999" si="12359">$T$8*SIN($B2999*$U$8)</f>
        <v>-0.76516355659964774</v>
      </c>
      <c r="X2999" s="55">
        <f t="shared" ref="X2999" si="12360">N2999*S2999+P2999*S3002-O2999*T2999-Q2999*T3002</f>
        <v>1.2043138552505643</v>
      </c>
      <c r="Y2999" s="58">
        <f t="shared" ref="Y2999" si="12361">(N2999*T2999+O2999*S2999+P2999*T3002+Q2999*S3002)</f>
        <v>0</v>
      </c>
      <c r="Z2999" s="56">
        <f t="shared" ref="Z2999" si="12362">N2999*U2999+P2999*U3002-O2999*V2999-Q2999*V3002</f>
        <v>0</v>
      </c>
      <c r="AA2999" s="57">
        <f t="shared" ref="AA2999" si="12363">(N2999*V2999+O2999*U2999+P2999*V3002+Q2999*U3002)</f>
        <v>1.7443521573432519</v>
      </c>
      <c r="AB2999" s="9"/>
      <c r="AC2999" s="61">
        <f t="shared" ref="AC2999" si="12364">20*LOG((2*$X$8)/(($X$8*X2999+Z2999+$X$8*X3002+Z3002)^2+($X$8*Y2999+AA2999+$X$8*Y3002+AA3002)^2)^0.5)</f>
        <v>-3.0158171651930781</v>
      </c>
      <c r="AE2999" s="99">
        <f t="shared" ref="AE2999" si="12365">((Y2999^2+X2999^2)/(Y3002^2+X3002^2))^0.5</f>
        <v>4.6644731809755378</v>
      </c>
      <c r="AF2999" s="17"/>
      <c r="AG2999" s="62"/>
      <c r="AH2999" s="62"/>
      <c r="AI2999" s="62"/>
      <c r="AJ2999" s="62"/>
    </row>
    <row r="3000" spans="2:36" ht="18.649999999999999" customHeight="1" thickBot="1">
      <c r="D3000" s="59"/>
      <c r="E3000" s="22"/>
      <c r="F3000" s="22"/>
      <c r="G3000" s="65"/>
      <c r="I3000" s="63"/>
      <c r="L3000" s="64"/>
      <c r="N3000" s="63"/>
      <c r="Q3000" s="64"/>
      <c r="S3000" s="63"/>
      <c r="V3000" s="64"/>
      <c r="X3000" s="63"/>
      <c r="AA3000" s="64"/>
      <c r="AE3000" s="100"/>
      <c r="AF3000" s="17"/>
      <c r="AG3000" s="62"/>
      <c r="AH3000" s="62"/>
      <c r="AI3000" s="62"/>
      <c r="AJ3000" s="62"/>
    </row>
    <row r="3001" spans="2:36" ht="18.649999999999999" customHeight="1" thickBot="1">
      <c r="D3001" s="237" t="s">
        <v>39</v>
      </c>
      <c r="E3001" s="238"/>
      <c r="F3001" s="239" t="s">
        <v>40</v>
      </c>
      <c r="G3001" s="240"/>
      <c r="I3001" s="228" t="s">
        <v>18</v>
      </c>
      <c r="J3001" s="229"/>
      <c r="K3001" s="230" t="s">
        <v>19</v>
      </c>
      <c r="L3001" s="231"/>
      <c r="N3001" s="228" t="s">
        <v>20</v>
      </c>
      <c r="O3001" s="229"/>
      <c r="P3001" s="230" t="s">
        <v>21</v>
      </c>
      <c r="Q3001" s="231"/>
      <c r="S3001" s="228" t="s">
        <v>47</v>
      </c>
      <c r="T3001" s="229"/>
      <c r="U3001" s="230" t="s">
        <v>48</v>
      </c>
      <c r="V3001" s="231"/>
      <c r="X3001" s="228" t="s">
        <v>51</v>
      </c>
      <c r="Y3001" s="229"/>
      <c r="Z3001" s="230" t="s">
        <v>52</v>
      </c>
      <c r="AA3001" s="231"/>
      <c r="AB3001" s="4"/>
      <c r="AC3001" s="71" t="s">
        <v>89</v>
      </c>
      <c r="AE3001" s="101" t="s">
        <v>90</v>
      </c>
      <c r="AF3001" s="17"/>
      <c r="AG3001" s="62"/>
      <c r="AH3001" s="62"/>
      <c r="AI3001" s="62"/>
      <c r="AJ3001" s="62"/>
    </row>
    <row r="3002" spans="2:36" ht="18.649999999999999" customHeight="1" thickTop="1" thickBot="1">
      <c r="D3002" s="43">
        <v>0</v>
      </c>
      <c r="E3002" s="116">
        <f t="shared" ref="E3002" si="12366">(1/$E$8)*SIN($B2999*$F$8)</f>
        <v>-8.5018172955516405E-2</v>
      </c>
      <c r="F3002" s="59">
        <f t="shared" ref="F3002" si="12367">COS($F$8*$B2999)</f>
        <v>-0.96692667374819741</v>
      </c>
      <c r="G3002" s="73">
        <v>0</v>
      </c>
      <c r="I3002" s="55">
        <v>0</v>
      </c>
      <c r="J3002" s="58">
        <f t="shared" ref="J3002" si="12368">(TAN($K$8*B2999))/$J$8</f>
        <v>-0.45200551814492279</v>
      </c>
      <c r="K3002" s="56">
        <v>1</v>
      </c>
      <c r="L3002" s="57">
        <v>0</v>
      </c>
      <c r="N3002" s="55">
        <f t="shared" ref="N3002" si="12369">D3002*I2999+F3002*I3002-E3002*J2999-G3002*J3002</f>
        <v>0</v>
      </c>
      <c r="O3002" s="58">
        <f t="shared" ref="O3002" si="12370">(D3002*J2999+E3002*I2999+F3002*J3002+G3002*I3002)</f>
        <v>0.3520380192201843</v>
      </c>
      <c r="P3002" s="56">
        <f t="shared" ref="P3002" si="12371">D3002*K2999+F3002*K3002-E3002*L2999-G3002*L3002</f>
        <v>-0.96692667374819741</v>
      </c>
      <c r="Q3002" s="57">
        <f t="shared" ref="Q3002" si="12372">(D3002*L2999+E3002*K2999+F3002*L3002+G3002*K3002)</f>
        <v>0</v>
      </c>
      <c r="S3002" s="43">
        <v>0</v>
      </c>
      <c r="T3002" s="116">
        <f t="shared" ref="T3002" si="12373">(1/$T$8)*SIN($B2999*$U$8)</f>
        <v>-8.5018172955516405E-2</v>
      </c>
      <c r="U3002" s="59">
        <f t="shared" ref="U3002" si="12374">COS($U$8*$B2999)</f>
        <v>-0.96692667374819741</v>
      </c>
      <c r="V3002" s="73">
        <v>0</v>
      </c>
      <c r="X3002" s="55">
        <f t="shared" ref="X3002" si="12375">N3002*S2999+P3002*S3002-O3002*T2999-Q3002*T3002</f>
        <v>0</v>
      </c>
      <c r="Y3002" s="58">
        <f t="shared" ref="Y3002" si="12376">(N3002*T2999+O3002*S2999+P3002*T3002+Q3002*S3002)</f>
        <v>-0.25818861177345037</v>
      </c>
      <c r="Z3002" s="56">
        <f t="shared" ref="Z3002" si="12377">N3002*U2999+P3002*U3002-O3002*V2999-Q3002*V3002</f>
        <v>1.2043138552505643</v>
      </c>
      <c r="AA3002" s="57">
        <f t="shared" ref="AA3002" si="12378">(N3002*V2999+O3002*U2999+P3002*V3002+Q3002*U3002)</f>
        <v>0</v>
      </c>
      <c r="AB3002" s="9"/>
      <c r="AC3002" s="74">
        <f t="shared" ref="AC3002" si="12379">(180/PI())*ATAN(-1*(($X$8*Y2999+AA2999+$X$8*Y3002+AA3002)/($X$8*X2999+Z2999+$X$8*X3002+Z3002)))</f>
        <v>-31.675279237281405</v>
      </c>
      <c r="AE3002" s="102">
        <f t="shared" ref="AE3002" si="12380">20*LOG(((($X$8*X2999+Z2999-$X$8*X3002-Z3002)^2+($X$8*Y2999+AA2999-$X$8*Y3002-AA3002)^2)/(($X$8*X2999+Z2999+$X$8*X3002+Z3002)^2+($X$8*Y2999+AA2999+$X$8*Y3002+AA3002)^2))^0.5)</f>
        <v>-3.0047897481693582</v>
      </c>
      <c r="AF3002" s="17"/>
      <c r="AG3002" s="62"/>
      <c r="AH3002" s="62"/>
      <c r="AI3002" s="62"/>
      <c r="AJ3002" s="62"/>
    </row>
    <row r="3003" spans="2:36" ht="18.649999999999999" customHeight="1">
      <c r="AE3003" s="66"/>
    </row>
    <row r="3004" spans="2:36" ht="18.649999999999999" customHeight="1" thickBot="1">
      <c r="E3004" s="50" t="s">
        <v>8</v>
      </c>
      <c r="J3004" s="50" t="s">
        <v>9</v>
      </c>
      <c r="O3004" s="50" t="s">
        <v>10</v>
      </c>
      <c r="T3004" s="50" t="s">
        <v>11</v>
      </c>
      <c r="Y3004" s="50" t="s">
        <v>12</v>
      </c>
    </row>
    <row r="3005" spans="2:36" ht="18.649999999999999" customHeight="1" thickBot="1">
      <c r="B3005" s="49"/>
      <c r="D3005" s="233" t="s">
        <v>37</v>
      </c>
      <c r="E3005" s="234"/>
      <c r="F3005" s="235" t="s">
        <v>38</v>
      </c>
      <c r="G3005" s="236"/>
      <c r="I3005" s="228" t="s">
        <v>14</v>
      </c>
      <c r="J3005" s="229"/>
      <c r="K3005" s="230" t="s">
        <v>15</v>
      </c>
      <c r="L3005" s="231"/>
      <c r="N3005" s="228" t="s">
        <v>16</v>
      </c>
      <c r="O3005" s="229"/>
      <c r="P3005" s="230" t="s">
        <v>17</v>
      </c>
      <c r="Q3005" s="231"/>
      <c r="S3005" s="228" t="s">
        <v>45</v>
      </c>
      <c r="T3005" s="229"/>
      <c r="U3005" s="230" t="s">
        <v>46</v>
      </c>
      <c r="V3005" s="231"/>
      <c r="X3005" s="228" t="s">
        <v>49</v>
      </c>
      <c r="Y3005" s="229"/>
      <c r="Z3005" s="230" t="s">
        <v>50</v>
      </c>
      <c r="AA3005" s="231"/>
      <c r="AB3005" s="4"/>
      <c r="AC3005" s="53" t="s">
        <v>87</v>
      </c>
      <c r="AE3005" s="98" t="s">
        <v>88</v>
      </c>
      <c r="AF3005" s="17"/>
      <c r="AG3005" s="62"/>
      <c r="AH3005" s="62"/>
      <c r="AI3005" s="62"/>
      <c r="AJ3005" s="62"/>
    </row>
    <row r="3006" spans="2:36" ht="18.649999999999999" customHeight="1" thickTop="1" thickBot="1">
      <c r="B3006" s="75">
        <v>8.52</v>
      </c>
      <c r="D3006" s="132">
        <f t="shared" ref="D3006" si="12381">COS($F$8*$B3006)</f>
        <v>-0.96485562904322608</v>
      </c>
      <c r="E3006" s="133">
        <v>0</v>
      </c>
      <c r="F3006" s="134">
        <v>0</v>
      </c>
      <c r="G3006" s="135">
        <f t="shared" ref="G3006" si="12382">$E$8*SIN($B3006*$F$8)</f>
        <v>-0.78834163655892509</v>
      </c>
      <c r="I3006" s="55">
        <v>1</v>
      </c>
      <c r="J3006" s="58">
        <v>0</v>
      </c>
      <c r="K3006" s="56">
        <v>0</v>
      </c>
      <c r="L3006" s="57">
        <v>0</v>
      </c>
      <c r="N3006" s="55">
        <f t="shared" ref="N3006" si="12383">D3006*I3006+F3006*I3009-E3006*J3006-G3006*J3009</f>
        <v>-1.3055742614062245</v>
      </c>
      <c r="O3006" s="58">
        <f t="shared" ref="O3006" si="12384">(D3006*J3006+E3006*I3006+F3006*J3009+G3006*I3009)</f>
        <v>0</v>
      </c>
      <c r="P3006" s="56">
        <f t="shared" ref="P3006" si="12385">D3006*K3006+F3006*K3009-E3006*L3006-G3006*L3009</f>
        <v>0</v>
      </c>
      <c r="Q3006" s="57">
        <f t="shared" ref="Q3006" si="12386">(D3006*L3006+E3006*K3006+F3006*L3009+G3006*K3009)</f>
        <v>-0.78834163655892509</v>
      </c>
      <c r="S3006" s="59">
        <f t="shared" ref="S3006" si="12387">COS($U$8*$B3006)</f>
        <v>-0.96485562904322608</v>
      </c>
      <c r="T3006" s="60">
        <v>0</v>
      </c>
      <c r="U3006" s="22">
        <v>0</v>
      </c>
      <c r="V3006" s="116">
        <f t="shared" ref="V3006" si="12388">$T$8*SIN($B3006*$U$8)</f>
        <v>-0.78834163655892509</v>
      </c>
      <c r="X3006" s="55">
        <f t="shared" ref="X3006" si="12389">N3006*S3006+P3006*S3009-O3006*T3006-Q3006*T3009</f>
        <v>1.1906370601481475</v>
      </c>
      <c r="Y3006" s="58">
        <f t="shared" ref="Y3006" si="12390">(N3006*T3006+O3006*S3006+P3006*T3009+Q3006*S3009)</f>
        <v>0</v>
      </c>
      <c r="Z3006" s="56">
        <f t="shared" ref="Z3006" si="12391">N3006*U3006+P3006*U3009-O3006*V3006-Q3006*V3009</f>
        <v>0</v>
      </c>
      <c r="AA3006" s="57">
        <f t="shared" ref="AA3006" si="12392">(N3006*V3006+O3006*U3006+P3006*V3009+Q3006*U3009)</f>
        <v>1.789874415529221</v>
      </c>
      <c r="AB3006" s="9"/>
      <c r="AC3006" s="61">
        <f t="shared" ref="AC3006" si="12393">20*LOG((2*$X$8)/(($X$8*X3006+Z3006+$X$8*X3009+Z3009)^2+($X$8*Y3006+AA3006+$X$8*Y3009+AA3009)^2)^0.5)</f>
        <v>-3.0606686440329316</v>
      </c>
      <c r="AE3006" s="99">
        <f t="shared" ref="AE3006" si="12394">((Y3006^2+X3006^2)/(Y3009^2+X3009^2))^0.5</f>
        <v>5.1029838522278732</v>
      </c>
      <c r="AF3006" s="17"/>
      <c r="AG3006" s="62"/>
      <c r="AH3006" s="62"/>
      <c r="AI3006" s="62"/>
      <c r="AJ3006" s="62"/>
    </row>
    <row r="3007" spans="2:36" ht="18.649999999999999" customHeight="1" thickBot="1">
      <c r="D3007" s="59"/>
      <c r="E3007" s="22"/>
      <c r="F3007" s="22"/>
      <c r="G3007" s="65"/>
      <c r="I3007" s="63"/>
      <c r="L3007" s="64"/>
      <c r="N3007" s="63"/>
      <c r="Q3007" s="64"/>
      <c r="S3007" s="63"/>
      <c r="V3007" s="64"/>
      <c r="X3007" s="63"/>
      <c r="AA3007" s="64"/>
      <c r="AE3007" s="100"/>
      <c r="AF3007" s="17"/>
      <c r="AG3007" s="62"/>
      <c r="AH3007" s="62"/>
      <c r="AI3007" s="62"/>
      <c r="AJ3007" s="62"/>
    </row>
    <row r="3008" spans="2:36" ht="18.649999999999999" customHeight="1" thickBot="1">
      <c r="D3008" s="237" t="s">
        <v>39</v>
      </c>
      <c r="E3008" s="238"/>
      <c r="F3008" s="239" t="s">
        <v>40</v>
      </c>
      <c r="G3008" s="240"/>
      <c r="I3008" s="228" t="s">
        <v>18</v>
      </c>
      <c r="J3008" s="229"/>
      <c r="K3008" s="230" t="s">
        <v>19</v>
      </c>
      <c r="L3008" s="231"/>
      <c r="N3008" s="228" t="s">
        <v>20</v>
      </c>
      <c r="O3008" s="229"/>
      <c r="P3008" s="230" t="s">
        <v>21</v>
      </c>
      <c r="Q3008" s="231"/>
      <c r="S3008" s="228" t="s">
        <v>47</v>
      </c>
      <c r="T3008" s="229"/>
      <c r="U3008" s="230" t="s">
        <v>48</v>
      </c>
      <c r="V3008" s="231"/>
      <c r="X3008" s="228" t="s">
        <v>51</v>
      </c>
      <c r="Y3008" s="229"/>
      <c r="Z3008" s="230" t="s">
        <v>52</v>
      </c>
      <c r="AA3008" s="231"/>
      <c r="AB3008" s="4"/>
      <c r="AC3008" s="71" t="s">
        <v>89</v>
      </c>
      <c r="AE3008" s="101" t="s">
        <v>90</v>
      </c>
      <c r="AF3008" s="17"/>
      <c r="AG3008" s="62"/>
      <c r="AH3008" s="62"/>
      <c r="AI3008" s="62"/>
      <c r="AJ3008" s="62"/>
    </row>
    <row r="3009" spans="2:36" ht="18.649999999999999" customHeight="1" thickTop="1" thickBot="1">
      <c r="D3009" s="43">
        <v>0</v>
      </c>
      <c r="E3009" s="116">
        <f t="shared" ref="E3009" si="12395">(1/$E$8)*SIN($B3006*$F$8)</f>
        <v>-8.7593515173213898E-2</v>
      </c>
      <c r="F3009" s="59">
        <f t="shared" ref="F3009" si="12396">COS($F$8*$B3006)</f>
        <v>-0.96485562904322608</v>
      </c>
      <c r="G3009" s="73">
        <v>0</v>
      </c>
      <c r="I3009" s="55">
        <v>0</v>
      </c>
      <c r="J3009" s="58">
        <f t="shared" ref="J3009" si="12397">(TAN($K$8*B3006))/$J$8</f>
        <v>-0.43219667281588658</v>
      </c>
      <c r="K3009" s="56">
        <v>1</v>
      </c>
      <c r="L3009" s="57">
        <v>0</v>
      </c>
      <c r="N3009" s="55">
        <f t="shared" ref="N3009" si="12398">D3009*I3006+F3009*I3009-E3009*J3006-G3009*J3009</f>
        <v>0</v>
      </c>
      <c r="O3009" s="58">
        <f t="shared" ref="O3009" si="12399">(D3009*J3006+E3009*I3006+F3009*J3009+G3009*I3009)</f>
        <v>0.32941387744694772</v>
      </c>
      <c r="P3009" s="56">
        <f t="shared" ref="P3009" si="12400">D3009*K3006+F3009*K3009-E3009*L3006-G3009*L3009</f>
        <v>-0.96485562904322608</v>
      </c>
      <c r="Q3009" s="57">
        <f t="shared" ref="Q3009" si="12401">(D3009*L3006+E3009*K3006+F3009*L3009+G3009*K3009)</f>
        <v>0</v>
      </c>
      <c r="S3009" s="43">
        <v>0</v>
      </c>
      <c r="T3009" s="116">
        <f t="shared" ref="T3009" si="12402">(1/$T$8)*SIN($B3006*$U$8)</f>
        <v>-8.7593515173213898E-2</v>
      </c>
      <c r="U3009" s="59">
        <f t="shared" ref="U3009" si="12403">COS($U$8*$B3006)</f>
        <v>-0.96485562904322608</v>
      </c>
      <c r="V3009" s="73">
        <v>0</v>
      </c>
      <c r="X3009" s="55">
        <f t="shared" ref="X3009" si="12404">N3009*S3006+P3009*S3009-O3009*T3006-Q3009*T3009</f>
        <v>0</v>
      </c>
      <c r="Y3009" s="58">
        <f t="shared" ref="Y3009" si="12405">(N3009*T3006+O3009*S3006+P3009*T3009+Q3009*S3009)</f>
        <v>-0.23332173775708426</v>
      </c>
      <c r="Z3009" s="56">
        <f t="shared" ref="Z3009" si="12406">N3009*U3006+P3009*U3009-O3009*V3006-Q3009*V3009</f>
        <v>1.1906370601481475</v>
      </c>
      <c r="AA3009" s="57">
        <f t="shared" ref="AA3009" si="12407">(N3009*V3006+O3009*U3006+P3009*V3009+Q3009*U3009)</f>
        <v>0</v>
      </c>
      <c r="AB3009" s="9"/>
      <c r="AC3009" s="74">
        <f t="shared" ref="AC3009" si="12408">(180/PI())*ATAN(-1*(($X$8*Y3006+AA3006+$X$8*Y3009+AA3009)/($X$8*X3006+Z3006+$X$8*X3009+Z3009)))</f>
        <v>-33.171191749064597</v>
      </c>
      <c r="AE3009" s="102">
        <f t="shared" ref="AE3009" si="12409">20*LOG(((($X$8*X3006+Z3006-$X$8*X3009-Z3009)^2+($X$8*Y3006+AA3006-$X$8*Y3009-AA3009)^2)/(($X$8*X3006+Z3006+$X$8*X3009+Z3009)^2+($X$8*Y3006+AA3006+$X$8*Y3009+AA3009)^2))^0.5)</f>
        <v>-2.9605087450984313</v>
      </c>
      <c r="AF3009" s="17"/>
      <c r="AG3009" s="62"/>
      <c r="AH3009" s="62"/>
      <c r="AI3009" s="62"/>
      <c r="AJ3009" s="62"/>
    </row>
    <row r="3010" spans="2:36" ht="18.649999999999999" customHeight="1">
      <c r="AE3010" s="66"/>
    </row>
    <row r="3011" spans="2:36" ht="18.649999999999999" customHeight="1" thickBot="1">
      <c r="E3011" s="50" t="s">
        <v>8</v>
      </c>
      <c r="J3011" s="50" t="s">
        <v>9</v>
      </c>
      <c r="O3011" s="50" t="s">
        <v>10</v>
      </c>
      <c r="T3011" s="50" t="s">
        <v>11</v>
      </c>
      <c r="Y3011" s="50" t="s">
        <v>12</v>
      </c>
    </row>
    <row r="3012" spans="2:36" ht="18.649999999999999" customHeight="1" thickBot="1">
      <c r="B3012" s="49"/>
      <c r="D3012" s="233" t="s">
        <v>37</v>
      </c>
      <c r="E3012" s="234"/>
      <c r="F3012" s="235" t="s">
        <v>38</v>
      </c>
      <c r="G3012" s="236"/>
      <c r="I3012" s="228" t="s">
        <v>14</v>
      </c>
      <c r="J3012" s="229"/>
      <c r="K3012" s="230" t="s">
        <v>15</v>
      </c>
      <c r="L3012" s="231"/>
      <c r="N3012" s="228" t="s">
        <v>16</v>
      </c>
      <c r="O3012" s="229"/>
      <c r="P3012" s="230" t="s">
        <v>17</v>
      </c>
      <c r="Q3012" s="231"/>
      <c r="S3012" s="228" t="s">
        <v>45</v>
      </c>
      <c r="T3012" s="229"/>
      <c r="U3012" s="230" t="s">
        <v>46</v>
      </c>
      <c r="V3012" s="231"/>
      <c r="X3012" s="228" t="s">
        <v>49</v>
      </c>
      <c r="Y3012" s="229"/>
      <c r="Z3012" s="230" t="s">
        <v>50</v>
      </c>
      <c r="AA3012" s="231"/>
      <c r="AB3012" s="4"/>
      <c r="AC3012" s="53" t="s">
        <v>87</v>
      </c>
      <c r="AE3012" s="98" t="s">
        <v>88</v>
      </c>
      <c r="AF3012" s="17"/>
      <c r="AG3012" s="62"/>
      <c r="AH3012" s="62"/>
      <c r="AI3012" s="62"/>
      <c r="AJ3012" s="62"/>
    </row>
    <row r="3013" spans="2:36" ht="18.649999999999999" customHeight="1" thickTop="1" thickBot="1">
      <c r="B3013" s="75">
        <v>8.5399999999999991</v>
      </c>
      <c r="D3013" s="132">
        <f t="shared" ref="D3013" si="12410">COS($F$8*$B3013)</f>
        <v>-0.96272285218618769</v>
      </c>
      <c r="E3013" s="133">
        <v>0</v>
      </c>
      <c r="F3013" s="134">
        <v>0</v>
      </c>
      <c r="G3013" s="135">
        <f t="shared" ref="G3013" si="12411">$E$8*SIN($B3013*$F$8)</f>
        <v>-0.8114692778574093</v>
      </c>
      <c r="I3013" s="55">
        <v>1</v>
      </c>
      <c r="J3013" s="58">
        <v>0</v>
      </c>
      <c r="K3013" s="56">
        <v>0</v>
      </c>
      <c r="L3013" s="57">
        <v>0</v>
      </c>
      <c r="N3013" s="55">
        <f t="shared" ref="N3013" si="12412">D3013*I3013+F3013*I3016-E3013*J3013-G3013*J3016</f>
        <v>-1.2975159704646322</v>
      </c>
      <c r="O3013" s="58">
        <f t="shared" ref="O3013" si="12413">(D3013*J3013+E3013*I3013+F3013*J3016+G3013*I3016)</f>
        <v>0</v>
      </c>
      <c r="P3013" s="56">
        <f t="shared" ref="P3013" si="12414">D3013*K3013+F3013*K3016-E3013*L3013-G3013*L3016</f>
        <v>0</v>
      </c>
      <c r="Q3013" s="57">
        <f t="shared" ref="Q3013" si="12415">(D3013*L3013+E3013*K3013+F3013*L3016+G3013*K3016)</f>
        <v>-0.8114692778574093</v>
      </c>
      <c r="S3013" s="59">
        <f t="shared" ref="S3013" si="12416">COS($U$8*$B3013)</f>
        <v>-0.96272285218618769</v>
      </c>
      <c r="T3013" s="60">
        <v>0</v>
      </c>
      <c r="U3013" s="22">
        <v>0</v>
      </c>
      <c r="V3013" s="116">
        <f t="shared" ref="V3013" si="12417">$T$8*SIN($B3013*$U$8)</f>
        <v>-0.8114692778574093</v>
      </c>
      <c r="X3013" s="55">
        <f t="shared" ref="X3013" si="12418">N3013*S3013+P3013*S3016-O3013*T3013-Q3013*T3016</f>
        <v>1.1759835659643483</v>
      </c>
      <c r="Y3013" s="58">
        <f t="shared" ref="Y3013" si="12419">(N3013*T3013+O3013*S3013+P3013*T3016+Q3013*S3016)</f>
        <v>0</v>
      </c>
      <c r="Z3013" s="56">
        <f t="shared" ref="Z3013" si="12420">N3013*U3013+P3013*U3016-O3013*V3013-Q3013*V3016</f>
        <v>0</v>
      </c>
      <c r="AA3013" s="57">
        <f t="shared" ref="AA3013" si="12421">(N3013*V3013+O3013*U3013+P3013*V3016+Q3013*U3016)</f>
        <v>1.8341143652017418</v>
      </c>
      <c r="AB3013" s="9"/>
      <c r="AC3013" s="61">
        <f t="shared" ref="AC3013" si="12422">20*LOG((2*$X$8)/(($X$8*X3013+Z3013+$X$8*X3016+Z3016)^2+($X$8*Y3013+AA3013+$X$8*Y3016+AA3016)^2)^0.5)</f>
        <v>-3.1034498217942996</v>
      </c>
      <c r="AE3013" s="99">
        <f t="shared" ref="AE3013" si="12423">((Y3013^2+X3013^2)/(Y3016^2+X3016^2))^0.5</f>
        <v>5.6324836585362812</v>
      </c>
      <c r="AF3013" s="17"/>
      <c r="AG3013" s="62"/>
      <c r="AH3013" s="62"/>
      <c r="AI3013" s="62"/>
      <c r="AJ3013" s="62"/>
    </row>
    <row r="3014" spans="2:36" ht="18.649999999999999" customHeight="1" thickBot="1">
      <c r="D3014" s="59"/>
      <c r="E3014" s="22"/>
      <c r="F3014" s="22"/>
      <c r="G3014" s="65"/>
      <c r="I3014" s="63"/>
      <c r="L3014" s="64"/>
      <c r="N3014" s="63"/>
      <c r="Q3014" s="64"/>
      <c r="S3014" s="63"/>
      <c r="V3014" s="64"/>
      <c r="X3014" s="63"/>
      <c r="AA3014" s="64"/>
      <c r="AE3014" s="100"/>
      <c r="AF3014" s="17"/>
      <c r="AG3014" s="62"/>
      <c r="AH3014" s="62"/>
      <c r="AI3014" s="62"/>
      <c r="AJ3014" s="62"/>
    </row>
    <row r="3015" spans="2:36" ht="18.649999999999999" customHeight="1" thickBot="1">
      <c r="D3015" s="237" t="s">
        <v>39</v>
      </c>
      <c r="E3015" s="238"/>
      <c r="F3015" s="239" t="s">
        <v>40</v>
      </c>
      <c r="G3015" s="240"/>
      <c r="I3015" s="228" t="s">
        <v>18</v>
      </c>
      <c r="J3015" s="229"/>
      <c r="K3015" s="230" t="s">
        <v>19</v>
      </c>
      <c r="L3015" s="231"/>
      <c r="N3015" s="228" t="s">
        <v>20</v>
      </c>
      <c r="O3015" s="229"/>
      <c r="P3015" s="230" t="s">
        <v>21</v>
      </c>
      <c r="Q3015" s="231"/>
      <c r="S3015" s="228" t="s">
        <v>47</v>
      </c>
      <c r="T3015" s="229"/>
      <c r="U3015" s="230" t="s">
        <v>48</v>
      </c>
      <c r="V3015" s="231"/>
      <c r="X3015" s="228" t="s">
        <v>51</v>
      </c>
      <c r="Y3015" s="229"/>
      <c r="Z3015" s="230" t="s">
        <v>52</v>
      </c>
      <c r="AA3015" s="231"/>
      <c r="AB3015" s="4"/>
      <c r="AC3015" s="71" t="s">
        <v>89</v>
      </c>
      <c r="AE3015" s="101" t="s">
        <v>90</v>
      </c>
      <c r="AF3015" s="17"/>
      <c r="AG3015" s="62"/>
      <c r="AH3015" s="62"/>
      <c r="AI3015" s="62"/>
      <c r="AJ3015" s="62"/>
    </row>
    <row r="3016" spans="2:36" ht="18.649999999999999" customHeight="1" thickTop="1" thickBot="1">
      <c r="D3016" s="43">
        <v>0</v>
      </c>
      <c r="E3016" s="116">
        <f t="shared" ref="E3016" si="12424">(1/$E$8)*SIN($B3013*$F$8)</f>
        <v>-9.0163253095267695E-2</v>
      </c>
      <c r="F3016" s="59">
        <f t="shared" ref="F3016" si="12425">COS($F$8*$B3013)</f>
        <v>-0.96272285218618769</v>
      </c>
      <c r="G3016" s="73">
        <v>0</v>
      </c>
      <c r="I3016" s="55">
        <v>0</v>
      </c>
      <c r="J3016" s="58">
        <f t="shared" ref="J3016" si="12426">(TAN($K$8*B3013))/$J$8</f>
        <v>-0.41257645534335807</v>
      </c>
      <c r="K3016" s="56">
        <v>1</v>
      </c>
      <c r="L3016" s="57">
        <v>0</v>
      </c>
      <c r="N3016" s="55">
        <f t="shared" ref="N3016" si="12427">D3016*I3013+F3016*I3016-E3016*J3013-G3016*J3016</f>
        <v>0</v>
      </c>
      <c r="O3016" s="58">
        <f t="shared" ref="O3016" si="12428">(D3016*J3013+E3016*I3013+F3016*J3016+G3016*I3016)</f>
        <v>0.3070335287377573</v>
      </c>
      <c r="P3016" s="56">
        <f t="shared" ref="P3016" si="12429">D3016*K3013+F3016*K3016-E3016*L3013-G3016*L3016</f>
        <v>-0.96272285218618769</v>
      </c>
      <c r="Q3016" s="57">
        <f t="shared" ref="Q3016" si="12430">(D3016*L3013+E3016*K3013+F3016*L3016+G3016*K3016)</f>
        <v>0</v>
      </c>
      <c r="S3016" s="43">
        <v>0</v>
      </c>
      <c r="T3016" s="116">
        <f t="shared" ref="T3016" si="12431">(1/$T$8)*SIN($B3013*$U$8)</f>
        <v>-9.0163253095267695E-2</v>
      </c>
      <c r="U3016" s="59">
        <f t="shared" ref="U3016" si="12432">COS($U$8*$B3013)</f>
        <v>-0.96272285218618769</v>
      </c>
      <c r="V3016" s="73">
        <v>0</v>
      </c>
      <c r="X3016" s="55">
        <f t="shared" ref="X3016" si="12433">N3016*S3013+P3016*S3016-O3016*T3013-Q3016*T3016</f>
        <v>0</v>
      </c>
      <c r="Y3016" s="58">
        <f t="shared" ref="Y3016" si="12434">(N3016*T3013+O3016*S3013+P3016*T3016+Q3016*S3016)</f>
        <v>-0.20878597032094226</v>
      </c>
      <c r="Z3016" s="56">
        <f t="shared" ref="Z3016" si="12435">N3016*U3013+P3016*U3016-O3016*V3013-Q3016*V3016</f>
        <v>1.1759835659643483</v>
      </c>
      <c r="AA3016" s="57">
        <f t="shared" ref="AA3016" si="12436">(N3016*V3013+O3016*U3013+P3016*V3016+Q3016*U3016)</f>
        <v>0</v>
      </c>
      <c r="AB3016" s="9"/>
      <c r="AC3016" s="74">
        <f t="shared" ref="AC3016" si="12437">(180/PI())*ATAN(-1*(($X$8*Y3013+AA3013+$X$8*Y3016+AA3016)/($X$8*X3013+Z3013+$X$8*X3016+Z3016)))</f>
        <v>-34.646436850746404</v>
      </c>
      <c r="AE3016" s="102">
        <f t="shared" ref="AE3016" si="12438">20*LOG(((($X$8*X3013+Z3013-$X$8*X3016-Z3016)^2+($X$8*Y3013+AA3013-$X$8*Y3016-AA3016)^2)/(($X$8*X3013+Z3013+$X$8*X3016+Z3016)^2+($X$8*Y3013+AA3013+$X$8*Y3016+AA3016)^2))^0.5)</f>
        <v>-2.9191061399515332</v>
      </c>
      <c r="AF3016" s="17"/>
      <c r="AG3016" s="62"/>
      <c r="AH3016" s="62"/>
      <c r="AI3016" s="62"/>
      <c r="AJ3016" s="62"/>
    </row>
    <row r="3017" spans="2:36" ht="18.649999999999999" customHeight="1">
      <c r="AE3017" s="66"/>
    </row>
    <row r="3018" spans="2:36" ht="18.649999999999999" customHeight="1" thickBot="1">
      <c r="E3018" s="50" t="s">
        <v>8</v>
      </c>
      <c r="J3018" s="50" t="s">
        <v>9</v>
      </c>
      <c r="O3018" s="50" t="s">
        <v>10</v>
      </c>
      <c r="T3018" s="50" t="s">
        <v>11</v>
      </c>
      <c r="Y3018" s="50" t="s">
        <v>12</v>
      </c>
    </row>
    <row r="3019" spans="2:36" ht="18.649999999999999" customHeight="1" thickBot="1">
      <c r="B3019" s="49"/>
      <c r="D3019" s="233" t="s">
        <v>37</v>
      </c>
      <c r="E3019" s="234"/>
      <c r="F3019" s="235" t="s">
        <v>38</v>
      </c>
      <c r="G3019" s="236"/>
      <c r="I3019" s="228" t="s">
        <v>14</v>
      </c>
      <c r="J3019" s="229"/>
      <c r="K3019" s="230" t="s">
        <v>15</v>
      </c>
      <c r="L3019" s="231"/>
      <c r="N3019" s="228" t="s">
        <v>16</v>
      </c>
      <c r="O3019" s="229"/>
      <c r="P3019" s="230" t="s">
        <v>17</v>
      </c>
      <c r="Q3019" s="231"/>
      <c r="S3019" s="228" t="s">
        <v>45</v>
      </c>
      <c r="T3019" s="229"/>
      <c r="U3019" s="230" t="s">
        <v>46</v>
      </c>
      <c r="V3019" s="231"/>
      <c r="X3019" s="228" t="s">
        <v>49</v>
      </c>
      <c r="Y3019" s="229"/>
      <c r="Z3019" s="230" t="s">
        <v>50</v>
      </c>
      <c r="AA3019" s="231"/>
      <c r="AB3019" s="4"/>
      <c r="AC3019" s="53" t="s">
        <v>87</v>
      </c>
      <c r="AE3019" s="98" t="s">
        <v>88</v>
      </c>
      <c r="AF3019" s="17"/>
      <c r="AG3019" s="62"/>
      <c r="AH3019" s="62"/>
      <c r="AI3019" s="62"/>
      <c r="AJ3019" s="62"/>
    </row>
    <row r="3020" spans="2:36" ht="18.649999999999999" customHeight="1" thickTop="1" thickBot="1">
      <c r="B3020" s="75">
        <v>8.56</v>
      </c>
      <c r="D3020" s="132">
        <f t="shared" ref="D3020" si="12439">COS($F$8*$B3020)</f>
        <v>-0.96052847963366839</v>
      </c>
      <c r="E3020" s="133">
        <v>0</v>
      </c>
      <c r="F3020" s="134">
        <v>0</v>
      </c>
      <c r="G3020" s="135">
        <f t="shared" ref="G3020" si="12440">$E$8*SIN($B3020*$F$8)</f>
        <v>-0.83454500077209826</v>
      </c>
      <c r="I3020" s="55">
        <v>1</v>
      </c>
      <c r="J3020" s="58">
        <v>0</v>
      </c>
      <c r="K3020" s="56">
        <v>0</v>
      </c>
      <c r="L3020" s="57">
        <v>0</v>
      </c>
      <c r="N3020" s="55">
        <f t="shared" ref="N3020" si="12441">D3020*I3020+F3020*I3023-E3020*J3020-G3020*J3023</f>
        <v>-1.2886170168843076</v>
      </c>
      <c r="O3020" s="58">
        <f t="shared" ref="O3020" si="12442">(D3020*J3020+E3020*I3020+F3020*J3023+G3020*I3023)</f>
        <v>0</v>
      </c>
      <c r="P3020" s="56">
        <f t="shared" ref="P3020" si="12443">D3020*K3020+F3020*K3023-E3020*L3020-G3020*L3023</f>
        <v>0</v>
      </c>
      <c r="Q3020" s="57">
        <f t="shared" ref="Q3020" si="12444">(D3020*L3020+E3020*K3020+F3020*L3023+G3020*K3023)</f>
        <v>-0.83454500077209826</v>
      </c>
      <c r="S3020" s="59">
        <f t="shared" ref="S3020" si="12445">COS($U$8*$B3020)</f>
        <v>-0.96052847963366839</v>
      </c>
      <c r="T3020" s="60">
        <v>0</v>
      </c>
      <c r="U3020" s="22">
        <v>0</v>
      </c>
      <c r="V3020" s="116">
        <f t="shared" ref="V3020" si="12446">$T$8*SIN($B3020*$U$8)</f>
        <v>-0.83454500077209826</v>
      </c>
      <c r="X3020" s="55">
        <f t="shared" ref="X3020" si="12447">N3020*S3020+P3020*S3023-O3020*T3020-Q3020*T3023</f>
        <v>1.1603683042453237</v>
      </c>
      <c r="Y3020" s="58">
        <f t="shared" ref="Y3020" si="12448">(N3020*T3020+O3020*S3020+P3020*T3023+Q3020*S3023)</f>
        <v>0</v>
      </c>
      <c r="Z3020" s="56">
        <f t="shared" ref="Z3020" si="12449">N3020*U3020+P3020*U3023-O3020*V3020-Q3020*V3023</f>
        <v>0</v>
      </c>
      <c r="AA3020" s="57">
        <f t="shared" ref="AA3020" si="12450">(N3020*V3020+O3020*U3020+P3020*V3023+Q3020*U3023)</f>
        <v>1.8770131301281556</v>
      </c>
      <c r="AB3020" s="9"/>
      <c r="AC3020" s="61">
        <f t="shared" ref="AC3020" si="12451">20*LOG((2*$X$8)/(($X$8*X3020+Z3020+$X$8*X3023+Z3023)^2+($X$8*Y3020+AA3020+$X$8*Y3023+AA3023)^2)^0.5)</f>
        <v>-3.1440218971266165</v>
      </c>
      <c r="AE3020" s="99">
        <f t="shared" ref="AE3020" si="12452">((Y3020^2+X3020^2)/(Y3023^2+X3023^2))^0.5</f>
        <v>6.2866145620260072</v>
      </c>
      <c r="AF3020" s="17"/>
      <c r="AG3020" s="62"/>
      <c r="AH3020" s="62"/>
      <c r="AI3020" s="62"/>
      <c r="AJ3020" s="62"/>
    </row>
    <row r="3021" spans="2:36" ht="18.649999999999999" customHeight="1" thickBot="1">
      <c r="D3021" s="59"/>
      <c r="E3021" s="22"/>
      <c r="F3021" s="22"/>
      <c r="G3021" s="65"/>
      <c r="I3021" s="63"/>
      <c r="L3021" s="64"/>
      <c r="N3021" s="63"/>
      <c r="Q3021" s="64"/>
      <c r="S3021" s="63"/>
      <c r="V3021" s="64"/>
      <c r="X3021" s="63"/>
      <c r="AA3021" s="64"/>
      <c r="AE3021" s="100"/>
      <c r="AF3021" s="17"/>
      <c r="AG3021" s="62"/>
      <c r="AH3021" s="62"/>
      <c r="AI3021" s="62"/>
      <c r="AJ3021" s="62"/>
    </row>
    <row r="3022" spans="2:36" ht="18.649999999999999" customHeight="1" thickBot="1">
      <c r="D3022" s="237" t="s">
        <v>39</v>
      </c>
      <c r="E3022" s="238"/>
      <c r="F3022" s="239" t="s">
        <v>40</v>
      </c>
      <c r="G3022" s="240"/>
      <c r="I3022" s="228" t="s">
        <v>18</v>
      </c>
      <c r="J3022" s="229"/>
      <c r="K3022" s="230" t="s">
        <v>19</v>
      </c>
      <c r="L3022" s="231"/>
      <c r="N3022" s="228" t="s">
        <v>20</v>
      </c>
      <c r="O3022" s="229"/>
      <c r="P3022" s="230" t="s">
        <v>21</v>
      </c>
      <c r="Q3022" s="231"/>
      <c r="S3022" s="228" t="s">
        <v>47</v>
      </c>
      <c r="T3022" s="229"/>
      <c r="U3022" s="230" t="s">
        <v>48</v>
      </c>
      <c r="V3022" s="231"/>
      <c r="X3022" s="228" t="s">
        <v>51</v>
      </c>
      <c r="Y3022" s="229"/>
      <c r="Z3022" s="230" t="s">
        <v>52</v>
      </c>
      <c r="AA3022" s="231"/>
      <c r="AB3022" s="4"/>
      <c r="AC3022" s="71" t="s">
        <v>89</v>
      </c>
      <c r="AE3022" s="101" t="s">
        <v>90</v>
      </c>
      <c r="AF3022" s="17"/>
      <c r="AG3022" s="62"/>
      <c r="AH3022" s="62"/>
      <c r="AI3022" s="62"/>
      <c r="AJ3022" s="62"/>
    </row>
    <row r="3023" spans="2:36" ht="18.649999999999999" customHeight="1" thickTop="1" thickBot="1">
      <c r="D3023" s="43">
        <v>0</v>
      </c>
      <c r="E3023" s="116">
        <f t="shared" ref="E3023" si="12453">(1/$E$8)*SIN($B3020*$F$8)</f>
        <v>-9.2727222308010906E-2</v>
      </c>
      <c r="F3023" s="59">
        <f t="shared" ref="F3023" si="12454">COS($F$8*$B3020)</f>
        <v>-0.96052847963366839</v>
      </c>
      <c r="G3023" s="73">
        <v>0</v>
      </c>
      <c r="I3023" s="55">
        <v>0</v>
      </c>
      <c r="J3023" s="58">
        <f t="shared" ref="J3023" si="12455">(TAN($K$8*B3020))/$J$8</f>
        <v>-0.39313462658945975</v>
      </c>
      <c r="K3023" s="56">
        <v>1</v>
      </c>
      <c r="L3023" s="57">
        <v>0</v>
      </c>
      <c r="N3023" s="55">
        <f t="shared" ref="N3023" si="12456">D3023*I3020+F3023*I3023-E3023*J3020-G3023*J3023</f>
        <v>0</v>
      </c>
      <c r="O3023" s="58">
        <f t="shared" ref="O3023" si="12457">(D3023*J3020+E3023*I3020+F3023*J3023+G3023*I3023)</f>
        <v>0.28488978286131283</v>
      </c>
      <c r="P3023" s="56">
        <f t="shared" ref="P3023" si="12458">D3023*K3020+F3023*K3023-E3023*L3020-G3023*L3023</f>
        <v>-0.96052847963366839</v>
      </c>
      <c r="Q3023" s="57">
        <f t="shared" ref="Q3023" si="12459">(D3023*L3020+E3023*K3020+F3023*L3023+G3023*K3023)</f>
        <v>0</v>
      </c>
      <c r="S3023" s="43">
        <v>0</v>
      </c>
      <c r="T3023" s="116">
        <f t="shared" ref="T3023" si="12460">(1/$T$8)*SIN($B3020*$U$8)</f>
        <v>-9.2727222308010906E-2</v>
      </c>
      <c r="U3023" s="59">
        <f t="shared" ref="U3023" si="12461">COS($U$8*$B3020)</f>
        <v>-0.96052847963366839</v>
      </c>
      <c r="V3023" s="73">
        <v>0</v>
      </c>
      <c r="X3023" s="55">
        <f t="shared" ref="X3023" si="12462">N3023*S3020+P3023*S3023-O3023*T3020-Q3023*T3023</f>
        <v>0</v>
      </c>
      <c r="Y3023" s="58">
        <f t="shared" ref="Y3023" si="12463">(N3023*T3020+O3023*S3020+P3023*T3023+Q3023*S3023)</f>
        <v>-0.18457761213077586</v>
      </c>
      <c r="Z3023" s="56">
        <f t="shared" ref="Z3023" si="12464">N3023*U3020+P3023*U3023-O3023*V3020-Q3023*V3023</f>
        <v>1.1603683042453237</v>
      </c>
      <c r="AA3023" s="57">
        <f t="shared" ref="AA3023" si="12465">(N3023*V3020+O3023*U3020+P3023*V3023+Q3023*U3023)</f>
        <v>0</v>
      </c>
      <c r="AB3023" s="9"/>
      <c r="AC3023" s="74">
        <f t="shared" ref="AC3023" si="12466">(180/PI())*ATAN(-1*(($X$8*Y3020+AA3020+$X$8*Y3023+AA3023)/($X$8*X3020+Z3020+$X$8*X3023+Z3023)))</f>
        <v>-36.102019131978608</v>
      </c>
      <c r="AE3023" s="102">
        <f t="shared" ref="AE3023" si="12467">20*LOG(((($X$8*X3020+Z3020-$X$8*X3023-Z3023)^2+($X$8*Y3020+AA3020-$X$8*Y3023-AA3023)^2)/(($X$8*X3020+Z3020+$X$8*X3023+Z3023)^2+($X$8*Y3020+AA3020+$X$8*Y3023+AA3023)^2))^0.5)</f>
        <v>-2.8805727041562621</v>
      </c>
      <c r="AF3023" s="17"/>
      <c r="AG3023" s="62"/>
      <c r="AH3023" s="62"/>
      <c r="AI3023" s="62"/>
      <c r="AJ3023" s="62"/>
    </row>
    <row r="3024" spans="2:36" ht="18.649999999999999" customHeight="1">
      <c r="AE3024" s="66"/>
    </row>
    <row r="3025" spans="2:36" ht="18.649999999999999" customHeight="1" thickBot="1">
      <c r="E3025" s="50" t="s">
        <v>8</v>
      </c>
      <c r="J3025" s="50" t="s">
        <v>9</v>
      </c>
      <c r="O3025" s="50" t="s">
        <v>10</v>
      </c>
      <c r="T3025" s="50" t="s">
        <v>11</v>
      </c>
      <c r="Y3025" s="50" t="s">
        <v>12</v>
      </c>
    </row>
    <row r="3026" spans="2:36" ht="18.649999999999999" customHeight="1" thickBot="1">
      <c r="B3026" s="49"/>
      <c r="D3026" s="233" t="s">
        <v>37</v>
      </c>
      <c r="E3026" s="234"/>
      <c r="F3026" s="235" t="s">
        <v>38</v>
      </c>
      <c r="G3026" s="236"/>
      <c r="I3026" s="228" t="s">
        <v>14</v>
      </c>
      <c r="J3026" s="229"/>
      <c r="K3026" s="230" t="s">
        <v>15</v>
      </c>
      <c r="L3026" s="231"/>
      <c r="N3026" s="228" t="s">
        <v>16</v>
      </c>
      <c r="O3026" s="229"/>
      <c r="P3026" s="230" t="s">
        <v>17</v>
      </c>
      <c r="Q3026" s="231"/>
      <c r="S3026" s="228" t="s">
        <v>45</v>
      </c>
      <c r="T3026" s="229"/>
      <c r="U3026" s="230" t="s">
        <v>46</v>
      </c>
      <c r="V3026" s="231"/>
      <c r="X3026" s="228" t="s">
        <v>49</v>
      </c>
      <c r="Y3026" s="229"/>
      <c r="Z3026" s="230" t="s">
        <v>50</v>
      </c>
      <c r="AA3026" s="231"/>
      <c r="AB3026" s="4"/>
      <c r="AC3026" s="53" t="s">
        <v>87</v>
      </c>
      <c r="AE3026" s="98" t="s">
        <v>88</v>
      </c>
      <c r="AF3026" s="17"/>
      <c r="AG3026" s="62"/>
      <c r="AH3026" s="62"/>
      <c r="AI3026" s="62"/>
      <c r="AJ3026" s="62"/>
    </row>
    <row r="3027" spans="2:36" ht="18.649999999999999" customHeight="1" thickTop="1" thickBot="1">
      <c r="B3027" s="75">
        <v>8.58</v>
      </c>
      <c r="D3027" s="132">
        <f t="shared" ref="D3027" si="12468">COS($F$8*$B3027)</f>
        <v>-0.95827265178319121</v>
      </c>
      <c r="E3027" s="133">
        <v>0</v>
      </c>
      <c r="F3027" s="134">
        <v>0</v>
      </c>
      <c r="G3027" s="135">
        <f t="shared" ref="G3027" si="12469">$E$8*SIN($B3027*$F$8)</f>
        <v>-0.85756732890175802</v>
      </c>
      <c r="I3027" s="55">
        <v>1</v>
      </c>
      <c r="J3027" s="58">
        <v>0</v>
      </c>
      <c r="K3027" s="56">
        <v>0</v>
      </c>
      <c r="L3027" s="57">
        <v>0</v>
      </c>
      <c r="N3027" s="55">
        <f t="shared" ref="N3027" si="12470">D3027*I3027+F3027*I3030-E3027*J3027-G3027*J3030</f>
        <v>-1.2788838632853314</v>
      </c>
      <c r="O3027" s="58">
        <f t="shared" ref="O3027" si="12471">(D3027*J3027+E3027*I3027+F3027*J3030+G3027*I3030)</f>
        <v>0</v>
      </c>
      <c r="P3027" s="56">
        <f t="shared" ref="P3027" si="12472">D3027*K3027+F3027*K3030-E3027*L3027-G3027*L3030</f>
        <v>0</v>
      </c>
      <c r="Q3027" s="57">
        <f t="shared" ref="Q3027" si="12473">(D3027*L3027+E3027*K3027+F3027*L3030+G3027*K3030)</f>
        <v>-0.85756732890175802</v>
      </c>
      <c r="S3027" s="59">
        <f t="shared" ref="S3027" si="12474">COS($U$8*$B3027)</f>
        <v>-0.95827265178319121</v>
      </c>
      <c r="T3027" s="60">
        <v>0</v>
      </c>
      <c r="U3027" s="22">
        <v>0</v>
      </c>
      <c r="V3027" s="116">
        <f t="shared" ref="V3027" si="12475">$T$8*SIN($B3027*$U$8)</f>
        <v>-0.85756732890175802</v>
      </c>
      <c r="X3027" s="55">
        <f t="shared" ref="X3027" si="12476">N3027*S3027+P3027*S3030-O3027*T3027-Q3027*T3030</f>
        <v>1.143805906148756</v>
      </c>
      <c r="Y3027" s="58">
        <f t="shared" ref="Y3027" si="12477">(N3027*T3027+O3027*S3027+P3027*T3030+Q3027*S3030)</f>
        <v>0</v>
      </c>
      <c r="Z3027" s="56">
        <f t="shared" ref="Z3027" si="12478">N3027*U3027+P3027*U3030-O3027*V3027-Q3027*V3030</f>
        <v>0</v>
      </c>
      <c r="AA3027" s="57">
        <f t="shared" ref="AA3027" si="12479">(N3027*V3027+O3027*U3027+P3027*V3030+Q3027*U3030)</f>
        <v>1.9185123369624786</v>
      </c>
      <c r="AB3027" s="9"/>
      <c r="AC3027" s="61">
        <f t="shared" ref="AC3027" si="12480">20*LOG((2*$X$8)/(($X$8*X3027+Z3027+$X$8*X3030+Z3030)^2+($X$8*Y3027+AA3027+$X$8*Y3030+AA3030)^2)^0.5)</f>
        <v>-3.182249023460324</v>
      </c>
      <c r="AE3027" s="99">
        <f t="shared" ref="AE3027" si="12481">((Y3027^2+X3027^2)/(Y3030^2+X3030^2))^0.5</f>
        <v>7.117946917979963</v>
      </c>
      <c r="AF3027" s="17"/>
      <c r="AG3027" s="62"/>
      <c r="AH3027" s="62"/>
      <c r="AI3027" s="62"/>
      <c r="AJ3027" s="62"/>
    </row>
    <row r="3028" spans="2:36" ht="18.649999999999999" customHeight="1" thickBot="1">
      <c r="D3028" s="59"/>
      <c r="E3028" s="22"/>
      <c r="F3028" s="22"/>
      <c r="G3028" s="65"/>
      <c r="I3028" s="63"/>
      <c r="L3028" s="64"/>
      <c r="N3028" s="63"/>
      <c r="Q3028" s="64"/>
      <c r="S3028" s="63"/>
      <c r="V3028" s="64"/>
      <c r="X3028" s="63"/>
      <c r="AA3028" s="64"/>
      <c r="AE3028" s="100"/>
      <c r="AF3028" s="17"/>
      <c r="AG3028" s="62"/>
      <c r="AH3028" s="62"/>
      <c r="AI3028" s="62"/>
      <c r="AJ3028" s="62"/>
    </row>
    <row r="3029" spans="2:36" ht="18.649999999999999" customHeight="1" thickBot="1">
      <c r="D3029" s="237" t="s">
        <v>39</v>
      </c>
      <c r="E3029" s="238"/>
      <c r="F3029" s="239" t="s">
        <v>40</v>
      </c>
      <c r="G3029" s="240"/>
      <c r="I3029" s="228" t="s">
        <v>18</v>
      </c>
      <c r="J3029" s="229"/>
      <c r="K3029" s="230" t="s">
        <v>19</v>
      </c>
      <c r="L3029" s="231"/>
      <c r="N3029" s="228" t="s">
        <v>20</v>
      </c>
      <c r="O3029" s="229"/>
      <c r="P3029" s="230" t="s">
        <v>21</v>
      </c>
      <c r="Q3029" s="231"/>
      <c r="S3029" s="228" t="s">
        <v>47</v>
      </c>
      <c r="T3029" s="229"/>
      <c r="U3029" s="230" t="s">
        <v>48</v>
      </c>
      <c r="V3029" s="231"/>
      <c r="X3029" s="228" t="s">
        <v>51</v>
      </c>
      <c r="Y3029" s="229"/>
      <c r="Z3029" s="230" t="s">
        <v>52</v>
      </c>
      <c r="AA3029" s="231"/>
      <c r="AB3029" s="4"/>
      <c r="AC3029" s="71" t="s">
        <v>89</v>
      </c>
      <c r="AE3029" s="101" t="s">
        <v>90</v>
      </c>
      <c r="AF3029" s="17"/>
      <c r="AG3029" s="62"/>
      <c r="AH3029" s="62"/>
      <c r="AI3029" s="62"/>
      <c r="AJ3029" s="62"/>
    </row>
    <row r="3030" spans="2:36" ht="18.649999999999999" customHeight="1" thickTop="1" thickBot="1">
      <c r="D3030" s="43">
        <v>0</v>
      </c>
      <c r="E3030" s="116">
        <f t="shared" ref="E3030" si="12482">(1/$E$8)*SIN($B3027*$F$8)</f>
        <v>-9.5285258766862002E-2</v>
      </c>
      <c r="F3030" s="59">
        <f t="shared" ref="F3030" si="12483">COS($F$8*$B3027)</f>
        <v>-0.95827265178319121</v>
      </c>
      <c r="G3030" s="73">
        <v>0</v>
      </c>
      <c r="I3030" s="55">
        <v>0</v>
      </c>
      <c r="J3030" s="58">
        <f t="shared" ref="J3030" si="12484">(TAN($K$8*B3027))/$J$8</f>
        <v>-0.37386127094269139</v>
      </c>
      <c r="K3030" s="56">
        <v>1</v>
      </c>
      <c r="L3030" s="57">
        <v>0</v>
      </c>
      <c r="N3030" s="55">
        <f t="shared" ref="N3030" si="12485">D3030*I3027+F3030*I3030-E3030*J3027-G3030*J3030</f>
        <v>0</v>
      </c>
      <c r="O3030" s="58">
        <f t="shared" ref="O3030" si="12486">(D3030*J3027+E3030*I3027+F3030*J3030+G3030*I3030)</f>
        <v>0.26297577273842498</v>
      </c>
      <c r="P3030" s="56">
        <f t="shared" ref="P3030" si="12487">D3030*K3027+F3030*K3030-E3030*L3027-G3030*L3030</f>
        <v>-0.95827265178319121</v>
      </c>
      <c r="Q3030" s="57">
        <f t="shared" ref="Q3030" si="12488">(D3030*L3027+E3030*K3027+F3030*L3030+G3030*K3030)</f>
        <v>0</v>
      </c>
      <c r="S3030" s="43">
        <v>0</v>
      </c>
      <c r="T3030" s="116">
        <f t="shared" ref="T3030" si="12489">(1/$T$8)*SIN($B3027*$U$8)</f>
        <v>-9.5285258766862002E-2</v>
      </c>
      <c r="U3030" s="59">
        <f t="shared" ref="U3030" si="12490">COS($U$8*$B3027)</f>
        <v>-0.95827265178319121</v>
      </c>
      <c r="V3030" s="73">
        <v>0</v>
      </c>
      <c r="X3030" s="55">
        <f t="shared" ref="X3030" si="12491">N3030*S3027+P3030*S3030-O3030*T3027-Q3030*T3030</f>
        <v>0</v>
      </c>
      <c r="Y3030" s="58">
        <f t="shared" ref="Y3030" si="12492">(N3030*T3027+O3030*S3027+P3030*T3030+Q3030*S3030)</f>
        <v>-0.16069323350241593</v>
      </c>
      <c r="Z3030" s="56">
        <f t="shared" ref="Z3030" si="12493">N3030*U3027+P3030*U3030-O3030*V3027-Q3030*V3030</f>
        <v>1.1438059061487562</v>
      </c>
      <c r="AA3030" s="57">
        <f t="shared" ref="AA3030" si="12494">(N3030*V3027+O3030*U3027+P3030*V3030+Q3030*U3030)</f>
        <v>0</v>
      </c>
      <c r="AB3030" s="9"/>
      <c r="AC3030" s="74">
        <f t="shared" ref="AC3030" si="12495">(180/PI())*ATAN(-1*(($X$8*Y3027+AA3027+$X$8*Y3030+AA3030)/($X$8*X3027+Z3027+$X$8*X3030+Z3030)))</f>
        <v>-37.538961862178013</v>
      </c>
      <c r="AE3030" s="102">
        <f t="shared" ref="AE3030" si="12496">20*LOG(((($X$8*X3027+Z3027-$X$8*X3030-Z3030)^2+($X$8*Y3027+AA3027-$X$8*Y3030-AA3030)^2)/(($X$8*X3027+Z3027+$X$8*X3030+Z3030)^2+($X$8*Y3027+AA3027+$X$8*Y3030+AA3030)^2))^0.5)</f>
        <v>-2.8449003362101388</v>
      </c>
      <c r="AF3030" s="17"/>
      <c r="AG3030" s="62"/>
      <c r="AH3030" s="62"/>
      <c r="AI3030" s="62"/>
      <c r="AJ3030" s="62"/>
    </row>
    <row r="3031" spans="2:36" ht="18.649999999999999" customHeight="1">
      <c r="AE3031" s="66"/>
    </row>
    <row r="3032" spans="2:36" ht="18.649999999999999" customHeight="1" thickBot="1">
      <c r="E3032" s="50" t="s">
        <v>8</v>
      </c>
      <c r="J3032" s="50" t="s">
        <v>9</v>
      </c>
      <c r="O3032" s="50" t="s">
        <v>10</v>
      </c>
      <c r="T3032" s="50" t="s">
        <v>11</v>
      </c>
      <c r="Y3032" s="50" t="s">
        <v>12</v>
      </c>
    </row>
    <row r="3033" spans="2:36" ht="18.649999999999999" customHeight="1" thickBot="1">
      <c r="B3033" s="49"/>
      <c r="D3033" s="233" t="s">
        <v>37</v>
      </c>
      <c r="E3033" s="234"/>
      <c r="F3033" s="235" t="s">
        <v>38</v>
      </c>
      <c r="G3033" s="236"/>
      <c r="I3033" s="228" t="s">
        <v>14</v>
      </c>
      <c r="J3033" s="229"/>
      <c r="K3033" s="230" t="s">
        <v>15</v>
      </c>
      <c r="L3033" s="231"/>
      <c r="N3033" s="228" t="s">
        <v>16</v>
      </c>
      <c r="O3033" s="229"/>
      <c r="P3033" s="230" t="s">
        <v>17</v>
      </c>
      <c r="Q3033" s="231"/>
      <c r="S3033" s="228" t="s">
        <v>45</v>
      </c>
      <c r="T3033" s="229"/>
      <c r="U3033" s="230" t="s">
        <v>46</v>
      </c>
      <c r="V3033" s="231"/>
      <c r="X3033" s="228" t="s">
        <v>49</v>
      </c>
      <c r="Y3033" s="229"/>
      <c r="Z3033" s="230" t="s">
        <v>50</v>
      </c>
      <c r="AA3033" s="231"/>
      <c r="AB3033" s="4"/>
      <c r="AC3033" s="53" t="s">
        <v>87</v>
      </c>
      <c r="AE3033" s="98" t="s">
        <v>88</v>
      </c>
      <c r="AF3033" s="17"/>
      <c r="AG3033" s="62"/>
      <c r="AH3033" s="62"/>
      <c r="AI3033" s="62"/>
      <c r="AJ3033" s="62"/>
    </row>
    <row r="3034" spans="2:36" ht="18.649999999999999" customHeight="1" thickTop="1" thickBot="1">
      <c r="B3034" s="75">
        <v>8.6</v>
      </c>
      <c r="D3034" s="132">
        <f t="shared" ref="D3034" si="12497">COS($F$8*$B3034)</f>
        <v>-0.95595551296423276</v>
      </c>
      <c r="E3034" s="133">
        <v>0</v>
      </c>
      <c r="F3034" s="134">
        <v>0</v>
      </c>
      <c r="G3034" s="135">
        <f t="shared" ref="G3034" si="12498">$E$8*SIN($B3034*$F$8)</f>
        <v>-0.88053478926139817</v>
      </c>
      <c r="I3034" s="55">
        <v>1</v>
      </c>
      <c r="J3034" s="58">
        <v>0</v>
      </c>
      <c r="K3034" s="56">
        <v>0</v>
      </c>
      <c r="L3034" s="57">
        <v>0</v>
      </c>
      <c r="N3034" s="55">
        <f t="shared" ref="N3034" si="12499">D3034*I3034+F3034*I3037-E3034*J3034-G3034*J3037</f>
        <v>-1.2683223892463031</v>
      </c>
      <c r="O3034" s="58">
        <f t="shared" ref="O3034" si="12500">(D3034*J3034+E3034*I3034+F3034*J3037+G3034*I3037)</f>
        <v>0</v>
      </c>
      <c r="P3034" s="56">
        <f t="shared" ref="P3034" si="12501">D3034*K3034+F3034*K3037-E3034*L3034-G3034*L3037</f>
        <v>0</v>
      </c>
      <c r="Q3034" s="57">
        <f t="shared" ref="Q3034" si="12502">(D3034*L3034+E3034*K3034+F3034*L3037+G3034*K3037)</f>
        <v>-0.88053478926139817</v>
      </c>
      <c r="S3034" s="59">
        <f t="shared" ref="S3034" si="12503">COS($U$8*$B3034)</f>
        <v>-0.95595551296423276</v>
      </c>
      <c r="T3034" s="60">
        <v>0</v>
      </c>
      <c r="U3034" s="22">
        <v>0</v>
      </c>
      <c r="V3034" s="116">
        <f t="shared" ref="V3034" si="12504">$T$8*SIN($B3034*$U$8)</f>
        <v>-0.88053478926139817</v>
      </c>
      <c r="X3034" s="55">
        <f t="shared" ref="X3034" si="12505">N3034*S3034+P3034*S3037-O3034*T3034-Q3034*T3037</f>
        <v>1.1263107229826803</v>
      </c>
      <c r="Y3034" s="58">
        <f t="shared" ref="Y3034" si="12506">(N3034*T3034+O3034*S3034+P3034*T3037+Q3034*S3037)</f>
        <v>0</v>
      </c>
      <c r="Z3034" s="56">
        <f t="shared" ref="Z3034" si="12507">N3034*U3034+P3034*U3037-O3034*V3034-Q3034*V3037</f>
        <v>0</v>
      </c>
      <c r="AA3034" s="57">
        <f t="shared" ref="AA3034" si="12508">(N3034*V3034+O3034*U3034+P3034*V3037+Q3034*U3037)</f>
        <v>1.9585540738817391</v>
      </c>
      <c r="AB3034" s="9"/>
      <c r="AC3034" s="61">
        <f t="shared" ref="AC3034" si="12509">20*LOG((2*$X$8)/(($X$8*X3034+Z3034+$X$8*X3037+Z3037)^2+($X$8*Y3034+AA3034+$X$8*Y3037+AA3037)^2)^0.5)</f>
        <v>-3.217998063229508</v>
      </c>
      <c r="AE3034" s="99">
        <f t="shared" ref="AE3034" si="12510">((Y3034^2+X3034^2)/(Y3037^2+X3037^2))^0.5</f>
        <v>8.2134730223824715</v>
      </c>
      <c r="AF3034" s="17"/>
      <c r="AG3034" s="62"/>
      <c r="AH3034" s="62"/>
      <c r="AI3034" s="62"/>
      <c r="AJ3034" s="62"/>
    </row>
    <row r="3035" spans="2:36" ht="18.649999999999999" customHeight="1" thickBot="1">
      <c r="D3035" s="59"/>
      <c r="E3035" s="22"/>
      <c r="F3035" s="22"/>
      <c r="G3035" s="65"/>
      <c r="I3035" s="63"/>
      <c r="L3035" s="64"/>
      <c r="N3035" s="63"/>
      <c r="Q3035" s="64"/>
      <c r="S3035" s="63"/>
      <c r="V3035" s="64"/>
      <c r="X3035" s="63"/>
      <c r="AA3035" s="64"/>
      <c r="AE3035" s="100"/>
      <c r="AF3035" s="17"/>
      <c r="AG3035" s="62"/>
      <c r="AH3035" s="62"/>
      <c r="AI3035" s="62"/>
      <c r="AJ3035" s="62"/>
    </row>
    <row r="3036" spans="2:36" ht="18.649999999999999" customHeight="1" thickBot="1">
      <c r="D3036" s="237" t="s">
        <v>39</v>
      </c>
      <c r="E3036" s="238"/>
      <c r="F3036" s="239" t="s">
        <v>40</v>
      </c>
      <c r="G3036" s="240"/>
      <c r="I3036" s="228" t="s">
        <v>18</v>
      </c>
      <c r="J3036" s="229"/>
      <c r="K3036" s="230" t="s">
        <v>19</v>
      </c>
      <c r="L3036" s="231"/>
      <c r="N3036" s="228" t="s">
        <v>20</v>
      </c>
      <c r="O3036" s="229"/>
      <c r="P3036" s="230" t="s">
        <v>21</v>
      </c>
      <c r="Q3036" s="231"/>
      <c r="S3036" s="228" t="s">
        <v>47</v>
      </c>
      <c r="T3036" s="229"/>
      <c r="U3036" s="230" t="s">
        <v>48</v>
      </c>
      <c r="V3036" s="231"/>
      <c r="X3036" s="228" t="s">
        <v>51</v>
      </c>
      <c r="Y3036" s="229"/>
      <c r="Z3036" s="230" t="s">
        <v>52</v>
      </c>
      <c r="AA3036" s="231"/>
      <c r="AB3036" s="4"/>
      <c r="AC3036" s="71" t="s">
        <v>89</v>
      </c>
      <c r="AE3036" s="101" t="s">
        <v>90</v>
      </c>
      <c r="AF3036" s="17"/>
      <c r="AG3036" s="62"/>
      <c r="AH3036" s="62"/>
      <c r="AI3036" s="62"/>
      <c r="AJ3036" s="62"/>
    </row>
    <row r="3037" spans="2:36" ht="18.649999999999999" customHeight="1" thickTop="1" thickBot="1">
      <c r="D3037" s="43">
        <v>0</v>
      </c>
      <c r="E3037" s="116">
        <f t="shared" ref="E3037" si="12511">(1/$E$8)*SIN($B3034*$F$8)</f>
        <v>-9.7837198806822012E-2</v>
      </c>
      <c r="F3037" s="59">
        <f t="shared" ref="F3037" si="12512">COS($F$8*$B3034)</f>
        <v>-0.95595551296423276</v>
      </c>
      <c r="G3037" s="73">
        <v>0</v>
      </c>
      <c r="I3037" s="55">
        <v>0</v>
      </c>
      <c r="J3037" s="58">
        <f t="shared" ref="J3037" si="12513">(TAN($K$8*B3034))/$J$8</f>
        <v>-0.3547467744506575</v>
      </c>
      <c r="K3037" s="56">
        <v>1</v>
      </c>
      <c r="L3037" s="57">
        <v>0</v>
      </c>
      <c r="N3037" s="55">
        <f t="shared" ref="N3037" si="12514">D3037*I3034+F3037*I3037-E3037*J3034-G3037*J3037</f>
        <v>0</v>
      </c>
      <c r="O3037" s="58">
        <f t="shared" ref="O3037" si="12515">(D3037*J3034+E3037*I3034+F3037*J3037+G3037*I3037)</f>
        <v>0.24128493593556327</v>
      </c>
      <c r="P3037" s="56">
        <f t="shared" ref="P3037" si="12516">D3037*K3034+F3037*K3037-E3037*L3034-G3037*L3037</f>
        <v>-0.95595551296423276</v>
      </c>
      <c r="Q3037" s="57">
        <f t="shared" ref="Q3037" si="12517">(D3037*L3034+E3037*K3034+F3037*L3037+G3037*K3037)</f>
        <v>0</v>
      </c>
      <c r="S3037" s="43">
        <v>0</v>
      </c>
      <c r="T3037" s="116">
        <f t="shared" ref="T3037" si="12518">(1/$T$8)*SIN($B3034*$U$8)</f>
        <v>-9.7837198806822012E-2</v>
      </c>
      <c r="U3037" s="59">
        <f t="shared" ref="U3037" si="12519">COS($U$8*$B3034)</f>
        <v>-0.95595551296423276</v>
      </c>
      <c r="V3037" s="73">
        <v>0</v>
      </c>
      <c r="X3037" s="55">
        <f t="shared" ref="X3037" si="12520">N3037*S3034+P3037*S3037-O3037*T3034-Q3037*T3037</f>
        <v>0</v>
      </c>
      <c r="Y3037" s="58">
        <f t="shared" ref="Y3037" si="12521">(N3037*T3034+O3037*S3034+P3037*T3037+Q3037*S3037)</f>
        <v>-0.13712965513046427</v>
      </c>
      <c r="Z3037" s="56">
        <f t="shared" ref="Z3037" si="12522">N3037*U3034+P3037*U3037-O3037*V3034-Q3037*V3037</f>
        <v>1.1263107229826805</v>
      </c>
      <c r="AA3037" s="57">
        <f t="shared" ref="AA3037" si="12523">(N3037*V3034+O3037*U3034+P3037*V3037+Q3037*U3037)</f>
        <v>0</v>
      </c>
      <c r="AB3037" s="9"/>
      <c r="AC3037" s="74">
        <f t="shared" ref="AC3037" si="12524">(180/PI())*ATAN(-1*(($X$8*Y3034+AA3034+$X$8*Y3037+AA3037)/($X$8*X3034+Z3034+$X$8*X3037+Z3037)))</f>
        <v>-38.958307410201016</v>
      </c>
      <c r="AE3037" s="102">
        <f t="shared" ref="AE3037" si="12525">20*LOG(((($X$8*X3034+Z3034-$X$8*X3037-Z3037)^2+($X$8*Y3034+AA3034-$X$8*Y3037-AA3037)^2)/(($X$8*X3034+Z3034+$X$8*X3037+Z3037)^2+($X$8*Y3034+AA3034+$X$8*Y3037+AA3037)^2))^0.5)</f>
        <v>-2.8120831460457647</v>
      </c>
      <c r="AF3037" s="17"/>
      <c r="AG3037" s="62"/>
      <c r="AH3037" s="62"/>
      <c r="AI3037" s="62"/>
      <c r="AJ3037" s="62"/>
    </row>
    <row r="3038" spans="2:36" ht="18.649999999999999" customHeight="1">
      <c r="AE3038" s="66"/>
    </row>
    <row r="3039" spans="2:36" ht="18.649999999999999" customHeight="1" thickBot="1">
      <c r="E3039" s="50" t="s">
        <v>8</v>
      </c>
      <c r="J3039" s="50" t="s">
        <v>9</v>
      </c>
      <c r="O3039" s="50" t="s">
        <v>10</v>
      </c>
      <c r="T3039" s="50" t="s">
        <v>11</v>
      </c>
      <c r="Y3039" s="50" t="s">
        <v>12</v>
      </c>
    </row>
    <row r="3040" spans="2:36" ht="18.649999999999999" customHeight="1" thickBot="1">
      <c r="B3040" s="49"/>
      <c r="D3040" s="233" t="s">
        <v>37</v>
      </c>
      <c r="E3040" s="234"/>
      <c r="F3040" s="235" t="s">
        <v>38</v>
      </c>
      <c r="G3040" s="236"/>
      <c r="I3040" s="228" t="s">
        <v>14</v>
      </c>
      <c r="J3040" s="229"/>
      <c r="K3040" s="230" t="s">
        <v>15</v>
      </c>
      <c r="L3040" s="231"/>
      <c r="N3040" s="228" t="s">
        <v>16</v>
      </c>
      <c r="O3040" s="229"/>
      <c r="P3040" s="230" t="s">
        <v>17</v>
      </c>
      <c r="Q3040" s="231"/>
      <c r="S3040" s="228" t="s">
        <v>45</v>
      </c>
      <c r="T3040" s="229"/>
      <c r="U3040" s="230" t="s">
        <v>46</v>
      </c>
      <c r="V3040" s="231"/>
      <c r="X3040" s="228" t="s">
        <v>49</v>
      </c>
      <c r="Y3040" s="229"/>
      <c r="Z3040" s="230" t="s">
        <v>50</v>
      </c>
      <c r="AA3040" s="231"/>
      <c r="AB3040" s="4"/>
      <c r="AC3040" s="53" t="s">
        <v>87</v>
      </c>
      <c r="AE3040" s="98" t="s">
        <v>88</v>
      </c>
      <c r="AF3040" s="17"/>
      <c r="AG3040" s="62"/>
      <c r="AH3040" s="62"/>
      <c r="AI3040" s="62"/>
      <c r="AJ3040" s="62"/>
    </row>
    <row r="3041" spans="2:36" ht="18.649999999999999" customHeight="1" thickTop="1" thickBot="1">
      <c r="B3041" s="75">
        <v>8.6199999999999992</v>
      </c>
      <c r="D3041" s="132">
        <f t="shared" ref="D3041" si="12526">COS($F$8*$B3041)</f>
        <v>-0.95357721142898888</v>
      </c>
      <c r="E3041" s="133">
        <v>0</v>
      </c>
      <c r="F3041" s="134">
        <v>0</v>
      </c>
      <c r="G3041" s="135">
        <f t="shared" ref="G3041" si="12527">$E$8*SIN($B3041*$F$8)</f>
        <v>-0.90344591237650806</v>
      </c>
      <c r="I3041" s="55">
        <v>1</v>
      </c>
      <c r="J3041" s="58">
        <v>0</v>
      </c>
      <c r="K3041" s="56">
        <v>0</v>
      </c>
      <c r="L3041" s="57">
        <v>0</v>
      </c>
      <c r="N3041" s="55">
        <f t="shared" ref="N3041" si="12528">D3041*I3041+F3041*I3044-E3041*J3041-G3041*J3044</f>
        <v>-1.2569379098382449</v>
      </c>
      <c r="O3041" s="58">
        <f t="shared" ref="O3041" si="12529">(D3041*J3041+E3041*I3041+F3041*J3044+G3041*I3044)</f>
        <v>0</v>
      </c>
      <c r="P3041" s="56">
        <f t="shared" ref="P3041" si="12530">D3041*K3041+F3041*K3044-E3041*L3041-G3041*L3044</f>
        <v>0</v>
      </c>
      <c r="Q3041" s="57">
        <f t="shared" ref="Q3041" si="12531">(D3041*L3041+E3041*K3041+F3041*L3044+G3041*K3044)</f>
        <v>-0.90344591237650806</v>
      </c>
      <c r="S3041" s="59">
        <f t="shared" ref="S3041" si="12532">COS($U$8*$B3041)</f>
        <v>-0.95357721142898888</v>
      </c>
      <c r="T3041" s="60">
        <v>0</v>
      </c>
      <c r="U3041" s="22">
        <v>0</v>
      </c>
      <c r="V3041" s="116">
        <f t="shared" ref="V3041" si="12533">$T$8*SIN($B3041*$U$8)</f>
        <v>-0.90344591237650806</v>
      </c>
      <c r="X3041" s="55">
        <f t="shared" ref="X3041" si="12534">N3041*S3041+P3041*S3044-O3041*T3041-Q3041*T3044</f>
        <v>1.1078968451596221</v>
      </c>
      <c r="Y3041" s="58">
        <f t="shared" ref="Y3041" si="12535">(N3041*T3041+O3041*S3041+P3041*T3044+Q3041*S3044)</f>
        <v>0</v>
      </c>
      <c r="Z3041" s="56">
        <f t="shared" ref="Z3041" si="12536">N3041*U3041+P3041*U3044-O3041*V3041-Q3041*V3044</f>
        <v>0</v>
      </c>
      <c r="AA3041" s="57">
        <f t="shared" ref="AA3041" si="12537">(N3041*V3041+O3041*U3041+P3041*V3044+Q3041*U3044)</f>
        <v>1.9970808505553435</v>
      </c>
      <c r="AB3041" s="9"/>
      <c r="AC3041" s="61">
        <f t="shared" ref="AC3041" si="12538">20*LOG((2*$X$8)/(($X$8*X3041+Z3041+$X$8*X3044+Z3044)^2+($X$8*Y3041+AA3041+$X$8*Y3044+AA3044)^2)^0.5)</f>
        <v>-3.2511383274176353</v>
      </c>
      <c r="AE3041" s="99">
        <f t="shared" ref="AE3041" si="12539">((Y3041^2+X3041^2)/(Y3044^2+X3044^2))^0.5</f>
        <v>9.7282981629715106</v>
      </c>
      <c r="AF3041" s="17"/>
      <c r="AG3041" s="62"/>
      <c r="AH3041" s="62"/>
      <c r="AI3041" s="62"/>
      <c r="AJ3041" s="62"/>
    </row>
    <row r="3042" spans="2:36" ht="18.649999999999999" customHeight="1" thickBot="1">
      <c r="D3042" s="59"/>
      <c r="E3042" s="22"/>
      <c r="F3042" s="22"/>
      <c r="G3042" s="65"/>
      <c r="I3042" s="63"/>
      <c r="L3042" s="64"/>
      <c r="N3042" s="63"/>
      <c r="Q3042" s="64"/>
      <c r="S3042" s="63"/>
      <c r="V3042" s="64"/>
      <c r="X3042" s="63"/>
      <c r="AA3042" s="64"/>
      <c r="AE3042" s="100"/>
      <c r="AF3042" s="17"/>
      <c r="AG3042" s="62"/>
      <c r="AH3042" s="62"/>
      <c r="AI3042" s="62"/>
      <c r="AJ3042" s="62"/>
    </row>
    <row r="3043" spans="2:36" ht="18.649999999999999" customHeight="1" thickBot="1">
      <c r="D3043" s="237" t="s">
        <v>39</v>
      </c>
      <c r="E3043" s="238"/>
      <c r="F3043" s="239" t="s">
        <v>40</v>
      </c>
      <c r="G3043" s="240"/>
      <c r="I3043" s="228" t="s">
        <v>18</v>
      </c>
      <c r="J3043" s="229"/>
      <c r="K3043" s="230" t="s">
        <v>19</v>
      </c>
      <c r="L3043" s="231"/>
      <c r="N3043" s="228" t="s">
        <v>20</v>
      </c>
      <c r="O3043" s="229"/>
      <c r="P3043" s="230" t="s">
        <v>21</v>
      </c>
      <c r="Q3043" s="231"/>
      <c r="S3043" s="228" t="s">
        <v>47</v>
      </c>
      <c r="T3043" s="229"/>
      <c r="U3043" s="230" t="s">
        <v>48</v>
      </c>
      <c r="V3043" s="231"/>
      <c r="X3043" s="228" t="s">
        <v>51</v>
      </c>
      <c r="Y3043" s="229"/>
      <c r="Z3043" s="230" t="s">
        <v>52</v>
      </c>
      <c r="AA3043" s="231"/>
      <c r="AB3043" s="4"/>
      <c r="AC3043" s="71" t="s">
        <v>89</v>
      </c>
      <c r="AE3043" s="101" t="s">
        <v>90</v>
      </c>
      <c r="AF3043" s="17"/>
      <c r="AG3043" s="62"/>
      <c r="AH3043" s="62"/>
      <c r="AI3043" s="62"/>
      <c r="AJ3043" s="62"/>
    </row>
    <row r="3044" spans="2:36" ht="18.649999999999999" customHeight="1" thickTop="1" thickBot="1">
      <c r="D3044" s="43">
        <v>0</v>
      </c>
      <c r="E3044" s="116">
        <f t="shared" ref="E3044" si="12540">(1/$E$8)*SIN($B3041*$F$8)</f>
        <v>-0.10038287915294533</v>
      </c>
      <c r="F3044" s="59">
        <f t="shared" ref="F3044" si="12541">COS($F$8*$B3041)</f>
        <v>-0.95357721142898888</v>
      </c>
      <c r="G3044" s="73">
        <v>0</v>
      </c>
      <c r="I3044" s="55">
        <v>0</v>
      </c>
      <c r="J3044" s="58">
        <f t="shared" ref="J3044" si="12542">(TAN($K$8*B3041))/$J$8</f>
        <v>-0.335781804149479</v>
      </c>
      <c r="K3044" s="56">
        <v>1</v>
      </c>
      <c r="L3044" s="57">
        <v>0</v>
      </c>
      <c r="N3044" s="55">
        <f t="shared" ref="N3044" si="12543">D3044*I3041+F3044*I3044-E3044*J3041-G3044*J3044</f>
        <v>0</v>
      </c>
      <c r="O3044" s="58">
        <f t="shared" ref="O3044" si="12544">(D3044*J3041+E3044*I3041+F3044*J3044+G3044*I3044)</f>
        <v>0.21981099729650974</v>
      </c>
      <c r="P3044" s="56">
        <f t="shared" ref="P3044" si="12545">D3044*K3041+F3044*K3044-E3044*L3041-G3044*L3044</f>
        <v>-0.95357721142898888</v>
      </c>
      <c r="Q3044" s="57">
        <f t="shared" ref="Q3044" si="12546">(D3044*L3041+E3044*K3041+F3044*L3044+G3044*K3044)</f>
        <v>0</v>
      </c>
      <c r="S3044" s="43">
        <v>0</v>
      </c>
      <c r="T3044" s="116">
        <f t="shared" ref="T3044" si="12547">(1/$T$8)*SIN($B3041*$U$8)</f>
        <v>-0.10038287915294533</v>
      </c>
      <c r="U3044" s="59">
        <f t="shared" ref="U3044" si="12548">COS($U$8*$B3041)</f>
        <v>-0.95357721142898888</v>
      </c>
      <c r="V3044" s="73">
        <v>0</v>
      </c>
      <c r="X3044" s="55">
        <f t="shared" ref="X3044" si="12549">N3044*S3041+P3044*S3044-O3044*T3041-Q3044*T3044</f>
        <v>0</v>
      </c>
      <c r="Y3044" s="58">
        <f t="shared" ref="Y3044" si="12550">(N3044*T3041+O3044*S3041+P3044*T3044+Q3044*S3044)</f>
        <v>-0.11388393186555198</v>
      </c>
      <c r="Z3044" s="56">
        <f t="shared" ref="Z3044" si="12551">N3044*U3041+P3044*U3044-O3044*V3041-Q3044*V3044</f>
        <v>1.1078968451596221</v>
      </c>
      <c r="AA3044" s="57">
        <f t="shared" ref="AA3044" si="12552">(N3044*V3041+O3044*U3041+P3044*V3044+Q3044*U3044)</f>
        <v>0</v>
      </c>
      <c r="AB3044" s="9"/>
      <c r="AC3044" s="74">
        <f t="shared" ref="AC3044" si="12553">(180/PI())*ATAN(-1*(($X$8*Y3041+AA3041+$X$8*Y3044+AA3044)/($X$8*X3041+Z3041+$X$8*X3044+Z3044)))</f>
        <v>-40.361117931114237</v>
      </c>
      <c r="AE3044" s="102">
        <f t="shared" ref="AE3044" si="12554">20*LOG(((($X$8*X3041+Z3041-$X$8*X3044-Z3044)^2+($X$8*Y3041+AA3041-$X$8*Y3044-AA3044)^2)/(($X$8*X3041+Z3041+$X$8*X3044+Z3044)^2+($X$8*Y3041+AA3041+$X$8*Y3044+AA3044)^2))^0.5)</f>
        <v>-2.782118481487319</v>
      </c>
      <c r="AF3044" s="17"/>
      <c r="AG3044" s="62"/>
      <c r="AH3044" s="62"/>
      <c r="AI3044" s="62"/>
      <c r="AJ3044" s="62"/>
    </row>
    <row r="3045" spans="2:36" ht="18.649999999999999" customHeight="1">
      <c r="AE3045" s="66"/>
    </row>
    <row r="3046" spans="2:36" ht="18.649999999999999" customHeight="1" thickBot="1">
      <c r="E3046" s="50" t="s">
        <v>8</v>
      </c>
      <c r="J3046" s="50" t="s">
        <v>9</v>
      </c>
      <c r="O3046" s="50" t="s">
        <v>10</v>
      </c>
      <c r="T3046" s="50" t="s">
        <v>11</v>
      </c>
      <c r="Y3046" s="50" t="s">
        <v>12</v>
      </c>
    </row>
    <row r="3047" spans="2:36" ht="18.649999999999999" customHeight="1" thickBot="1">
      <c r="B3047" s="49"/>
      <c r="D3047" s="233" t="s">
        <v>37</v>
      </c>
      <c r="E3047" s="234"/>
      <c r="F3047" s="235" t="s">
        <v>38</v>
      </c>
      <c r="G3047" s="236"/>
      <c r="I3047" s="228" t="s">
        <v>14</v>
      </c>
      <c r="J3047" s="229"/>
      <c r="K3047" s="230" t="s">
        <v>15</v>
      </c>
      <c r="L3047" s="231"/>
      <c r="N3047" s="228" t="s">
        <v>16</v>
      </c>
      <c r="O3047" s="229"/>
      <c r="P3047" s="230" t="s">
        <v>17</v>
      </c>
      <c r="Q3047" s="231"/>
      <c r="S3047" s="228" t="s">
        <v>45</v>
      </c>
      <c r="T3047" s="229"/>
      <c r="U3047" s="230" t="s">
        <v>46</v>
      </c>
      <c r="V3047" s="231"/>
      <c r="X3047" s="228" t="s">
        <v>49</v>
      </c>
      <c r="Y3047" s="229"/>
      <c r="Z3047" s="230" t="s">
        <v>50</v>
      </c>
      <c r="AA3047" s="231"/>
      <c r="AB3047" s="4"/>
      <c r="AC3047" s="53" t="s">
        <v>87</v>
      </c>
      <c r="AE3047" s="98" t="s">
        <v>88</v>
      </c>
      <c r="AF3047" s="17"/>
      <c r="AG3047" s="62"/>
      <c r="AH3047" s="62"/>
      <c r="AI3047" s="62"/>
      <c r="AJ3047" s="62"/>
    </row>
    <row r="3048" spans="2:36" ht="18.649999999999999" customHeight="1" thickTop="1" thickBot="1">
      <c r="B3048" s="75">
        <v>8.64</v>
      </c>
      <c r="D3048" s="132">
        <f t="shared" ref="D3048" si="12555">COS($F$8*$B3048)</f>
        <v>-0.95113789934288961</v>
      </c>
      <c r="E3048" s="133">
        <v>0</v>
      </c>
      <c r="F3048" s="134">
        <v>0</v>
      </c>
      <c r="G3048" s="135">
        <f t="shared" ref="G3048" si="12556">$E$8*SIN($B3048*$F$8)</f>
        <v>-0.92629923237707357</v>
      </c>
      <c r="I3048" s="55">
        <v>1</v>
      </c>
      <c r="J3048" s="58">
        <v>0</v>
      </c>
      <c r="K3048" s="56">
        <v>0</v>
      </c>
      <c r="L3048" s="57">
        <v>0</v>
      </c>
      <c r="N3048" s="55">
        <f t="shared" ref="N3048" si="12557">D3048*I3048+F3048*I3051-E3048*J3048-G3048*J3051</f>
        <v>-1.2447351923682262</v>
      </c>
      <c r="O3048" s="58">
        <f t="shared" ref="O3048" si="12558">(D3048*J3048+E3048*I3048+F3048*J3051+G3048*I3051)</f>
        <v>0</v>
      </c>
      <c r="P3048" s="56">
        <f t="shared" ref="P3048" si="12559">D3048*K3048+F3048*K3051-E3048*L3048-G3048*L3051</f>
        <v>0</v>
      </c>
      <c r="Q3048" s="57">
        <f t="shared" ref="Q3048" si="12560">(D3048*L3048+E3048*K3048+F3048*L3051+G3048*K3051)</f>
        <v>-0.92629923237707357</v>
      </c>
      <c r="S3048" s="59">
        <f t="shared" ref="S3048" si="12561">COS($U$8*$B3048)</f>
        <v>-0.95113789934288961</v>
      </c>
      <c r="T3048" s="60">
        <v>0</v>
      </c>
      <c r="U3048" s="22">
        <v>0</v>
      </c>
      <c r="V3048" s="116">
        <f t="shared" ref="V3048" si="12562">$T$8*SIN($B3048*$U$8)</f>
        <v>-0.92629923237707357</v>
      </c>
      <c r="X3048" s="55">
        <f t="shared" ref="X3048" si="12563">N3048*S3048+P3048*S3051-O3048*T3048-Q3048*T3051</f>
        <v>1.0885781196736872</v>
      </c>
      <c r="Y3048" s="58">
        <f t="shared" ref="Y3048" si="12564">(N3048*T3048+O3048*S3048+P3048*T3051+Q3048*S3051)</f>
        <v>0</v>
      </c>
      <c r="Z3048" s="56">
        <f t="shared" ref="Z3048" si="12565">N3048*U3048+P3048*U3051-O3048*V3048-Q3048*V3051</f>
        <v>0</v>
      </c>
      <c r="AA3048" s="57">
        <f t="shared" ref="AA3048" si="12566">(N3048*V3048+O3048*U3048+P3048*V3051+Q3048*U3051)</f>
        <v>2.0340355592494781</v>
      </c>
      <c r="AB3048" s="9"/>
      <c r="AC3048" s="61">
        <f t="shared" ref="AC3048" si="12567">20*LOG((2*$X$8)/(($X$8*X3048+Z3048+$X$8*X3051+Z3051)^2+($X$8*Y3048+AA3048+$X$8*Y3051+AA3051)^2)^0.5)</f>
        <v>-3.2815413034011804</v>
      </c>
      <c r="AE3048" s="99">
        <f t="shared" ref="AE3048" si="12568">((Y3048^2+X3048^2)/(Y3051^2+X3051^2))^0.5</f>
        <v>11.968534086126256</v>
      </c>
      <c r="AF3048" s="17"/>
      <c r="AG3048" s="62"/>
      <c r="AH3048" s="62"/>
      <c r="AI3048" s="62"/>
      <c r="AJ3048" s="62"/>
    </row>
    <row r="3049" spans="2:36" ht="18.649999999999999" customHeight="1" thickBot="1">
      <c r="D3049" s="59"/>
      <c r="E3049" s="22"/>
      <c r="F3049" s="22"/>
      <c r="G3049" s="65"/>
      <c r="I3049" s="63"/>
      <c r="L3049" s="64"/>
      <c r="N3049" s="63"/>
      <c r="Q3049" s="64"/>
      <c r="S3049" s="63"/>
      <c r="V3049" s="64"/>
      <c r="X3049" s="63"/>
      <c r="AA3049" s="64"/>
      <c r="AE3049" s="100"/>
      <c r="AF3049" s="17"/>
      <c r="AG3049" s="62"/>
      <c r="AH3049" s="62"/>
      <c r="AI3049" s="62"/>
      <c r="AJ3049" s="62"/>
    </row>
    <row r="3050" spans="2:36" ht="18.649999999999999" customHeight="1" thickBot="1">
      <c r="D3050" s="237" t="s">
        <v>39</v>
      </c>
      <c r="E3050" s="238"/>
      <c r="F3050" s="239" t="s">
        <v>40</v>
      </c>
      <c r="G3050" s="240"/>
      <c r="I3050" s="228" t="s">
        <v>18</v>
      </c>
      <c r="J3050" s="229"/>
      <c r="K3050" s="230" t="s">
        <v>19</v>
      </c>
      <c r="L3050" s="231"/>
      <c r="N3050" s="228" t="s">
        <v>20</v>
      </c>
      <c r="O3050" s="229"/>
      <c r="P3050" s="230" t="s">
        <v>21</v>
      </c>
      <c r="Q3050" s="231"/>
      <c r="S3050" s="228" t="s">
        <v>47</v>
      </c>
      <c r="T3050" s="229"/>
      <c r="U3050" s="230" t="s">
        <v>48</v>
      </c>
      <c r="V3050" s="231"/>
      <c r="X3050" s="228" t="s">
        <v>51</v>
      </c>
      <c r="Y3050" s="229"/>
      <c r="Z3050" s="230" t="s">
        <v>52</v>
      </c>
      <c r="AA3050" s="231"/>
      <c r="AB3050" s="4"/>
      <c r="AC3050" s="71" t="s">
        <v>89</v>
      </c>
      <c r="AE3050" s="101" t="s">
        <v>90</v>
      </c>
      <c r="AF3050" s="17"/>
      <c r="AG3050" s="62"/>
      <c r="AH3050" s="62"/>
      <c r="AI3050" s="62"/>
      <c r="AJ3050" s="62"/>
    </row>
    <row r="3051" spans="2:36" ht="18.649999999999999" customHeight="1" thickTop="1" thickBot="1">
      <c r="D3051" s="43">
        <v>0</v>
      </c>
      <c r="E3051" s="116">
        <f t="shared" ref="E3051" si="12569">(1/$E$8)*SIN($B3048*$F$8)</f>
        <v>-0.10292213693078595</v>
      </c>
      <c r="F3051" s="59">
        <f t="shared" ref="F3051" si="12570">COS($F$8*$B3048)</f>
        <v>-0.95113789934288961</v>
      </c>
      <c r="G3051" s="73">
        <v>0</v>
      </c>
      <c r="I3051" s="55">
        <v>0</v>
      </c>
      <c r="J3051" s="58">
        <f t="shared" ref="J3051" si="12571">(TAN($K$8*B3048))/$J$8</f>
        <v>-0.31695728849078891</v>
      </c>
      <c r="K3051" s="56">
        <v>1</v>
      </c>
      <c r="L3051" s="57">
        <v>0</v>
      </c>
      <c r="N3051" s="55">
        <f t="shared" ref="N3051" si="12572">D3051*I3048+F3051*I3051-E3051*J3048-G3051*J3051</f>
        <v>0</v>
      </c>
      <c r="O3051" s="58">
        <f t="shared" ref="O3051" si="12573">(D3051*J3048+E3051*I3048+F3051*J3051+G3051*I3051)</f>
        <v>0.19854795262576125</v>
      </c>
      <c r="P3051" s="56">
        <f t="shared" ref="P3051" si="12574">D3051*K3048+F3051*K3051-E3051*L3048-G3051*L3051</f>
        <v>-0.95113789934288961</v>
      </c>
      <c r="Q3051" s="57">
        <f t="shared" ref="Q3051" si="12575">(D3051*L3048+E3051*K3048+F3051*L3051+G3051*K3051)</f>
        <v>0</v>
      </c>
      <c r="S3051" s="43">
        <v>0</v>
      </c>
      <c r="T3051" s="116">
        <f t="shared" ref="T3051" si="12576">(1/$T$8)*SIN($B3048*$U$8)</f>
        <v>-0.10292213693078595</v>
      </c>
      <c r="U3051" s="59">
        <f t="shared" ref="U3051" si="12577">COS($U$8*$B3048)</f>
        <v>-0.95113789934288961</v>
      </c>
      <c r="V3051" s="73">
        <v>0</v>
      </c>
      <c r="X3051" s="55">
        <f t="shared" ref="X3051" si="12578">N3051*S3048+P3051*S3051-O3051*T3048-Q3051*T3051</f>
        <v>0</v>
      </c>
      <c r="Y3051" s="58">
        <f t="shared" ref="Y3051" si="12579">(N3051*T3048+O3051*S3048+P3051*T3051+Q3051*S3051)</f>
        <v>-9.0953337463069134E-2</v>
      </c>
      <c r="Z3051" s="56">
        <f t="shared" ref="Z3051" si="12580">N3051*U3048+P3051*U3051-O3051*V3048-Q3051*V3051</f>
        <v>1.088578119673687</v>
      </c>
      <c r="AA3051" s="57">
        <f t="shared" ref="AA3051" si="12581">(N3051*V3048+O3051*U3048+P3051*V3051+Q3051*U3051)</f>
        <v>0</v>
      </c>
      <c r="AB3051" s="9"/>
      <c r="AC3051" s="74">
        <f t="shared" ref="AC3051" si="12582">(180/PI())*ATAN(-1*(($X$8*Y3048+AA3048+$X$8*Y3051+AA3051)/($X$8*X3048+Z3048+$X$8*X3051+Z3051)))</f>
        <v>-41.748476340771937</v>
      </c>
      <c r="AE3051" s="102">
        <f t="shared" ref="AE3051" si="12583">20*LOG(((($X$8*X3048+Z3048-$X$8*X3051-Z3051)^2+($X$8*Y3048+AA3048-$X$8*Y3051-AA3051)^2)/(($X$8*X3048+Z3048+$X$8*X3051+Z3051)^2+($X$8*Y3048+AA3048+$X$8*Y3051+AA3051)^2))^0.5)</f>
        <v>-2.7550079135101462</v>
      </c>
      <c r="AF3051" s="17"/>
      <c r="AG3051" s="62"/>
      <c r="AH3051" s="62"/>
      <c r="AI3051" s="62"/>
      <c r="AJ3051" s="62"/>
    </row>
    <row r="3052" spans="2:36" ht="18.649999999999999" customHeight="1">
      <c r="AE3052" s="66"/>
    </row>
    <row r="3053" spans="2:36" ht="18.649999999999999" customHeight="1" thickBot="1">
      <c r="E3053" s="50" t="s">
        <v>8</v>
      </c>
      <c r="J3053" s="50" t="s">
        <v>9</v>
      </c>
      <c r="O3053" s="50" t="s">
        <v>10</v>
      </c>
      <c r="T3053" s="50" t="s">
        <v>11</v>
      </c>
      <c r="Y3053" s="50" t="s">
        <v>12</v>
      </c>
    </row>
    <row r="3054" spans="2:36" ht="18.649999999999999" customHeight="1" thickBot="1">
      <c r="B3054" s="49"/>
      <c r="D3054" s="233" t="s">
        <v>37</v>
      </c>
      <c r="E3054" s="234"/>
      <c r="F3054" s="235" t="s">
        <v>38</v>
      </c>
      <c r="G3054" s="236"/>
      <c r="I3054" s="228" t="s">
        <v>14</v>
      </c>
      <c r="J3054" s="229"/>
      <c r="K3054" s="230" t="s">
        <v>15</v>
      </c>
      <c r="L3054" s="231"/>
      <c r="N3054" s="228" t="s">
        <v>16</v>
      </c>
      <c r="O3054" s="229"/>
      <c r="P3054" s="230" t="s">
        <v>17</v>
      </c>
      <c r="Q3054" s="231"/>
      <c r="S3054" s="228" t="s">
        <v>45</v>
      </c>
      <c r="T3054" s="229"/>
      <c r="U3054" s="230" t="s">
        <v>46</v>
      </c>
      <c r="V3054" s="231"/>
      <c r="X3054" s="228" t="s">
        <v>49</v>
      </c>
      <c r="Y3054" s="229"/>
      <c r="Z3054" s="230" t="s">
        <v>50</v>
      </c>
      <c r="AA3054" s="231"/>
      <c r="AB3054" s="4"/>
      <c r="AC3054" s="53" t="s">
        <v>87</v>
      </c>
      <c r="AE3054" s="98" t="s">
        <v>88</v>
      </c>
      <c r="AF3054" s="17"/>
      <c r="AG3054" s="62"/>
      <c r="AH3054" s="62"/>
      <c r="AI3054" s="62"/>
      <c r="AJ3054" s="62"/>
    </row>
    <row r="3055" spans="2:36" ht="18.649999999999999" customHeight="1" thickTop="1" thickBot="1">
      <c r="B3055" s="75">
        <v>8.66</v>
      </c>
      <c r="D3055" s="132">
        <f t="shared" ref="D3055" si="12584">COS($F$8*$B3055)</f>
        <v>-0.94863773277486474</v>
      </c>
      <c r="E3055" s="133">
        <v>0</v>
      </c>
      <c r="F3055" s="134">
        <v>0</v>
      </c>
      <c r="G3055" s="135">
        <f t="shared" ref="G3055" si="12585">$E$8*SIN($B3055*$F$8)</f>
        <v>-0.9490932870913581</v>
      </c>
      <c r="I3055" s="55">
        <v>1</v>
      </c>
      <c r="J3055" s="58">
        <v>0</v>
      </c>
      <c r="K3055" s="56">
        <v>0</v>
      </c>
      <c r="L3055" s="57">
        <v>0</v>
      </c>
      <c r="N3055" s="55">
        <f t="shared" ref="N3055" si="12586">D3055*I3055+F3055*I3058-E3055*J3055-G3055*J3058</f>
        <v>-1.2317184714304235</v>
      </c>
      <c r="O3055" s="58">
        <f t="shared" ref="O3055" si="12587">(D3055*J3055+E3055*I3055+F3055*J3058+G3055*I3058)</f>
        <v>0</v>
      </c>
      <c r="P3055" s="56">
        <f t="shared" ref="P3055" si="12588">D3055*K3055+F3055*K3058-E3055*L3055-G3055*L3058</f>
        <v>0</v>
      </c>
      <c r="Q3055" s="57">
        <f t="shared" ref="Q3055" si="12589">(D3055*L3055+E3055*K3055+F3055*L3058+G3055*K3058)</f>
        <v>-0.9490932870913581</v>
      </c>
      <c r="S3055" s="59">
        <f t="shared" ref="S3055" si="12590">COS($U$8*$B3055)</f>
        <v>-0.94863773277486474</v>
      </c>
      <c r="T3055" s="60">
        <v>0</v>
      </c>
      <c r="U3055" s="22">
        <v>0</v>
      </c>
      <c r="V3055" s="116">
        <f t="shared" ref="V3055" si="12591">$T$8*SIN($B3055*$U$8)</f>
        <v>-0.9490932870913581</v>
      </c>
      <c r="X3055" s="55">
        <f t="shared" ref="X3055" si="12592">N3055*S3055+P3055*S3058-O3055*T3055-Q3055*T3058</f>
        <v>1.0683681661989146</v>
      </c>
      <c r="Y3055" s="58">
        <f t="shared" ref="Y3055" si="12593">(N3055*T3055+O3055*S3055+P3055*T3058+Q3055*S3058)</f>
        <v>0</v>
      </c>
      <c r="Z3055" s="56">
        <f t="shared" ref="Z3055" si="12594">N3055*U3055+P3055*U3058-O3055*V3055-Q3055*V3058</f>
        <v>0</v>
      </c>
      <c r="AA3055" s="57">
        <f t="shared" ref="AA3055" si="12595">(N3055*V3055+O3055*U3055+P3055*V3058+Q3055*U3058)</f>
        <v>2.069361436879233</v>
      </c>
      <c r="AB3055" s="9"/>
      <c r="AC3055" s="61">
        <f t="shared" ref="AC3055" si="12596">20*LOG((2*$X$8)/(($X$8*X3055+Z3055+$X$8*X3058+Z3058)^2+($X$8*Y3055+AA3055+$X$8*Y3058+AA3058)^2)^0.5)</f>
        <v>-3.3090803740027614</v>
      </c>
      <c r="AE3055" s="99">
        <f t="shared" ref="AE3055" si="12597">((Y3055^2+X3055^2)/(Y3058^2+X3058^2))^0.5</f>
        <v>15.634194638067896</v>
      </c>
      <c r="AF3055" s="17"/>
      <c r="AG3055" s="62"/>
      <c r="AH3055" s="62"/>
      <c r="AI3055" s="62"/>
      <c r="AJ3055" s="62"/>
    </row>
    <row r="3056" spans="2:36" ht="18.649999999999999" customHeight="1" thickBot="1">
      <c r="D3056" s="59"/>
      <c r="E3056" s="22"/>
      <c r="F3056" s="22"/>
      <c r="G3056" s="65"/>
      <c r="I3056" s="63"/>
      <c r="L3056" s="64"/>
      <c r="N3056" s="63"/>
      <c r="Q3056" s="64"/>
      <c r="S3056" s="63"/>
      <c r="V3056" s="64"/>
      <c r="X3056" s="63"/>
      <c r="AA3056" s="64"/>
      <c r="AE3056" s="100"/>
      <c r="AF3056" s="17"/>
      <c r="AG3056" s="62"/>
      <c r="AH3056" s="62"/>
      <c r="AI3056" s="62"/>
      <c r="AJ3056" s="62"/>
    </row>
    <row r="3057" spans="2:36" ht="18.649999999999999" customHeight="1" thickBot="1">
      <c r="D3057" s="237" t="s">
        <v>39</v>
      </c>
      <c r="E3057" s="238"/>
      <c r="F3057" s="239" t="s">
        <v>40</v>
      </c>
      <c r="G3057" s="240"/>
      <c r="I3057" s="228" t="s">
        <v>18</v>
      </c>
      <c r="J3057" s="229"/>
      <c r="K3057" s="230" t="s">
        <v>19</v>
      </c>
      <c r="L3057" s="231"/>
      <c r="N3057" s="228" t="s">
        <v>20</v>
      </c>
      <c r="O3057" s="229"/>
      <c r="P3057" s="230" t="s">
        <v>21</v>
      </c>
      <c r="Q3057" s="231"/>
      <c r="S3057" s="228" t="s">
        <v>47</v>
      </c>
      <c r="T3057" s="229"/>
      <c r="U3057" s="230" t="s">
        <v>48</v>
      </c>
      <c r="V3057" s="231"/>
      <c r="X3057" s="228" t="s">
        <v>51</v>
      </c>
      <c r="Y3057" s="229"/>
      <c r="Z3057" s="230" t="s">
        <v>52</v>
      </c>
      <c r="AA3057" s="231"/>
      <c r="AB3057" s="4"/>
      <c r="AC3057" s="71" t="s">
        <v>89</v>
      </c>
      <c r="AE3057" s="101" t="s">
        <v>90</v>
      </c>
      <c r="AF3057" s="17"/>
      <c r="AG3057" s="62"/>
      <c r="AH3057" s="62"/>
      <c r="AI3057" s="62"/>
      <c r="AJ3057" s="62"/>
    </row>
    <row r="3058" spans="2:36" ht="18.649999999999999" customHeight="1" thickTop="1" thickBot="1">
      <c r="D3058" s="43">
        <v>0</v>
      </c>
      <c r="E3058" s="116">
        <f t="shared" ref="E3058" si="12598">(1/$E$8)*SIN($B3055*$F$8)</f>
        <v>-0.10545480967681756</v>
      </c>
      <c r="F3058" s="59">
        <f t="shared" ref="F3058" si="12599">COS($F$8*$B3055)</f>
        <v>-0.94863773277486474</v>
      </c>
      <c r="G3058" s="73">
        <v>0</v>
      </c>
      <c r="I3058" s="55">
        <v>0</v>
      </c>
      <c r="J3058" s="58">
        <f t="shared" ref="J3058" si="12600">(TAN($K$8*B3055))/$J$8</f>
        <v>-0.29826439877485905</v>
      </c>
      <c r="K3058" s="56">
        <v>1</v>
      </c>
      <c r="L3058" s="57">
        <v>0</v>
      </c>
      <c r="N3058" s="55">
        <f t="shared" ref="N3058" si="12601">D3058*I3055+F3058*I3058-E3058*J3055-G3058*J3058</f>
        <v>0</v>
      </c>
      <c r="O3058" s="58">
        <f t="shared" ref="O3058" si="12602">(D3058*J3055+E3058*I3055+F3058*J3058+G3058*I3058)</f>
        <v>0.17749005334442289</v>
      </c>
      <c r="P3058" s="56">
        <f t="shared" ref="P3058" si="12603">D3058*K3055+F3058*K3058-E3058*L3055-G3058*L3058</f>
        <v>-0.94863773277486474</v>
      </c>
      <c r="Q3058" s="57">
        <f t="shared" ref="Q3058" si="12604">(D3058*L3055+E3058*K3055+F3058*L3058+G3058*K3058)</f>
        <v>0</v>
      </c>
      <c r="S3058" s="43">
        <v>0</v>
      </c>
      <c r="T3058" s="116">
        <f t="shared" ref="T3058" si="12605">(1/$T$8)*SIN($B3055*$U$8)</f>
        <v>-0.10545480967681756</v>
      </c>
      <c r="U3058" s="59">
        <f t="shared" ref="U3058" si="12606">COS($U$8*$B3055)</f>
        <v>-0.94863773277486474</v>
      </c>
      <c r="V3058" s="73">
        <v>0</v>
      </c>
      <c r="X3058" s="55">
        <f t="shared" ref="X3058" si="12607">N3058*S3055+P3058*S3058-O3058*T3055-Q3058*T3058</f>
        <v>0</v>
      </c>
      <c r="Y3058" s="58">
        <f t="shared" ref="Y3058" si="12608">(N3058*T3055+O3058*S3055+P3058*T3058+Q3058*S3058)</f>
        <v>-6.8335350232722039E-2</v>
      </c>
      <c r="Z3058" s="56">
        <f t="shared" ref="Z3058" si="12609">N3058*U3055+P3058*U3058-O3058*V3055-Q3058*V3058</f>
        <v>1.0683681661989146</v>
      </c>
      <c r="AA3058" s="57">
        <f t="shared" ref="AA3058" si="12610">(N3058*V3055+O3058*U3055+P3058*V3058+Q3058*U3058)</f>
        <v>0</v>
      </c>
      <c r="AB3058" s="9"/>
      <c r="AC3058" s="74">
        <f t="shared" ref="AC3058" si="12611">(180/PI())*ATAN(-1*(($X$8*Y3055+AA3055+$X$8*Y3058+AA3058)/($X$8*X3055+Z3055+$X$8*X3058+Z3058)))</f>
        <v>-43.121487598802425</v>
      </c>
      <c r="AE3058" s="102">
        <f t="shared" ref="AE3058" si="12612">20*LOG(((($X$8*X3055+Z3055-$X$8*X3058-Z3058)^2+($X$8*Y3055+AA3055-$X$8*Y3058-AA3058)^2)/(($X$8*X3055+Z3055+$X$8*X3058+Z3058)^2+($X$8*Y3055+AA3055+$X$8*Y3058+AA3058)^2))^0.5)</f>
        <v>-2.7307581970745902</v>
      </c>
      <c r="AF3058" s="17"/>
      <c r="AG3058" s="62"/>
      <c r="AH3058" s="62"/>
      <c r="AI3058" s="62"/>
      <c r="AJ3058" s="62"/>
    </row>
    <row r="3059" spans="2:36" ht="18.649999999999999" customHeight="1">
      <c r="AE3059" s="66"/>
    </row>
    <row r="3060" spans="2:36" ht="18.649999999999999" customHeight="1" thickBot="1">
      <c r="E3060" s="50" t="s">
        <v>8</v>
      </c>
      <c r="J3060" s="50" t="s">
        <v>9</v>
      </c>
      <c r="O3060" s="50" t="s">
        <v>10</v>
      </c>
      <c r="T3060" s="50" t="s">
        <v>11</v>
      </c>
      <c r="Y3060" s="50" t="s">
        <v>12</v>
      </c>
    </row>
    <row r="3061" spans="2:36" ht="18.649999999999999" customHeight="1" thickBot="1">
      <c r="B3061" s="49"/>
      <c r="D3061" s="233" t="s">
        <v>37</v>
      </c>
      <c r="E3061" s="234"/>
      <c r="F3061" s="235" t="s">
        <v>38</v>
      </c>
      <c r="G3061" s="236"/>
      <c r="I3061" s="228" t="s">
        <v>14</v>
      </c>
      <c r="J3061" s="229"/>
      <c r="K3061" s="230" t="s">
        <v>15</v>
      </c>
      <c r="L3061" s="231"/>
      <c r="N3061" s="228" t="s">
        <v>16</v>
      </c>
      <c r="O3061" s="229"/>
      <c r="P3061" s="230" t="s">
        <v>17</v>
      </c>
      <c r="Q3061" s="231"/>
      <c r="S3061" s="228" t="s">
        <v>45</v>
      </c>
      <c r="T3061" s="229"/>
      <c r="U3061" s="230" t="s">
        <v>46</v>
      </c>
      <c r="V3061" s="231"/>
      <c r="X3061" s="228" t="s">
        <v>49</v>
      </c>
      <c r="Y3061" s="229"/>
      <c r="Z3061" s="230" t="s">
        <v>50</v>
      </c>
      <c r="AA3061" s="231"/>
      <c r="AB3061" s="4"/>
      <c r="AC3061" s="53" t="s">
        <v>87</v>
      </c>
      <c r="AE3061" s="98" t="s">
        <v>88</v>
      </c>
      <c r="AF3061" s="17"/>
      <c r="AG3061" s="62"/>
      <c r="AH3061" s="62"/>
      <c r="AI3061" s="62"/>
      <c r="AJ3061" s="62"/>
    </row>
    <row r="3062" spans="2:36" ht="18.649999999999999" customHeight="1" thickTop="1" thickBot="1">
      <c r="B3062" s="75">
        <v>8.68</v>
      </c>
      <c r="D3062" s="132">
        <f t="shared" ref="D3062" si="12613">COS($F$8*$B3062)</f>
        <v>-0.9460768716873561</v>
      </c>
      <c r="E3062" s="133">
        <v>0</v>
      </c>
      <c r="F3062" s="134">
        <v>0</v>
      </c>
      <c r="G3062" s="135">
        <f t="shared" ref="G3062" si="12614">$E$8*SIN($B3062*$F$8)</f>
        <v>-0.97182661813946702</v>
      </c>
      <c r="I3062" s="55">
        <v>1</v>
      </c>
      <c r="J3062" s="58">
        <v>0</v>
      </c>
      <c r="K3062" s="56">
        <v>0</v>
      </c>
      <c r="L3062" s="57">
        <v>0</v>
      </c>
      <c r="N3062" s="55">
        <f t="shared" ref="N3062" si="12615">D3062*I3062+F3062*I3065-E3062*J3062-G3062*J3065</f>
        <v>-1.2178914623521921</v>
      </c>
      <c r="O3062" s="58">
        <f t="shared" ref="O3062" si="12616">(D3062*J3062+E3062*I3062+F3062*J3065+G3062*I3065)</f>
        <v>0</v>
      </c>
      <c r="P3062" s="56">
        <f t="shared" ref="P3062" si="12617">D3062*K3062+F3062*K3065-E3062*L3062-G3062*L3065</f>
        <v>0</v>
      </c>
      <c r="Q3062" s="57">
        <f t="shared" ref="Q3062" si="12618">(D3062*L3062+E3062*K3062+F3062*L3065+G3062*K3065)</f>
        <v>-0.97182661813946702</v>
      </c>
      <c r="S3062" s="59">
        <f t="shared" ref="S3062" si="12619">COS($U$8*$B3062)</f>
        <v>-0.9460768716873561</v>
      </c>
      <c r="T3062" s="60">
        <v>0</v>
      </c>
      <c r="U3062" s="22">
        <v>0</v>
      </c>
      <c r="V3062" s="116">
        <f t="shared" ref="V3062" si="12620">$T$8*SIN($B3062*$U$8)</f>
        <v>-0.97182661813946702</v>
      </c>
      <c r="X3062" s="55">
        <f t="shared" ref="X3062" si="12621">N3062*S3062+P3062*S3065-O3062*T3062-Q3062*T3065</f>
        <v>1.0472803918986355</v>
      </c>
      <c r="Y3062" s="58">
        <f t="shared" ref="Y3062" si="12622">(N3062*T3062+O3062*S3062+P3062*T3065+Q3062*S3065)</f>
        <v>0</v>
      </c>
      <c r="Z3062" s="56">
        <f t="shared" ref="Z3062" si="12623">N3062*U3062+P3062*U3065-O3062*V3062-Q3062*V3065</f>
        <v>0</v>
      </c>
      <c r="AA3062" s="57">
        <f t="shared" ref="AA3062" si="12624">(N3062*V3062+O3062*U3062+P3062*V3065+Q3062*U3065)</f>
        <v>2.1030020278305503</v>
      </c>
      <c r="AB3062" s="9"/>
      <c r="AC3062" s="61">
        <f t="shared" ref="AC3062" si="12625">20*LOG((2*$X$8)/(($X$8*X3062+Z3062+$X$8*X3065+Z3065)^2+($X$8*Y3062+AA3062+$X$8*Y3065+AA3065)^2)^0.5)</f>
        <v>-3.3336305306227505</v>
      </c>
      <c r="AE3062" s="99">
        <f t="shared" ref="AE3062" si="12626">((Y3062^2+X3062^2)/(Y3065^2+X3065^2))^0.5</f>
        <v>22.753293515108631</v>
      </c>
      <c r="AF3062" s="17"/>
      <c r="AG3062" s="62"/>
      <c r="AH3062" s="62"/>
      <c r="AI3062" s="62"/>
      <c r="AJ3062" s="62"/>
    </row>
    <row r="3063" spans="2:36" ht="18.649999999999999" customHeight="1" thickBot="1">
      <c r="D3063" s="59"/>
      <c r="E3063" s="22"/>
      <c r="F3063" s="22"/>
      <c r="G3063" s="65"/>
      <c r="I3063" s="63"/>
      <c r="L3063" s="64"/>
      <c r="N3063" s="63"/>
      <c r="Q3063" s="64"/>
      <c r="S3063" s="63"/>
      <c r="V3063" s="64"/>
      <c r="X3063" s="63"/>
      <c r="AA3063" s="64"/>
      <c r="AE3063" s="100"/>
      <c r="AF3063" s="17"/>
      <c r="AG3063" s="62"/>
      <c r="AH3063" s="62"/>
      <c r="AI3063" s="62"/>
      <c r="AJ3063" s="62"/>
    </row>
    <row r="3064" spans="2:36" ht="18.649999999999999" customHeight="1" thickBot="1">
      <c r="D3064" s="237" t="s">
        <v>39</v>
      </c>
      <c r="E3064" s="238"/>
      <c r="F3064" s="239" t="s">
        <v>40</v>
      </c>
      <c r="G3064" s="240"/>
      <c r="I3064" s="228" t="s">
        <v>18</v>
      </c>
      <c r="J3064" s="229"/>
      <c r="K3064" s="230" t="s">
        <v>19</v>
      </c>
      <c r="L3064" s="231"/>
      <c r="N3064" s="228" t="s">
        <v>20</v>
      </c>
      <c r="O3064" s="229"/>
      <c r="P3064" s="230" t="s">
        <v>21</v>
      </c>
      <c r="Q3064" s="231"/>
      <c r="S3064" s="228" t="s">
        <v>47</v>
      </c>
      <c r="T3064" s="229"/>
      <c r="U3064" s="230" t="s">
        <v>48</v>
      </c>
      <c r="V3064" s="231"/>
      <c r="X3064" s="228" t="s">
        <v>51</v>
      </c>
      <c r="Y3064" s="229"/>
      <c r="Z3064" s="230" t="s">
        <v>52</v>
      </c>
      <c r="AA3064" s="231"/>
      <c r="AB3064" s="4"/>
      <c r="AC3064" s="71" t="s">
        <v>89</v>
      </c>
      <c r="AE3064" s="101" t="s">
        <v>90</v>
      </c>
      <c r="AF3064" s="17"/>
      <c r="AG3064" s="62"/>
      <c r="AH3064" s="62"/>
      <c r="AI3064" s="62"/>
      <c r="AJ3064" s="62"/>
    </row>
    <row r="3065" spans="2:36" ht="18.649999999999999" customHeight="1" thickTop="1" thickBot="1">
      <c r="D3065" s="43">
        <v>0</v>
      </c>
      <c r="E3065" s="116">
        <f t="shared" ref="E3065" si="12627">(1/$E$8)*SIN($B3062*$F$8)</f>
        <v>-0.10798073534882965</v>
      </c>
      <c r="F3065" s="59">
        <f t="shared" ref="F3065" si="12628">COS($F$8*$B3062)</f>
        <v>-0.9460768716873561</v>
      </c>
      <c r="G3065" s="73">
        <v>0</v>
      </c>
      <c r="I3065" s="55">
        <v>0</v>
      </c>
      <c r="J3065" s="58">
        <f t="shared" ref="J3065" si="12629">(TAN($K$8*B3062))/$J$8</f>
        <v>-0.27969453150523593</v>
      </c>
      <c r="K3065" s="56">
        <v>1</v>
      </c>
      <c r="L3065" s="57">
        <v>0</v>
      </c>
      <c r="N3065" s="55">
        <f t="shared" ref="N3065" si="12630">D3065*I3062+F3065*I3065-E3065*J3062-G3065*J3065</f>
        <v>0</v>
      </c>
      <c r="O3065" s="58">
        <f t="shared" ref="O3065" si="12631">(D3065*J3062+E3065*I3062+F3065*J3065+G3065*I3065)</f>
        <v>0.15663179204570463</v>
      </c>
      <c r="P3065" s="56">
        <f t="shared" ref="P3065" si="12632">D3065*K3062+F3065*K3065-E3065*L3062-G3065*L3065</f>
        <v>-0.9460768716873561</v>
      </c>
      <c r="Q3065" s="57">
        <f t="shared" ref="Q3065" si="12633">(D3065*L3062+E3065*K3062+F3065*L3065+G3065*K3065)</f>
        <v>0</v>
      </c>
      <c r="S3065" s="43">
        <v>0</v>
      </c>
      <c r="T3065" s="116">
        <f t="shared" ref="T3065" si="12634">(1/$T$8)*SIN($B3062*$U$8)</f>
        <v>-0.10798073534882965</v>
      </c>
      <c r="U3065" s="59">
        <f t="shared" ref="U3065" si="12635">COS($U$8*$B3062)</f>
        <v>-0.9460768716873561</v>
      </c>
      <c r="V3065" s="73">
        <v>0</v>
      </c>
      <c r="X3065" s="55">
        <f t="shared" ref="X3065" si="12636">N3065*S3062+P3065*S3065-O3065*T3062-Q3065*T3065</f>
        <v>0</v>
      </c>
      <c r="Y3065" s="58">
        <f t="shared" ref="Y3065" si="12637">(N3065*T3062+O3065*S3062+P3065*T3065+Q3065*S3065)</f>
        <v>-4.6027639524063663E-2</v>
      </c>
      <c r="Z3065" s="56">
        <f t="shared" ref="Z3065" si="12638">N3065*U3062+P3065*U3065-O3065*V3062-Q3065*V3065</f>
        <v>1.0472803918986355</v>
      </c>
      <c r="AA3065" s="57">
        <f t="shared" ref="AA3065" si="12639">(N3065*V3062+O3065*U3062+P3065*V3065+Q3065*U3065)</f>
        <v>0</v>
      </c>
      <c r="AB3065" s="9"/>
      <c r="AC3065" s="74">
        <f t="shared" ref="AC3065" si="12640">(180/PI())*ATAN(-1*(($X$8*Y3062+AA3062+$X$8*Y3065+AA3065)/($X$8*X3062+Z3062+$X$8*X3065+Z3065)))</f>
        <v>-44.481280321157513</v>
      </c>
      <c r="AE3065" s="102">
        <f t="shared" ref="AE3065" si="12641">20*LOG(((($X$8*X3062+Z3062-$X$8*X3065-Z3065)^2+($X$8*Y3062+AA3062-$X$8*Y3065-AA3065)^2)/(($X$8*X3062+Z3062+$X$8*X3065+Z3065)^2+($X$8*Y3062+AA3062+$X$8*Y3065+AA3065)^2))^0.5)</f>
        <v>-2.7093822245391506</v>
      </c>
      <c r="AF3065" s="17"/>
      <c r="AG3065" s="62"/>
      <c r="AH3065" s="62"/>
      <c r="AI3065" s="62"/>
      <c r="AJ3065" s="62"/>
    </row>
    <row r="3066" spans="2:36" ht="18.649999999999999" customHeight="1">
      <c r="AE3066" s="66"/>
    </row>
    <row r="3067" spans="2:36" ht="18.649999999999999" customHeight="1" thickBot="1">
      <c r="E3067" s="50" t="s">
        <v>8</v>
      </c>
      <c r="J3067" s="50" t="s">
        <v>9</v>
      </c>
      <c r="O3067" s="50" t="s">
        <v>10</v>
      </c>
      <c r="T3067" s="50" t="s">
        <v>11</v>
      </c>
      <c r="Y3067" s="50" t="s">
        <v>12</v>
      </c>
    </row>
    <row r="3068" spans="2:36" ht="18.649999999999999" customHeight="1" thickBot="1">
      <c r="B3068" s="49"/>
      <c r="D3068" s="233" t="s">
        <v>37</v>
      </c>
      <c r="E3068" s="234"/>
      <c r="F3068" s="235" t="s">
        <v>38</v>
      </c>
      <c r="G3068" s="236"/>
      <c r="I3068" s="228" t="s">
        <v>14</v>
      </c>
      <c r="J3068" s="229"/>
      <c r="K3068" s="230" t="s">
        <v>15</v>
      </c>
      <c r="L3068" s="231"/>
      <c r="N3068" s="228" t="s">
        <v>16</v>
      </c>
      <c r="O3068" s="229"/>
      <c r="P3068" s="230" t="s">
        <v>17</v>
      </c>
      <c r="Q3068" s="231"/>
      <c r="S3068" s="228" t="s">
        <v>45</v>
      </c>
      <c r="T3068" s="229"/>
      <c r="U3068" s="230" t="s">
        <v>46</v>
      </c>
      <c r="V3068" s="231"/>
      <c r="X3068" s="228" t="s">
        <v>49</v>
      </c>
      <c r="Y3068" s="229"/>
      <c r="Z3068" s="230" t="s">
        <v>50</v>
      </c>
      <c r="AA3068" s="231"/>
      <c r="AB3068" s="4"/>
      <c r="AC3068" s="53" t="s">
        <v>87</v>
      </c>
      <c r="AE3068" s="98" t="s">
        <v>88</v>
      </c>
      <c r="AF3068" s="17"/>
      <c r="AG3068" s="62"/>
      <c r="AH3068" s="62"/>
      <c r="AI3068" s="62"/>
      <c r="AJ3068" s="62"/>
    </row>
    <row r="3069" spans="2:36" ht="18.649999999999999" customHeight="1" thickTop="1" thickBot="1">
      <c r="B3069" s="75">
        <v>8.6999999999999993</v>
      </c>
      <c r="D3069" s="132">
        <f t="shared" ref="D3069" si="12642">COS($F$8*$B3069)</f>
        <v>-0.94345547992608436</v>
      </c>
      <c r="E3069" s="133">
        <v>0</v>
      </c>
      <c r="F3069" s="134">
        <v>0</v>
      </c>
      <c r="G3069" s="135">
        <f t="shared" ref="G3069" si="12643">$E$8*SIN($B3069*$F$8)</f>
        <v>-0.99449777102665071</v>
      </c>
      <c r="I3069" s="55">
        <v>1</v>
      </c>
      <c r="J3069" s="58">
        <v>0</v>
      </c>
      <c r="K3069" s="56">
        <v>0</v>
      </c>
      <c r="L3069" s="57">
        <v>0</v>
      </c>
      <c r="N3069" s="55">
        <f t="shared" ref="N3069" si="12644">D3069*I3069+F3069*I3072-E3069*J3069-G3069*J3072</f>
        <v>-1.2032573731134673</v>
      </c>
      <c r="O3069" s="58">
        <f t="shared" ref="O3069" si="12645">(D3069*J3069+E3069*I3069+F3069*J3072+G3069*I3072)</f>
        <v>0</v>
      </c>
      <c r="P3069" s="56">
        <f t="shared" ref="P3069" si="12646">D3069*K3069+F3069*K3072-E3069*L3069-G3069*L3072</f>
        <v>0</v>
      </c>
      <c r="Q3069" s="57">
        <f t="shared" ref="Q3069" si="12647">(D3069*L3069+E3069*K3069+F3069*L3072+G3069*K3072)</f>
        <v>-0.99449777102665071</v>
      </c>
      <c r="S3069" s="59">
        <f t="shared" ref="S3069" si="12648">COS($U$8*$B3069)</f>
        <v>-0.94345547992608436</v>
      </c>
      <c r="T3069" s="60">
        <v>0</v>
      </c>
      <c r="U3069" s="22">
        <v>0</v>
      </c>
      <c r="V3069" s="116">
        <f t="shared" ref="V3069" si="12649">$T$8*SIN($B3069*$U$8)</f>
        <v>-0.99449777102665071</v>
      </c>
      <c r="X3069" s="55">
        <f t="shared" ref="X3069" si="12650">N3069*S3069+P3069*S3072-O3069*T3069-Q3069*T3072</f>
        <v>1.0253280050279239</v>
      </c>
      <c r="Y3069" s="58">
        <f t="shared" ref="Y3069" si="12651">(N3069*T3069+O3069*S3069+P3069*T3072+Q3069*S3072)</f>
        <v>0</v>
      </c>
      <c r="Z3069" s="56">
        <f t="shared" ref="Z3069" si="12652">N3069*U3069+P3069*U3072-O3069*V3069-Q3069*V3072</f>
        <v>0</v>
      </c>
      <c r="AA3069" s="57">
        <f t="shared" ref="AA3069" si="12653">(N3069*V3069+O3069*U3069+P3069*V3072+Q3069*U3072)</f>
        <v>2.134901147382096</v>
      </c>
      <c r="AB3069" s="9"/>
      <c r="AC3069" s="61">
        <f t="shared" ref="AC3069" si="12654">20*LOG((2*$X$8)/(($X$8*X3069+Z3069+$X$8*X3072+Z3072)^2+($X$8*Y3069+AA3069+$X$8*Y3072+AA3072)^2)^0.5)</f>
        <v>-3.3550680833108499</v>
      </c>
      <c r="AE3069" s="99">
        <f t="shared" ref="AE3069" si="12655">((Y3069^2+X3069^2)/(Y3072^2+X3072^2))^0.5</f>
        <v>42.672121853482274</v>
      </c>
      <c r="AF3069" s="17"/>
      <c r="AG3069" s="62"/>
      <c r="AH3069" s="62"/>
      <c r="AI3069" s="62"/>
      <c r="AJ3069" s="62"/>
    </row>
    <row r="3070" spans="2:36" ht="18.649999999999999" customHeight="1" thickBot="1">
      <c r="D3070" s="59"/>
      <c r="E3070" s="22"/>
      <c r="F3070" s="22"/>
      <c r="G3070" s="65"/>
      <c r="I3070" s="63"/>
      <c r="L3070" s="64"/>
      <c r="N3070" s="63"/>
      <c r="Q3070" s="64"/>
      <c r="S3070" s="63"/>
      <c r="V3070" s="64"/>
      <c r="X3070" s="63"/>
      <c r="AA3070" s="64"/>
      <c r="AE3070" s="100"/>
      <c r="AF3070" s="17"/>
      <c r="AG3070" s="62"/>
      <c r="AH3070" s="62"/>
      <c r="AI3070" s="62"/>
      <c r="AJ3070" s="62"/>
    </row>
    <row r="3071" spans="2:36" ht="18.649999999999999" customHeight="1" thickBot="1">
      <c r="D3071" s="237" t="s">
        <v>39</v>
      </c>
      <c r="E3071" s="238"/>
      <c r="F3071" s="239" t="s">
        <v>40</v>
      </c>
      <c r="G3071" s="240"/>
      <c r="I3071" s="228" t="s">
        <v>18</v>
      </c>
      <c r="J3071" s="229"/>
      <c r="K3071" s="230" t="s">
        <v>19</v>
      </c>
      <c r="L3071" s="231"/>
      <c r="N3071" s="228" t="s">
        <v>20</v>
      </c>
      <c r="O3071" s="229"/>
      <c r="P3071" s="230" t="s">
        <v>21</v>
      </c>
      <c r="Q3071" s="231"/>
      <c r="S3071" s="228" t="s">
        <v>47</v>
      </c>
      <c r="T3071" s="229"/>
      <c r="U3071" s="230" t="s">
        <v>48</v>
      </c>
      <c r="V3071" s="231"/>
      <c r="X3071" s="228" t="s">
        <v>51</v>
      </c>
      <c r="Y3071" s="229"/>
      <c r="Z3071" s="230" t="s">
        <v>52</v>
      </c>
      <c r="AA3071" s="231"/>
      <c r="AB3071" s="4"/>
      <c r="AC3071" s="71" t="s">
        <v>89</v>
      </c>
      <c r="AE3071" s="101" t="s">
        <v>90</v>
      </c>
      <c r="AF3071" s="17"/>
      <c r="AG3071" s="62"/>
      <c r="AH3071" s="62"/>
      <c r="AI3071" s="62"/>
      <c r="AJ3071" s="62"/>
    </row>
    <row r="3072" spans="2:36" ht="18.649999999999999" customHeight="1" thickTop="1" thickBot="1">
      <c r="D3072" s="43">
        <v>0</v>
      </c>
      <c r="E3072" s="116">
        <f t="shared" ref="E3072" si="12656">(1/$E$8)*SIN($B3069*$F$8)</f>
        <v>-0.11049975233629451</v>
      </c>
      <c r="F3072" s="59">
        <f t="shared" ref="F3072" si="12657">COS($F$8*$B3069)</f>
        <v>-0.94345547992608436</v>
      </c>
      <c r="G3072" s="73">
        <v>0</v>
      </c>
      <c r="I3072" s="55">
        <v>0</v>
      </c>
      <c r="J3072" s="58">
        <f t="shared" ref="J3072" si="12658">(TAN($K$8*B3069))/$J$8</f>
        <v>-0.26123929158652759</v>
      </c>
      <c r="K3072" s="56">
        <v>1</v>
      </c>
      <c r="L3072" s="57">
        <v>0</v>
      </c>
      <c r="N3072" s="55">
        <f t="shared" ref="N3072" si="12659">D3072*I3069+F3072*I3072-E3072*J3069-G3072*J3072</f>
        <v>0</v>
      </c>
      <c r="O3072" s="58">
        <f t="shared" ref="O3072" si="12660">(D3072*J3069+E3072*I3069+F3072*J3072+G3072*I3072)</f>
        <v>0.13596788888302319</v>
      </c>
      <c r="P3072" s="56">
        <f t="shared" ref="P3072" si="12661">D3072*K3069+F3072*K3072-E3072*L3069-G3072*L3072</f>
        <v>-0.94345547992608436</v>
      </c>
      <c r="Q3072" s="57">
        <f t="shared" ref="Q3072" si="12662">(D3072*L3069+E3072*K3069+F3072*L3072+G3072*K3072)</f>
        <v>0</v>
      </c>
      <c r="S3072" s="43">
        <v>0</v>
      </c>
      <c r="T3072" s="116">
        <f t="shared" ref="T3072" si="12663">(1/$T$8)*SIN($B3069*$U$8)</f>
        <v>-0.11049975233629451</v>
      </c>
      <c r="U3072" s="59">
        <f t="shared" ref="U3072" si="12664">COS($U$8*$B3069)</f>
        <v>-0.94345547992608436</v>
      </c>
      <c r="V3072" s="73">
        <v>0</v>
      </c>
      <c r="X3072" s="55">
        <f t="shared" ref="X3072" si="12665">N3072*S3069+P3072*S3072-O3072*T3069-Q3072*T3072</f>
        <v>0</v>
      </c>
      <c r="Y3072" s="58">
        <f t="shared" ref="Y3072" si="12666">(N3072*T3069+O3072*S3069+P3072*T3072+Q3072*S3072)</f>
        <v>-2.4028052988516943E-2</v>
      </c>
      <c r="Z3072" s="56">
        <f t="shared" ref="Z3072" si="12667">N3072*U3069+P3072*U3072-O3072*V3069-Q3072*V3072</f>
        <v>1.0253280050279241</v>
      </c>
      <c r="AA3072" s="57">
        <f t="shared" ref="AA3072" si="12668">(N3072*V3069+O3072*U3069+P3072*V3072+Q3072*U3072)</f>
        <v>0</v>
      </c>
      <c r="AB3072" s="9"/>
      <c r="AC3072" s="74">
        <f t="shared" ref="AC3072" si="12669">(180/PI())*ATAN(-1*(($X$8*Y3069+AA3069+$X$8*Y3072+AA3072)/($X$8*X3069+Z3069+$X$8*X3072+Z3072)))</f>
        <v>-45.829008744573024</v>
      </c>
      <c r="AE3072" s="102">
        <f t="shared" ref="AE3072" si="12670">20*LOG(((($X$8*X3069+Z3069-$X$8*X3072-Z3072)^2+($X$8*Y3069+AA3069-$X$8*Y3072-AA3072)^2)/(($X$8*X3069+Z3069+$X$8*X3072+Z3072)^2+($X$8*Y3069+AA3069+$X$8*Y3072+AA3072)^2))^0.5)</f>
        <v>-2.6908999891140946</v>
      </c>
      <c r="AF3072" s="17"/>
      <c r="AG3072" s="62"/>
      <c r="AH3072" s="62"/>
      <c r="AI3072" s="62"/>
      <c r="AJ3072" s="62"/>
    </row>
    <row r="3073" spans="2:36" ht="18.649999999999999" customHeight="1">
      <c r="AE3073" s="66"/>
    </row>
    <row r="3074" spans="2:36" ht="18.649999999999999" customHeight="1" thickBot="1">
      <c r="E3074" s="50" t="s">
        <v>8</v>
      </c>
      <c r="J3074" s="50" t="s">
        <v>9</v>
      </c>
      <c r="O3074" s="50" t="s">
        <v>10</v>
      </c>
      <c r="T3074" s="50" t="s">
        <v>11</v>
      </c>
      <c r="Y3074" s="50" t="s">
        <v>12</v>
      </c>
    </row>
    <row r="3075" spans="2:36" ht="18.649999999999999" customHeight="1" thickBot="1">
      <c r="B3075" s="49"/>
      <c r="D3075" s="233" t="s">
        <v>37</v>
      </c>
      <c r="E3075" s="234"/>
      <c r="F3075" s="235" t="s">
        <v>38</v>
      </c>
      <c r="G3075" s="236"/>
      <c r="I3075" s="228" t="s">
        <v>14</v>
      </c>
      <c r="J3075" s="229"/>
      <c r="K3075" s="230" t="s">
        <v>15</v>
      </c>
      <c r="L3075" s="231"/>
      <c r="N3075" s="228" t="s">
        <v>16</v>
      </c>
      <c r="O3075" s="229"/>
      <c r="P3075" s="230" t="s">
        <v>17</v>
      </c>
      <c r="Q3075" s="231"/>
      <c r="S3075" s="228" t="s">
        <v>45</v>
      </c>
      <c r="T3075" s="229"/>
      <c r="U3075" s="230" t="s">
        <v>46</v>
      </c>
      <c r="V3075" s="231"/>
      <c r="X3075" s="228" t="s">
        <v>49</v>
      </c>
      <c r="Y3075" s="229"/>
      <c r="Z3075" s="230" t="s">
        <v>50</v>
      </c>
      <c r="AA3075" s="231"/>
      <c r="AB3075" s="4"/>
      <c r="AC3075" s="53" t="s">
        <v>87</v>
      </c>
      <c r="AE3075" s="98" t="s">
        <v>88</v>
      </c>
      <c r="AF3075" s="17"/>
      <c r="AG3075" s="62"/>
      <c r="AH3075" s="62"/>
      <c r="AI3075" s="62"/>
      <c r="AJ3075" s="62"/>
    </row>
    <row r="3076" spans="2:36" ht="18.649999999999999" customHeight="1" thickTop="1" thickBot="1">
      <c r="B3076" s="75">
        <v>8.7200000000000006</v>
      </c>
      <c r="D3076" s="132">
        <f t="shared" ref="D3076" si="12671">COS($F$8*$B3076)</f>
        <v>-0.94077372520956593</v>
      </c>
      <c r="E3076" s="133">
        <v>0</v>
      </c>
      <c r="F3076" s="134">
        <v>0</v>
      </c>
      <c r="G3076" s="135">
        <f t="shared" ref="G3076" si="12672">$E$8*SIN($B3076*$F$8)</f>
        <v>-1.0171052952363608</v>
      </c>
      <c r="I3076" s="55">
        <v>1</v>
      </c>
      <c r="J3076" s="58">
        <v>0</v>
      </c>
      <c r="K3076" s="56">
        <v>0</v>
      </c>
      <c r="L3076" s="57">
        <v>0</v>
      </c>
      <c r="N3076" s="55">
        <f t="shared" ref="N3076" si="12673">D3076*I3076+F3076*I3079-E3076*J3076-G3076*J3079</f>
        <v>-1.1878189148090808</v>
      </c>
      <c r="O3076" s="58">
        <f t="shared" ref="O3076" si="12674">(D3076*J3076+E3076*I3076+F3076*J3079+G3076*I3079)</f>
        <v>0</v>
      </c>
      <c r="P3076" s="56">
        <f t="shared" ref="P3076" si="12675">D3076*K3076+F3076*K3079-E3076*L3076-G3076*L3079</f>
        <v>0</v>
      </c>
      <c r="Q3076" s="57">
        <f t="shared" ref="Q3076" si="12676">(D3076*L3076+E3076*K3076+F3076*L3079+G3076*K3079)</f>
        <v>-1.0171052952363608</v>
      </c>
      <c r="S3076" s="59">
        <f t="shared" ref="S3076" si="12677">COS($U$8*$B3076)</f>
        <v>-0.94077372520956593</v>
      </c>
      <c r="T3076" s="60">
        <v>0</v>
      </c>
      <c r="U3076" s="22">
        <v>0</v>
      </c>
      <c r="V3076" s="116">
        <f t="shared" ref="V3076" si="12678">$T$8*SIN($B3076*$U$8)</f>
        <v>-1.0171052952363608</v>
      </c>
      <c r="X3076" s="55">
        <f t="shared" ref="X3076" si="12679">N3076*S3076+P3076*S3079-O3076*T3076-Q3076*T3079</f>
        <v>1.002524027404007</v>
      </c>
      <c r="Y3076" s="58">
        <f t="shared" ref="Y3076" si="12680">(N3076*T3076+O3076*S3076+P3076*T3079+Q3076*S3079)</f>
        <v>0</v>
      </c>
      <c r="Z3076" s="56">
        <f t="shared" ref="Z3076" si="12681">N3076*U3076+P3076*U3079-O3076*V3076-Q3076*V3079</f>
        <v>0</v>
      </c>
      <c r="AA3076" s="57">
        <f t="shared" ref="AA3076" si="12682">(N3076*V3076+O3076*U3076+P3076*V3079+Q3076*U3079)</f>
        <v>2.1650028455641106</v>
      </c>
      <c r="AB3076" s="9"/>
      <c r="AC3076" s="61">
        <f t="shared" ref="AC3076" si="12683">20*LOG((2*$X$8)/(($X$8*X3076+Z3076+$X$8*X3079+Z3079)^2+($X$8*Y3076+AA3076+$X$8*Y3079+AA3079)^2)^0.5)</f>
        <v>-3.3732703706815932</v>
      </c>
      <c r="AE3076" s="99">
        <f t="shared" ref="AE3076" si="12684">((Y3076^2+X3076^2)/(Y3079^2+X3079^2))^0.5</f>
        <v>429.41920154495915</v>
      </c>
      <c r="AF3076" s="17"/>
      <c r="AG3076" s="62"/>
      <c r="AH3076" s="62"/>
      <c r="AI3076" s="62"/>
      <c r="AJ3076" s="62"/>
    </row>
    <row r="3077" spans="2:36" ht="18.649999999999999" customHeight="1" thickBot="1">
      <c r="D3077" s="59"/>
      <c r="E3077" s="22"/>
      <c r="F3077" s="22"/>
      <c r="G3077" s="65"/>
      <c r="I3077" s="63"/>
      <c r="L3077" s="64"/>
      <c r="N3077" s="63"/>
      <c r="Q3077" s="64"/>
      <c r="S3077" s="63"/>
      <c r="V3077" s="64"/>
      <c r="X3077" s="63"/>
      <c r="AA3077" s="64"/>
      <c r="AE3077" s="100"/>
      <c r="AF3077" s="17"/>
      <c r="AG3077" s="62"/>
      <c r="AH3077" s="62"/>
      <c r="AI3077" s="62"/>
      <c r="AJ3077" s="62"/>
    </row>
    <row r="3078" spans="2:36" ht="18.649999999999999" customHeight="1" thickBot="1">
      <c r="D3078" s="237" t="s">
        <v>39</v>
      </c>
      <c r="E3078" s="238"/>
      <c r="F3078" s="239" t="s">
        <v>40</v>
      </c>
      <c r="G3078" s="240"/>
      <c r="I3078" s="228" t="s">
        <v>18</v>
      </c>
      <c r="J3078" s="229"/>
      <c r="K3078" s="230" t="s">
        <v>19</v>
      </c>
      <c r="L3078" s="231"/>
      <c r="N3078" s="228" t="s">
        <v>20</v>
      </c>
      <c r="O3078" s="229"/>
      <c r="P3078" s="230" t="s">
        <v>21</v>
      </c>
      <c r="Q3078" s="231"/>
      <c r="S3078" s="228" t="s">
        <v>47</v>
      </c>
      <c r="T3078" s="229"/>
      <c r="U3078" s="230" t="s">
        <v>48</v>
      </c>
      <c r="V3078" s="231"/>
      <c r="X3078" s="228" t="s">
        <v>51</v>
      </c>
      <c r="Y3078" s="229"/>
      <c r="Z3078" s="230" t="s">
        <v>52</v>
      </c>
      <c r="AA3078" s="231"/>
      <c r="AB3078" s="4"/>
      <c r="AC3078" s="71" t="s">
        <v>89</v>
      </c>
      <c r="AE3078" s="101" t="s">
        <v>90</v>
      </c>
      <c r="AF3078" s="17"/>
      <c r="AG3078" s="62"/>
      <c r="AH3078" s="62"/>
      <c r="AI3078" s="62"/>
      <c r="AJ3078" s="62"/>
    </row>
    <row r="3079" spans="2:36" ht="18.649999999999999" customHeight="1" thickTop="1" thickBot="1">
      <c r="D3079" s="43">
        <v>0</v>
      </c>
      <c r="E3079" s="116">
        <f t="shared" ref="E3079" si="12685">(1/$E$8)*SIN($B3076*$F$8)</f>
        <v>-0.11301169947070674</v>
      </c>
      <c r="F3079" s="59">
        <f t="shared" ref="F3079" si="12686">COS($F$8*$B3076)</f>
        <v>-0.94077372520956593</v>
      </c>
      <c r="G3079" s="73">
        <v>0</v>
      </c>
      <c r="I3079" s="55">
        <v>0</v>
      </c>
      <c r="J3079" s="58">
        <f t="shared" ref="J3079" si="12687">(TAN($K$8*B3076))/$J$8</f>
        <v>-0.24289047629243252</v>
      </c>
      <c r="K3079" s="56">
        <v>1</v>
      </c>
      <c r="L3079" s="57">
        <v>0</v>
      </c>
      <c r="N3079" s="55">
        <f t="shared" ref="N3079" si="12688">D3079*I3076+F3079*I3079-E3079*J3076-G3079*J3079</f>
        <v>0</v>
      </c>
      <c r="O3079" s="58">
        <f t="shared" ref="O3079" si="12689">(D3079*J3076+E3079*I3076+F3079*J3079+G3079*I3079)</f>
        <v>0.11549327872885076</v>
      </c>
      <c r="P3079" s="56">
        <f t="shared" ref="P3079" si="12690">D3079*K3076+F3079*K3079-E3079*L3076-G3079*L3079</f>
        <v>-0.94077372520956593</v>
      </c>
      <c r="Q3079" s="57">
        <f t="shared" ref="Q3079" si="12691">(D3079*L3076+E3079*K3076+F3079*L3079+G3079*K3079)</f>
        <v>0</v>
      </c>
      <c r="S3079" s="43">
        <v>0</v>
      </c>
      <c r="T3079" s="116">
        <f t="shared" ref="T3079" si="12692">(1/$T$8)*SIN($B3076*$U$8)</f>
        <v>-0.11301169947070674</v>
      </c>
      <c r="U3079" s="59">
        <f t="shared" ref="U3079" si="12693">COS($U$8*$B3076)</f>
        <v>-0.94077372520956593</v>
      </c>
      <c r="V3079" s="73">
        <v>0</v>
      </c>
      <c r="X3079" s="55">
        <f t="shared" ref="X3079" si="12694">N3079*S3076+P3079*S3079-O3079*T3076-Q3079*T3079</f>
        <v>0</v>
      </c>
      <c r="Y3079" s="58">
        <f t="shared" ref="Y3079" si="12695">(N3079*T3076+O3079*S3076+P3079*T3079+Q3079*S3079)</f>
        <v>-2.3346045630869283E-3</v>
      </c>
      <c r="Z3079" s="56">
        <f t="shared" ref="Z3079" si="12696">N3079*U3076+P3079*U3079-O3079*V3076-Q3079*V3079</f>
        <v>1.002524027404007</v>
      </c>
      <c r="AA3079" s="57">
        <f t="shared" ref="AA3079" si="12697">(N3079*V3076+O3079*U3076+P3079*V3079+Q3079*U3079)</f>
        <v>0</v>
      </c>
      <c r="AB3079" s="9"/>
      <c r="AC3079" s="74">
        <f t="shared" ref="AC3079" si="12698">(180/PI())*ATAN(-1*(($X$8*Y3076+AA3076+$X$8*Y3079+AA3079)/($X$8*X3076+Z3076+$X$8*X3079+Z3079)))</f>
        <v>-47.165855067142871</v>
      </c>
      <c r="AE3079" s="102">
        <f t="shared" ref="AE3079" si="12699">20*LOG(((($X$8*X3076+Z3076-$X$8*X3079-Z3079)^2+($X$8*Y3076+AA3076-$X$8*Y3079-AA3079)^2)/(($X$8*X3076+Z3076+$X$8*X3079+Z3079)^2+($X$8*Y3076+AA3076+$X$8*Y3079+AA3079)^2))^0.5)</f>
        <v>-2.6753395765442454</v>
      </c>
      <c r="AF3079" s="17"/>
      <c r="AG3079" s="62"/>
      <c r="AH3079" s="62"/>
      <c r="AI3079" s="62"/>
      <c r="AJ3079" s="62"/>
    </row>
    <row r="3080" spans="2:36" ht="18.649999999999999" customHeight="1">
      <c r="AE3080" s="66"/>
    </row>
    <row r="3081" spans="2:36" ht="18.649999999999999" customHeight="1" thickBot="1">
      <c r="E3081" s="50" t="s">
        <v>8</v>
      </c>
      <c r="J3081" s="50" t="s">
        <v>9</v>
      </c>
      <c r="O3081" s="50" t="s">
        <v>10</v>
      </c>
      <c r="T3081" s="50" t="s">
        <v>11</v>
      </c>
      <c r="Y3081" s="50" t="s">
        <v>12</v>
      </c>
    </row>
    <row r="3082" spans="2:36" ht="18.649999999999999" customHeight="1" thickBot="1">
      <c r="B3082" s="49"/>
      <c r="D3082" s="233" t="s">
        <v>37</v>
      </c>
      <c r="E3082" s="234"/>
      <c r="F3082" s="235" t="s">
        <v>38</v>
      </c>
      <c r="G3082" s="236"/>
      <c r="I3082" s="228" t="s">
        <v>14</v>
      </c>
      <c r="J3082" s="229"/>
      <c r="K3082" s="230" t="s">
        <v>15</v>
      </c>
      <c r="L3082" s="231"/>
      <c r="N3082" s="228" t="s">
        <v>16</v>
      </c>
      <c r="O3082" s="229"/>
      <c r="P3082" s="230" t="s">
        <v>17</v>
      </c>
      <c r="Q3082" s="231"/>
      <c r="S3082" s="228" t="s">
        <v>45</v>
      </c>
      <c r="T3082" s="229"/>
      <c r="U3082" s="230" t="s">
        <v>46</v>
      </c>
      <c r="V3082" s="231"/>
      <c r="X3082" s="228" t="s">
        <v>49</v>
      </c>
      <c r="Y3082" s="229"/>
      <c r="Z3082" s="230" t="s">
        <v>50</v>
      </c>
      <c r="AA3082" s="231"/>
      <c r="AB3082" s="4"/>
      <c r="AC3082" s="53" t="s">
        <v>87</v>
      </c>
      <c r="AE3082" s="98" t="s">
        <v>88</v>
      </c>
      <c r="AF3082" s="17"/>
      <c r="AG3082" s="62"/>
      <c r="AH3082" s="62"/>
      <c r="AI3082" s="62"/>
      <c r="AJ3082" s="62"/>
    </row>
    <row r="3083" spans="2:36" ht="18.649999999999999" customHeight="1" thickTop="1" thickBot="1">
      <c r="B3083" s="75">
        <v>8.74</v>
      </c>
      <c r="D3083" s="132">
        <f t="shared" ref="D3083" si="12700">COS($F$8*$B3083)</f>
        <v>-0.93803177911838309</v>
      </c>
      <c r="E3083" s="133">
        <v>0</v>
      </c>
      <c r="F3083" s="134">
        <v>0</v>
      </c>
      <c r="G3083" s="135">
        <f t="shared" ref="G3083" si="12701">$E$8*SIN($B3083*$F$8)</f>
        <v>-1.0396477443230516</v>
      </c>
      <c r="I3083" s="55">
        <v>1</v>
      </c>
      <c r="J3083" s="58">
        <v>0</v>
      </c>
      <c r="K3083" s="56">
        <v>0</v>
      </c>
      <c r="L3083" s="57">
        <v>0</v>
      </c>
      <c r="N3083" s="55">
        <f t="shared" ref="N3083" si="12702">D3083*I3083+F3083*I3086-E3083*J3083-G3083*J3086</f>
        <v>-1.1715783107156574</v>
      </c>
      <c r="O3083" s="58">
        <f t="shared" ref="O3083" si="12703">(D3083*J3083+E3083*I3083+F3083*J3086+G3083*I3086)</f>
        <v>0</v>
      </c>
      <c r="P3083" s="56">
        <f t="shared" ref="P3083" si="12704">D3083*K3083+F3083*K3086-E3083*L3083-G3083*L3086</f>
        <v>0</v>
      </c>
      <c r="Q3083" s="57">
        <f t="shared" ref="Q3083" si="12705">(D3083*L3083+E3083*K3083+F3083*L3086+G3083*K3086)</f>
        <v>-1.0396477443230516</v>
      </c>
      <c r="S3083" s="59">
        <f t="shared" ref="S3083" si="12706">COS($U$8*$B3083)</f>
        <v>-0.93803177911838309</v>
      </c>
      <c r="T3083" s="60">
        <v>0</v>
      </c>
      <c r="U3083" s="22">
        <v>0</v>
      </c>
      <c r="V3083" s="116">
        <f t="shared" ref="V3083" si="12707">$T$8*SIN($B3083*$U$8)</f>
        <v>-1.0396477443230516</v>
      </c>
      <c r="X3083" s="55">
        <f t="shared" ref="X3083" si="12708">N3083*S3083+P3083*S3086-O3083*T3083-Q3083*T3086</f>
        <v>0.97888130581311694</v>
      </c>
      <c r="Y3083" s="58">
        <f t="shared" ref="Y3083" si="12709">(N3083*T3083+O3083*S3083+P3083*T3086+Q3083*S3086)</f>
        <v>0</v>
      </c>
      <c r="Z3083" s="56">
        <f t="shared" ref="Z3083" si="12710">N3083*U3083+P3083*U3086-O3083*V3083-Q3083*V3086</f>
        <v>0</v>
      </c>
      <c r="AA3083" s="57">
        <f t="shared" ref="AA3083" si="12711">(N3083*V3083+O3083*U3083+P3083*V3086+Q3083*U3086)</f>
        <v>2.1932513712971105</v>
      </c>
      <c r="AB3083" s="9"/>
      <c r="AC3083" s="61">
        <f t="shared" ref="AC3083" si="12712">20*LOG((2*$X$8)/(($X$8*X3083+Z3083+$X$8*X3086+Z3086)^2+($X$8*Y3083+AA3083+$X$8*Y3086+AA3086)^2)^0.5)</f>
        <v>-3.388115472686255</v>
      </c>
      <c r="AE3083" s="99">
        <f t="shared" ref="AE3083" si="12713">((Y3083^2+X3083^2)/(Y3086^2+X3086^2))^0.5</f>
        <v>51.372610746521481</v>
      </c>
      <c r="AF3083" s="17"/>
      <c r="AG3083" s="62"/>
      <c r="AH3083" s="62"/>
      <c r="AI3083" s="62"/>
      <c r="AJ3083" s="62"/>
    </row>
    <row r="3084" spans="2:36" ht="18.649999999999999" customHeight="1" thickBot="1">
      <c r="D3084" s="59"/>
      <c r="E3084" s="22"/>
      <c r="F3084" s="22"/>
      <c r="G3084" s="65"/>
      <c r="I3084" s="63"/>
      <c r="L3084" s="64"/>
      <c r="N3084" s="63"/>
      <c r="Q3084" s="64"/>
      <c r="S3084" s="63"/>
      <c r="V3084" s="64"/>
      <c r="X3084" s="63"/>
      <c r="AA3084" s="64"/>
      <c r="AE3084" s="100"/>
      <c r="AF3084" s="17"/>
      <c r="AG3084" s="62"/>
      <c r="AH3084" s="62"/>
      <c r="AI3084" s="62"/>
      <c r="AJ3084" s="62"/>
    </row>
    <row r="3085" spans="2:36" ht="18.649999999999999" customHeight="1" thickBot="1">
      <c r="D3085" s="237" t="s">
        <v>39</v>
      </c>
      <c r="E3085" s="238"/>
      <c r="F3085" s="239" t="s">
        <v>40</v>
      </c>
      <c r="G3085" s="240"/>
      <c r="I3085" s="228" t="s">
        <v>18</v>
      </c>
      <c r="J3085" s="229"/>
      <c r="K3085" s="230" t="s">
        <v>19</v>
      </c>
      <c r="L3085" s="231"/>
      <c r="N3085" s="228" t="s">
        <v>20</v>
      </c>
      <c r="O3085" s="229"/>
      <c r="P3085" s="230" t="s">
        <v>21</v>
      </c>
      <c r="Q3085" s="231"/>
      <c r="S3085" s="228" t="s">
        <v>47</v>
      </c>
      <c r="T3085" s="229"/>
      <c r="U3085" s="230" t="s">
        <v>48</v>
      </c>
      <c r="V3085" s="231"/>
      <c r="X3085" s="228" t="s">
        <v>51</v>
      </c>
      <c r="Y3085" s="229"/>
      <c r="Z3085" s="230" t="s">
        <v>52</v>
      </c>
      <c r="AA3085" s="231"/>
      <c r="AB3085" s="4"/>
      <c r="AC3085" s="71" t="s">
        <v>89</v>
      </c>
      <c r="AE3085" s="101" t="s">
        <v>90</v>
      </c>
      <c r="AF3085" s="17"/>
      <c r="AG3085" s="62"/>
      <c r="AH3085" s="62"/>
      <c r="AI3085" s="62"/>
      <c r="AJ3085" s="62"/>
    </row>
    <row r="3086" spans="2:36" ht="18.649999999999999" customHeight="1" thickTop="1" thickBot="1">
      <c r="D3086" s="43">
        <v>0</v>
      </c>
      <c r="E3086" s="116">
        <f t="shared" ref="E3086" si="12714">(1/$E$8)*SIN($B3083*$F$8)</f>
        <v>-0.1155164160358946</v>
      </c>
      <c r="F3086" s="59">
        <f t="shared" ref="F3086" si="12715">COS($F$8*$B3083)</f>
        <v>-0.93803177911838309</v>
      </c>
      <c r="G3086" s="73">
        <v>0</v>
      </c>
      <c r="I3086" s="55">
        <v>0</v>
      </c>
      <c r="J3086" s="58">
        <f t="shared" ref="J3086" si="12716">(TAN($K$8*B3083))/$J$8</f>
        <v>-0.22464005993620847</v>
      </c>
      <c r="K3086" s="56">
        <v>1</v>
      </c>
      <c r="L3086" s="57">
        <v>0</v>
      </c>
      <c r="N3086" s="55">
        <f t="shared" ref="N3086" si="12717">D3086*I3083+F3086*I3086-E3086*J3083-G3086*J3086</f>
        <v>0</v>
      </c>
      <c r="O3086" s="58">
        <f t="shared" ref="O3086" si="12718">(D3086*J3083+E3086*I3083+F3086*J3086+G3086*I3086)</f>
        <v>9.5203099047327239E-2</v>
      </c>
      <c r="P3086" s="56">
        <f t="shared" ref="P3086" si="12719">D3086*K3083+F3086*K3086-E3086*L3083-G3086*L3086</f>
        <v>-0.93803177911838309</v>
      </c>
      <c r="Q3086" s="57">
        <f t="shared" ref="Q3086" si="12720">(D3086*L3083+E3086*K3083+F3086*L3086+G3086*K3086)</f>
        <v>0</v>
      </c>
      <c r="S3086" s="43">
        <v>0</v>
      </c>
      <c r="T3086" s="116">
        <f t="shared" ref="T3086" si="12721">(1/$T$8)*SIN($B3083*$U$8)</f>
        <v>-0.1155164160358946</v>
      </c>
      <c r="U3086" s="59">
        <f t="shared" ref="U3086" si="12722">COS($U$8*$B3083)</f>
        <v>-0.93803177911838309</v>
      </c>
      <c r="V3086" s="73">
        <v>0</v>
      </c>
      <c r="X3086" s="55">
        <f t="shared" ref="X3086" si="12723">N3086*S3083+P3086*S3086-O3086*T3083-Q3086*T3086</f>
        <v>0</v>
      </c>
      <c r="Y3086" s="58">
        <f t="shared" ref="Y3086" si="12724">(N3086*T3083+O3086*S3083+P3086*T3086+Q3086*S3086)</f>
        <v>1.9054536874581529E-2</v>
      </c>
      <c r="Z3086" s="56">
        <f t="shared" ref="Z3086" si="12725">N3086*U3083+P3086*U3086-O3086*V3083-Q3086*V3086</f>
        <v>0.97888130581311694</v>
      </c>
      <c r="AA3086" s="57">
        <f t="shared" ref="AA3086" si="12726">(N3086*V3083+O3086*U3083+P3086*V3086+Q3086*U3086)</f>
        <v>0</v>
      </c>
      <c r="AB3086" s="9"/>
      <c r="AC3086" s="74">
        <f t="shared" ref="AC3086" si="12727">(180/PI())*ATAN(-1*(($X$8*Y3083+AA3083+$X$8*Y3086+AA3086)/($X$8*X3083+Z3083+$X$8*X3086+Z3086)))</f>
        <v>-48.493032191704735</v>
      </c>
      <c r="AE3086" s="102">
        <f t="shared" ref="AE3086" si="12728">20*LOG(((($X$8*X3083+Z3083-$X$8*X3086-Z3086)^2+($X$8*Y3083+AA3083-$X$8*Y3086-AA3086)^2)/(($X$8*X3083+Z3083+$X$8*X3086+Z3086)^2+($X$8*Y3083+AA3083+$X$8*Y3086+AA3086)^2))^0.5)</f>
        <v>-2.6627382042638406</v>
      </c>
      <c r="AF3086" s="17"/>
      <c r="AG3086" s="62"/>
      <c r="AH3086" s="62"/>
      <c r="AI3086" s="62"/>
      <c r="AJ3086" s="62"/>
    </row>
    <row r="3087" spans="2:36" ht="18.649999999999999" customHeight="1">
      <c r="AE3087" s="66"/>
    </row>
    <row r="3088" spans="2:36" ht="18.649999999999999" customHeight="1" thickBot="1">
      <c r="E3088" s="50" t="s">
        <v>8</v>
      </c>
      <c r="J3088" s="50" t="s">
        <v>9</v>
      </c>
      <c r="O3088" s="50" t="s">
        <v>10</v>
      </c>
      <c r="T3088" s="50" t="s">
        <v>11</v>
      </c>
      <c r="Y3088" s="50" t="s">
        <v>12</v>
      </c>
    </row>
    <row r="3089" spans="2:36" ht="18.649999999999999" customHeight="1" thickBot="1">
      <c r="B3089" s="49"/>
      <c r="D3089" s="233" t="s">
        <v>37</v>
      </c>
      <c r="E3089" s="234"/>
      <c r="F3089" s="235" t="s">
        <v>38</v>
      </c>
      <c r="G3089" s="236"/>
      <c r="I3089" s="228" t="s">
        <v>14</v>
      </c>
      <c r="J3089" s="229"/>
      <c r="K3089" s="230" t="s">
        <v>15</v>
      </c>
      <c r="L3089" s="231"/>
      <c r="N3089" s="228" t="s">
        <v>16</v>
      </c>
      <c r="O3089" s="229"/>
      <c r="P3089" s="230" t="s">
        <v>17</v>
      </c>
      <c r="Q3089" s="231"/>
      <c r="S3089" s="228" t="s">
        <v>45</v>
      </c>
      <c r="T3089" s="229"/>
      <c r="U3089" s="230" t="s">
        <v>46</v>
      </c>
      <c r="V3089" s="231"/>
      <c r="X3089" s="228" t="s">
        <v>49</v>
      </c>
      <c r="Y3089" s="229"/>
      <c r="Z3089" s="230" t="s">
        <v>50</v>
      </c>
      <c r="AA3089" s="231"/>
      <c r="AB3089" s="4"/>
      <c r="AC3089" s="53" t="s">
        <v>87</v>
      </c>
      <c r="AE3089" s="98" t="s">
        <v>88</v>
      </c>
      <c r="AF3089" s="17"/>
      <c r="AG3089" s="62"/>
      <c r="AH3089" s="62"/>
      <c r="AI3089" s="62"/>
      <c r="AJ3089" s="62"/>
    </row>
    <row r="3090" spans="2:36" ht="18.649999999999999" customHeight="1" thickTop="1" thickBot="1">
      <c r="B3090" s="75">
        <v>8.76</v>
      </c>
      <c r="D3090" s="132">
        <f t="shared" ref="D3090" si="12729">COS($F$8*$B3090)</f>
        <v>-0.93522981708420427</v>
      </c>
      <c r="E3090" s="133">
        <v>0</v>
      </c>
      <c r="F3090" s="134">
        <v>0</v>
      </c>
      <c r="G3090" s="135">
        <f t="shared" ref="G3090" si="12730">$E$8*SIN($B3090*$F$8)</f>
        <v>-1.0621236760047359</v>
      </c>
      <c r="I3090" s="55">
        <v>1</v>
      </c>
      <c r="J3090" s="58">
        <v>0</v>
      </c>
      <c r="K3090" s="56">
        <v>0</v>
      </c>
      <c r="L3090" s="57">
        <v>0</v>
      </c>
      <c r="N3090" s="55">
        <f t="shared" ref="N3090" si="12731">D3090*I3090+F3090*I3093-E3090*J3090-G3090*J3093</f>
        <v>-1.15453730401721</v>
      </c>
      <c r="O3090" s="58">
        <f t="shared" ref="O3090" si="12732">(D3090*J3090+E3090*I3090+F3090*J3093+G3090*I3093)</f>
        <v>0</v>
      </c>
      <c r="P3090" s="56">
        <f t="shared" ref="P3090" si="12733">D3090*K3090+F3090*K3093-E3090*L3090-G3090*L3093</f>
        <v>0</v>
      </c>
      <c r="Q3090" s="57">
        <f t="shared" ref="Q3090" si="12734">(D3090*L3090+E3090*K3090+F3090*L3093+G3090*K3093)</f>
        <v>-1.0621236760047359</v>
      </c>
      <c r="S3090" s="59">
        <f t="shared" ref="S3090" si="12735">COS($U$8*$B3090)</f>
        <v>-0.93522981708420427</v>
      </c>
      <c r="T3090" s="60">
        <v>0</v>
      </c>
      <c r="U3090" s="22">
        <v>0</v>
      </c>
      <c r="V3090" s="116">
        <f t="shared" ref="V3090" si="12736">$T$8*SIN($B3090*$U$8)</f>
        <v>-1.0621236760047359</v>
      </c>
      <c r="X3090" s="55">
        <f t="shared" ref="X3090" si="12737">N3090*S3090+P3090*S3093-O3090*T3090-Q3090*T3093</f>
        <v>0.95441252241625962</v>
      </c>
      <c r="Y3090" s="58">
        <f t="shared" ref="Y3090" si="12738">(N3090*T3090+O3090*S3090+P3090*T3093+Q3090*S3093)</f>
        <v>0</v>
      </c>
      <c r="Z3090" s="56">
        <f t="shared" ref="Z3090" si="12739">N3090*U3090+P3090*U3093-O3090*V3090-Q3090*V3093</f>
        <v>0</v>
      </c>
      <c r="AA3090" s="57">
        <f t="shared" ref="AA3090" si="12740">(N3090*V3090+O3090*U3090+P3090*V3093+Q3090*U3093)</f>
        <v>2.2195911366580683</v>
      </c>
      <c r="AB3090" s="9"/>
      <c r="AC3090" s="61">
        <f t="shared" ref="AC3090" si="12741">20*LOG((2*$X$8)/(($X$8*X3090+Z3090+$X$8*X3093+Z3093)^2+($X$8*Y3090+AA3090+$X$8*Y3093+AA3093)^2)^0.5)</f>
        <v>-3.3994819294440273</v>
      </c>
      <c r="AE3090" s="99">
        <f t="shared" ref="AE3090" si="12742">((Y3090^2+X3090^2)/(Y3093^2+X3093^2))^0.5</f>
        <v>23.776466405970808</v>
      </c>
      <c r="AF3090" s="17"/>
      <c r="AG3090" s="62"/>
      <c r="AH3090" s="62"/>
      <c r="AI3090" s="62"/>
      <c r="AJ3090" s="62"/>
    </row>
    <row r="3091" spans="2:36" ht="18.649999999999999" customHeight="1" thickBot="1">
      <c r="D3091" s="59"/>
      <c r="E3091" s="22"/>
      <c r="F3091" s="22"/>
      <c r="G3091" s="65"/>
      <c r="I3091" s="63"/>
      <c r="L3091" s="64"/>
      <c r="N3091" s="63"/>
      <c r="Q3091" s="64"/>
      <c r="S3091" s="63"/>
      <c r="V3091" s="64"/>
      <c r="X3091" s="63"/>
      <c r="AA3091" s="64"/>
      <c r="AE3091" s="100"/>
      <c r="AF3091" s="17"/>
      <c r="AG3091" s="62"/>
      <c r="AH3091" s="62"/>
      <c r="AI3091" s="62"/>
      <c r="AJ3091" s="62"/>
    </row>
    <row r="3092" spans="2:36" ht="18.649999999999999" customHeight="1" thickBot="1">
      <c r="D3092" s="237" t="s">
        <v>39</v>
      </c>
      <c r="E3092" s="238"/>
      <c r="F3092" s="239" t="s">
        <v>40</v>
      </c>
      <c r="G3092" s="240"/>
      <c r="I3092" s="228" t="s">
        <v>18</v>
      </c>
      <c r="J3092" s="229"/>
      <c r="K3092" s="230" t="s">
        <v>19</v>
      </c>
      <c r="L3092" s="231"/>
      <c r="N3092" s="228" t="s">
        <v>20</v>
      </c>
      <c r="O3092" s="229"/>
      <c r="P3092" s="230" t="s">
        <v>21</v>
      </c>
      <c r="Q3092" s="231"/>
      <c r="S3092" s="228" t="s">
        <v>47</v>
      </c>
      <c r="T3092" s="229"/>
      <c r="U3092" s="230" t="s">
        <v>48</v>
      </c>
      <c r="V3092" s="231"/>
      <c r="X3092" s="228" t="s">
        <v>51</v>
      </c>
      <c r="Y3092" s="229"/>
      <c r="Z3092" s="230" t="s">
        <v>52</v>
      </c>
      <c r="AA3092" s="231"/>
      <c r="AB3092" s="4"/>
      <c r="AC3092" s="71" t="s">
        <v>89</v>
      </c>
      <c r="AE3092" s="101" t="s">
        <v>90</v>
      </c>
      <c r="AF3092" s="17"/>
      <c r="AG3092" s="62"/>
      <c r="AH3092" s="62"/>
      <c r="AI3092" s="62"/>
      <c r="AJ3092" s="62"/>
    </row>
    <row r="3093" spans="2:36" ht="18.649999999999999" customHeight="1" thickTop="1" thickBot="1">
      <c r="D3093" s="43">
        <v>0</v>
      </c>
      <c r="E3093" s="116">
        <f t="shared" ref="E3093" si="12743">(1/$E$8)*SIN($B3090*$F$8)</f>
        <v>-0.11801374177830398</v>
      </c>
      <c r="F3093" s="59">
        <f t="shared" ref="F3093" si="12744">COS($F$8*$B3090)</f>
        <v>-0.93522981708420427</v>
      </c>
      <c r="G3093" s="73">
        <v>0</v>
      </c>
      <c r="I3093" s="55">
        <v>0</v>
      </c>
      <c r="J3093" s="58">
        <f t="shared" ref="J3093" si="12745">(TAN($K$8*B3090))/$J$8</f>
        <v>-0.20648017918021427</v>
      </c>
      <c r="K3093" s="56">
        <v>1</v>
      </c>
      <c r="L3093" s="57">
        <v>0</v>
      </c>
      <c r="N3093" s="55">
        <f t="shared" ref="N3093" si="12746">D3093*I3090+F3093*I3093-E3093*J3090-G3093*J3093</f>
        <v>0</v>
      </c>
      <c r="O3093" s="58">
        <f t="shared" ref="O3093" si="12747">(D3093*J3090+E3093*I3090+F3093*J3093+G3093*I3093)</f>
        <v>7.5092678427921528E-2</v>
      </c>
      <c r="P3093" s="56">
        <f t="shared" ref="P3093" si="12748">D3093*K3090+F3093*K3093-E3093*L3090-G3093*L3093</f>
        <v>-0.93522981708420427</v>
      </c>
      <c r="Q3093" s="57">
        <f t="shared" ref="Q3093" si="12749">(D3093*L3090+E3093*K3090+F3093*L3093+G3093*K3093)</f>
        <v>0</v>
      </c>
      <c r="S3093" s="43">
        <v>0</v>
      </c>
      <c r="T3093" s="116">
        <f t="shared" ref="T3093" si="12750">(1/$T$8)*SIN($B3090*$U$8)</f>
        <v>-0.11801374177830398</v>
      </c>
      <c r="U3093" s="59">
        <f t="shared" ref="U3093" si="12751">COS($U$8*$B3090)</f>
        <v>-0.93522981708420427</v>
      </c>
      <c r="V3093" s="73">
        <v>0</v>
      </c>
      <c r="X3093" s="55">
        <f t="shared" ref="X3093" si="12752">N3093*S3090+P3093*S3093-O3093*T3090-Q3093*T3093</f>
        <v>0</v>
      </c>
      <c r="Y3093" s="58">
        <f t="shared" ref="Y3093" si="12753">(N3093*T3090+O3093*S3090+P3093*T3093+Q3093*S3093)</f>
        <v>4.014105822623773E-2</v>
      </c>
      <c r="Z3093" s="56">
        <f t="shared" ref="Z3093" si="12754">N3093*U3090+P3093*U3093-O3093*V3090-Q3093*V3093</f>
        <v>0.95441252241625973</v>
      </c>
      <c r="AA3093" s="57">
        <f t="shared" ref="AA3093" si="12755">(N3093*V3090+O3093*U3090+P3093*V3093+Q3093*U3093)</f>
        <v>0</v>
      </c>
      <c r="AB3093" s="9"/>
      <c r="AC3093" s="74">
        <f t="shared" ref="AC3093" si="12756">(180/PI())*ATAN(-1*(($X$8*Y3090+AA3090+$X$8*Y3093+AA3093)/($X$8*X3090+Z3090+$X$8*X3093+Z3093)))</f>
        <v>-49.81178690189769</v>
      </c>
      <c r="AE3093" s="102">
        <f t="shared" ref="AE3093" si="12757">20*LOG(((($X$8*X3090+Z3090-$X$8*X3093-Z3093)^2+($X$8*Y3090+AA3090-$X$8*Y3093-AA3093)^2)/(($X$8*X3090+Z3090+$X$8*X3093+Z3093)^2+($X$8*Y3090+AA3090+$X$8*Y3093+AA3093)^2))^0.5)</f>
        <v>-2.6531433287111801</v>
      </c>
      <c r="AF3093" s="17"/>
      <c r="AG3093" s="62"/>
      <c r="AH3093" s="62"/>
      <c r="AI3093" s="62"/>
      <c r="AJ3093" s="62"/>
    </row>
    <row r="3094" spans="2:36" ht="18.649999999999999" customHeight="1">
      <c r="AE3094" s="66"/>
    </row>
    <row r="3095" spans="2:36" ht="18.649999999999999" customHeight="1" thickBot="1">
      <c r="E3095" s="50" t="s">
        <v>8</v>
      </c>
      <c r="J3095" s="50" t="s">
        <v>9</v>
      </c>
      <c r="O3095" s="50" t="s">
        <v>10</v>
      </c>
      <c r="T3095" s="50" t="s">
        <v>11</v>
      </c>
      <c r="Y3095" s="50" t="s">
        <v>12</v>
      </c>
    </row>
    <row r="3096" spans="2:36" ht="18.649999999999999" customHeight="1" thickBot="1">
      <c r="B3096" s="49"/>
      <c r="D3096" s="233" t="s">
        <v>37</v>
      </c>
      <c r="E3096" s="234"/>
      <c r="F3096" s="235" t="s">
        <v>38</v>
      </c>
      <c r="G3096" s="236"/>
      <c r="I3096" s="228" t="s">
        <v>14</v>
      </c>
      <c r="J3096" s="229"/>
      <c r="K3096" s="230" t="s">
        <v>15</v>
      </c>
      <c r="L3096" s="231"/>
      <c r="N3096" s="228" t="s">
        <v>16</v>
      </c>
      <c r="O3096" s="229"/>
      <c r="P3096" s="230" t="s">
        <v>17</v>
      </c>
      <c r="Q3096" s="231"/>
      <c r="S3096" s="228" t="s">
        <v>45</v>
      </c>
      <c r="T3096" s="229"/>
      <c r="U3096" s="230" t="s">
        <v>46</v>
      </c>
      <c r="V3096" s="231"/>
      <c r="X3096" s="228" t="s">
        <v>49</v>
      </c>
      <c r="Y3096" s="229"/>
      <c r="Z3096" s="230" t="s">
        <v>50</v>
      </c>
      <c r="AA3096" s="231"/>
      <c r="AB3096" s="4"/>
      <c r="AC3096" s="53" t="s">
        <v>87</v>
      </c>
      <c r="AE3096" s="98" t="s">
        <v>88</v>
      </c>
      <c r="AF3096" s="17"/>
      <c r="AG3096" s="62"/>
      <c r="AH3096" s="62"/>
      <c r="AI3096" s="62"/>
      <c r="AJ3096" s="62"/>
    </row>
    <row r="3097" spans="2:36" ht="18.649999999999999" customHeight="1" thickTop="1" thickBot="1">
      <c r="B3097" s="75">
        <v>8.7799999999999994</v>
      </c>
      <c r="D3097" s="132">
        <f t="shared" ref="D3097" si="12758">COS($F$8*$B3097)</f>
        <v>-0.93236801837856076</v>
      </c>
      <c r="E3097" s="133">
        <v>0</v>
      </c>
      <c r="F3097" s="134">
        <v>0</v>
      </c>
      <c r="G3097" s="135">
        <f t="shared" ref="G3097" si="12759">$E$8*SIN($B3097*$F$8)</f>
        <v>-1.084531652255259</v>
      </c>
      <c r="I3097" s="55">
        <v>1</v>
      </c>
      <c r="J3097" s="58">
        <v>0</v>
      </c>
      <c r="K3097" s="56">
        <v>0</v>
      </c>
      <c r="L3097" s="57">
        <v>0</v>
      </c>
      <c r="N3097" s="55">
        <f t="shared" ref="N3097" si="12760">D3097*I3097+F3097*I3100-E3097*J3097-G3097*J3100</f>
        <v>-1.1366971642366035</v>
      </c>
      <c r="O3097" s="58">
        <f t="shared" ref="O3097" si="12761">(D3097*J3097+E3097*I3097+F3097*J3100+G3097*I3100)</f>
        <v>0</v>
      </c>
      <c r="P3097" s="56">
        <f t="shared" ref="P3097" si="12762">D3097*K3097+F3097*K3100-E3097*L3097-G3097*L3100</f>
        <v>0</v>
      </c>
      <c r="Q3097" s="57">
        <f t="shared" ref="Q3097" si="12763">(D3097*L3097+E3097*K3097+F3097*L3100+G3097*K3100)</f>
        <v>-1.084531652255259</v>
      </c>
      <c r="S3097" s="59">
        <f t="shared" ref="S3097" si="12764">COS($U$8*$B3097)</f>
        <v>-0.93236801837856076</v>
      </c>
      <c r="T3097" s="60">
        <v>0</v>
      </c>
      <c r="U3097" s="22">
        <v>0</v>
      </c>
      <c r="V3097" s="116">
        <f t="shared" ref="V3097" si="12765">$T$8*SIN($B3097*$U$8)</f>
        <v>-1.084531652255259</v>
      </c>
      <c r="X3097" s="55">
        <f t="shared" ref="X3097" si="12766">N3097*S3097+P3097*S3100-O3097*T3097-Q3097*T3100</f>
        <v>0.9291302042109757</v>
      </c>
      <c r="Y3097" s="58">
        <f t="shared" ref="Y3097" si="12767">(N3097*T3097+O3097*S3097+P3097*T3100+Q3097*S3100)</f>
        <v>0</v>
      </c>
      <c r="Z3097" s="56">
        <f t="shared" ref="Z3097" si="12768">N3097*U3097+P3097*U3100-O3097*V3097-Q3097*V3100</f>
        <v>0</v>
      </c>
      <c r="AA3097" s="57">
        <f t="shared" ref="AA3097" si="12769">(N3097*V3097+O3097*U3097+P3097*V3100+Q3097*U3100)</f>
        <v>2.2439666811254533</v>
      </c>
      <c r="AB3097" s="9"/>
      <c r="AC3097" s="61">
        <f t="shared" ref="AC3097" si="12770">20*LOG((2*$X$8)/(($X$8*X3097+Z3097+$X$8*X3100+Z3100)^2+($X$8*Y3097+AA3097+$X$8*Y3100+AA3100)^2)^0.5)</f>
        <v>-3.407248469626794</v>
      </c>
      <c r="AE3097" s="99">
        <f t="shared" ref="AE3097" si="12771">((Y3097^2+X3097^2)/(Y3100^2+X3100^2))^0.5</f>
        <v>15.25001463188196</v>
      </c>
      <c r="AF3097" s="17"/>
      <c r="AG3097" s="62"/>
      <c r="AH3097" s="62"/>
      <c r="AI3097" s="62"/>
      <c r="AJ3097" s="62"/>
    </row>
    <row r="3098" spans="2:36" ht="18.649999999999999" customHeight="1" thickBot="1">
      <c r="D3098" s="59"/>
      <c r="E3098" s="22"/>
      <c r="F3098" s="22"/>
      <c r="G3098" s="65"/>
      <c r="I3098" s="63"/>
      <c r="L3098" s="64"/>
      <c r="N3098" s="63"/>
      <c r="Q3098" s="64"/>
      <c r="S3098" s="63"/>
      <c r="V3098" s="64"/>
      <c r="X3098" s="63"/>
      <c r="AA3098" s="64"/>
      <c r="AE3098" s="100"/>
      <c r="AF3098" s="17"/>
      <c r="AG3098" s="62"/>
      <c r="AH3098" s="62"/>
      <c r="AI3098" s="62"/>
      <c r="AJ3098" s="62"/>
    </row>
    <row r="3099" spans="2:36" ht="18.649999999999999" customHeight="1" thickBot="1">
      <c r="D3099" s="237" t="s">
        <v>39</v>
      </c>
      <c r="E3099" s="238"/>
      <c r="F3099" s="239" t="s">
        <v>40</v>
      </c>
      <c r="G3099" s="240"/>
      <c r="I3099" s="228" t="s">
        <v>18</v>
      </c>
      <c r="J3099" s="229"/>
      <c r="K3099" s="230" t="s">
        <v>19</v>
      </c>
      <c r="L3099" s="231"/>
      <c r="N3099" s="228" t="s">
        <v>20</v>
      </c>
      <c r="O3099" s="229"/>
      <c r="P3099" s="230" t="s">
        <v>21</v>
      </c>
      <c r="Q3099" s="231"/>
      <c r="S3099" s="228" t="s">
        <v>47</v>
      </c>
      <c r="T3099" s="229"/>
      <c r="U3099" s="230" t="s">
        <v>48</v>
      </c>
      <c r="V3099" s="231"/>
      <c r="X3099" s="228" t="s">
        <v>51</v>
      </c>
      <c r="Y3099" s="229"/>
      <c r="Z3099" s="230" t="s">
        <v>52</v>
      </c>
      <c r="AA3099" s="231"/>
      <c r="AB3099" s="4"/>
      <c r="AC3099" s="71" t="s">
        <v>89</v>
      </c>
      <c r="AE3099" s="101" t="s">
        <v>90</v>
      </c>
      <c r="AF3099" s="17"/>
      <c r="AG3099" s="62"/>
      <c r="AH3099" s="62"/>
      <c r="AI3099" s="62"/>
      <c r="AJ3099" s="62"/>
    </row>
    <row r="3100" spans="2:36" ht="18.649999999999999" customHeight="1" thickTop="1" thickBot="1">
      <c r="D3100" s="43">
        <v>0</v>
      </c>
      <c r="E3100" s="116">
        <f t="shared" ref="E3100" si="12772">(1/$E$8)*SIN($B3097*$F$8)</f>
        <v>-0.120503516917251</v>
      </c>
      <c r="F3100" s="59">
        <f t="shared" ref="F3100" si="12773">COS($F$8*$B3097)</f>
        <v>-0.93236801837856076</v>
      </c>
      <c r="G3100" s="73">
        <v>0</v>
      </c>
      <c r="I3100" s="55">
        <v>0</v>
      </c>
      <c r="J3100" s="58">
        <f t="shared" ref="J3100" si="12774">(TAN($K$8*B3097))/$J$8</f>
        <v>-0.18840311892524741</v>
      </c>
      <c r="K3100" s="56">
        <v>1</v>
      </c>
      <c r="L3100" s="57">
        <v>0</v>
      </c>
      <c r="N3100" s="55">
        <f t="shared" ref="N3100" si="12775">D3100*I3097+F3100*I3100-E3100*J3097-G3100*J3100</f>
        <v>0</v>
      </c>
      <c r="O3100" s="58">
        <f t="shared" ref="O3100" si="12776">(D3100*J3097+E3100*I3097+F3100*J3100+G3100*I3100)</f>
        <v>5.5157525731422241E-2</v>
      </c>
      <c r="P3100" s="56">
        <f t="shared" ref="P3100" si="12777">D3100*K3097+F3100*K3100-E3100*L3097-G3100*L3100</f>
        <v>-0.93236801837856076</v>
      </c>
      <c r="Q3100" s="57">
        <f t="shared" ref="Q3100" si="12778">(D3100*L3097+E3100*K3097+F3100*L3100+G3100*K3100)</f>
        <v>0</v>
      </c>
      <c r="S3100" s="43">
        <v>0</v>
      </c>
      <c r="T3100" s="116">
        <f t="shared" ref="T3100" si="12779">(1/$T$8)*SIN($B3097*$U$8)</f>
        <v>-0.120503516917251</v>
      </c>
      <c r="U3100" s="59">
        <f t="shared" ref="U3100" si="12780">COS($U$8*$B3097)</f>
        <v>-0.93236801837856076</v>
      </c>
      <c r="V3100" s="73">
        <v>0</v>
      </c>
      <c r="X3100" s="55">
        <f t="shared" ref="X3100" si="12781">N3100*S3097+P3100*S3100-O3100*T3097-Q3100*T3100</f>
        <v>0</v>
      </c>
      <c r="Y3100" s="58">
        <f t="shared" ref="Y3100" si="12782">(N3100*T3097+O3100*S3097+P3100*T3100+Q3100*S3100)</f>
        <v>6.0926512310914054E-2</v>
      </c>
      <c r="Z3100" s="56">
        <f t="shared" ref="Z3100" si="12783">N3100*U3097+P3100*U3100-O3100*V3097-Q3100*V3100</f>
        <v>0.92913020421097547</v>
      </c>
      <c r="AA3100" s="57">
        <f t="shared" ref="AA3100" si="12784">(N3100*V3097+O3100*U3097+P3100*V3100+Q3100*U3100)</f>
        <v>0</v>
      </c>
      <c r="AB3100" s="9"/>
      <c r="AC3100" s="74">
        <f t="shared" ref="AC3100" si="12785">(180/PI())*ATAN(-1*(($X$8*Y3097+AA3097+$X$8*Y3100+AA3100)/($X$8*X3097+Z3097+$X$8*X3100+Z3100)))</f>
        <v>-51.123403504583607</v>
      </c>
      <c r="AE3100" s="102">
        <f t="shared" ref="AE3100" si="12786">20*LOG(((($X$8*X3097+Z3097-$X$8*X3100-Z3100)^2+($X$8*Y3097+AA3097-$X$8*Y3100-AA3100)^2)/(($X$8*X3097+Z3097+$X$8*X3100+Z3100)^2+($X$8*Y3097+AA3097+$X$8*Y3100+AA3100)^2))^0.5)</f>
        <v>-2.6466138434006874</v>
      </c>
      <c r="AF3100" s="17"/>
      <c r="AG3100" s="62"/>
      <c r="AH3100" s="62"/>
      <c r="AI3100" s="62"/>
      <c r="AJ3100" s="62"/>
    </row>
    <row r="3101" spans="2:36" ht="18.649999999999999" customHeight="1">
      <c r="AE3101" s="66"/>
    </row>
    <row r="3102" spans="2:36" ht="18.649999999999999" customHeight="1" thickBot="1">
      <c r="E3102" s="50" t="s">
        <v>8</v>
      </c>
      <c r="J3102" s="50" t="s">
        <v>9</v>
      </c>
      <c r="O3102" s="50" t="s">
        <v>10</v>
      </c>
      <c r="T3102" s="50" t="s">
        <v>11</v>
      </c>
      <c r="Y3102" s="50" t="s">
        <v>12</v>
      </c>
    </row>
    <row r="3103" spans="2:36" ht="18.649999999999999" customHeight="1" thickBot="1">
      <c r="B3103" s="49"/>
      <c r="D3103" s="233" t="s">
        <v>37</v>
      </c>
      <c r="E3103" s="234"/>
      <c r="F3103" s="235" t="s">
        <v>38</v>
      </c>
      <c r="G3103" s="236"/>
      <c r="I3103" s="228" t="s">
        <v>14</v>
      </c>
      <c r="J3103" s="229"/>
      <c r="K3103" s="230" t="s">
        <v>15</v>
      </c>
      <c r="L3103" s="231"/>
      <c r="N3103" s="228" t="s">
        <v>16</v>
      </c>
      <c r="O3103" s="229"/>
      <c r="P3103" s="230" t="s">
        <v>17</v>
      </c>
      <c r="Q3103" s="231"/>
      <c r="S3103" s="228" t="s">
        <v>45</v>
      </c>
      <c r="T3103" s="229"/>
      <c r="U3103" s="230" t="s">
        <v>46</v>
      </c>
      <c r="V3103" s="231"/>
      <c r="X3103" s="228" t="s">
        <v>49</v>
      </c>
      <c r="Y3103" s="229"/>
      <c r="Z3103" s="230" t="s">
        <v>50</v>
      </c>
      <c r="AA3103" s="231"/>
      <c r="AB3103" s="4"/>
      <c r="AC3103" s="53" t="s">
        <v>87</v>
      </c>
      <c r="AE3103" s="98" t="s">
        <v>88</v>
      </c>
      <c r="AF3103" s="17"/>
      <c r="AG3103" s="62"/>
      <c r="AH3103" s="62"/>
      <c r="AI3103" s="62"/>
      <c r="AJ3103" s="62"/>
    </row>
    <row r="3104" spans="2:36" ht="18.649999999999999" customHeight="1" thickTop="1" thickBot="1">
      <c r="B3104" s="75">
        <v>8.8000000000000007</v>
      </c>
      <c r="D3104" s="132">
        <f t="shared" ref="D3104" si="12787">COS($F$8*$B3104)</f>
        <v>-0.92944656610137699</v>
      </c>
      <c r="E3104" s="133">
        <v>0</v>
      </c>
      <c r="F3104" s="134">
        <v>0</v>
      </c>
      <c r="G3104" s="135">
        <f t="shared" ref="G3104" si="12788">$E$8*SIN($B3104*$F$8)</f>
        <v>-1.1068702393963026</v>
      </c>
      <c r="I3104" s="55">
        <v>1</v>
      </c>
      <c r="J3104" s="58">
        <v>0</v>
      </c>
      <c r="K3104" s="56">
        <v>0</v>
      </c>
      <c r="L3104" s="57">
        <v>0</v>
      </c>
      <c r="N3104" s="55">
        <f t="shared" ref="N3104" si="12789">D3104*I3104+F3104*I3107-E3104*J3104-G3104*J3107</f>
        <v>-1.1180586924134264</v>
      </c>
      <c r="O3104" s="58">
        <f t="shared" ref="O3104" si="12790">(D3104*J3104+E3104*I3104+F3104*J3107+G3104*I3107)</f>
        <v>0</v>
      </c>
      <c r="P3104" s="56">
        <f t="shared" ref="P3104" si="12791">D3104*K3104+F3104*K3107-E3104*L3104-G3104*L3107</f>
        <v>0</v>
      </c>
      <c r="Q3104" s="57">
        <f t="shared" ref="Q3104" si="12792">(D3104*L3104+E3104*K3104+F3104*L3107+G3104*K3107)</f>
        <v>-1.1068702393963026</v>
      </c>
      <c r="S3104" s="59">
        <f t="shared" ref="S3104" si="12793">COS($U$8*$B3104)</f>
        <v>-0.92944656610137699</v>
      </c>
      <c r="T3104" s="60">
        <v>0</v>
      </c>
      <c r="U3104" s="22">
        <v>0</v>
      </c>
      <c r="V3104" s="116">
        <f t="shared" ref="V3104" si="12794">$T$8*SIN($B3104*$U$8)</f>
        <v>-1.1068702393963026</v>
      </c>
      <c r="X3104" s="55">
        <f t="shared" ref="X3104" si="12795">N3104*S3104+P3104*S3107-O3104*T3104-Q3104*T3107</f>
        <v>0.90304673160109616</v>
      </c>
      <c r="Y3104" s="58">
        <f t="shared" ref="Y3104" si="12796">(N3104*T3104+O3104*S3104+P3104*T3107+Q3104*S3107)</f>
        <v>0</v>
      </c>
      <c r="Z3104" s="56">
        <f t="shared" ref="Z3104" si="12797">N3104*U3104+P3104*U3107-O3104*V3104-Q3104*V3107</f>
        <v>0</v>
      </c>
      <c r="AA3104" s="57">
        <f t="shared" ref="AA3104" si="12798">(N3104*V3104+O3104*U3104+P3104*V3107+Q3104*U3107)</f>
        <v>2.2663226356574686</v>
      </c>
      <c r="AB3104" s="9"/>
      <c r="AC3104" s="61">
        <f t="shared" ref="AC3104" si="12799">20*LOG((2*$X$8)/(($X$8*X3104+Z3104+$X$8*X3107+Z3107)^2+($X$8*Y3104+AA3104+$X$8*Y3107+AA3107)^2)^0.5)</f>
        <v>-3.4112937523060016</v>
      </c>
      <c r="AE3104" s="99">
        <f t="shared" ref="AE3104" si="12800">((Y3104^2+X3104^2)/(Y3107^2+X3107^2))^0.5</f>
        <v>11.092260346477889</v>
      </c>
      <c r="AF3104" s="17"/>
      <c r="AG3104" s="62"/>
      <c r="AH3104" s="62"/>
      <c r="AI3104" s="62"/>
      <c r="AJ3104" s="62"/>
    </row>
    <row r="3105" spans="2:36" ht="18.649999999999999" customHeight="1" thickBot="1">
      <c r="D3105" s="59"/>
      <c r="E3105" s="22"/>
      <c r="F3105" s="22"/>
      <c r="G3105" s="65"/>
      <c r="I3105" s="63"/>
      <c r="L3105" s="64"/>
      <c r="N3105" s="63"/>
      <c r="Q3105" s="64"/>
      <c r="S3105" s="63"/>
      <c r="V3105" s="64"/>
      <c r="X3105" s="63"/>
      <c r="AA3105" s="64"/>
      <c r="AE3105" s="100"/>
      <c r="AF3105" s="17"/>
      <c r="AG3105" s="62"/>
      <c r="AH3105" s="62"/>
      <c r="AI3105" s="62"/>
      <c r="AJ3105" s="62"/>
    </row>
    <row r="3106" spans="2:36" ht="18.649999999999999" customHeight="1" thickBot="1">
      <c r="D3106" s="237" t="s">
        <v>39</v>
      </c>
      <c r="E3106" s="238"/>
      <c r="F3106" s="239" t="s">
        <v>40</v>
      </c>
      <c r="G3106" s="240"/>
      <c r="I3106" s="228" t="s">
        <v>18</v>
      </c>
      <c r="J3106" s="229"/>
      <c r="K3106" s="230" t="s">
        <v>19</v>
      </c>
      <c r="L3106" s="231"/>
      <c r="N3106" s="228" t="s">
        <v>20</v>
      </c>
      <c r="O3106" s="229"/>
      <c r="P3106" s="230" t="s">
        <v>21</v>
      </c>
      <c r="Q3106" s="231"/>
      <c r="S3106" s="228" t="s">
        <v>47</v>
      </c>
      <c r="T3106" s="229"/>
      <c r="U3106" s="230" t="s">
        <v>48</v>
      </c>
      <c r="V3106" s="231"/>
      <c r="X3106" s="228" t="s">
        <v>51</v>
      </c>
      <c r="Y3106" s="229"/>
      <c r="Z3106" s="230" t="s">
        <v>52</v>
      </c>
      <c r="AA3106" s="231"/>
      <c r="AB3106" s="4"/>
      <c r="AC3106" s="71" t="s">
        <v>89</v>
      </c>
      <c r="AE3106" s="101" t="s">
        <v>90</v>
      </c>
      <c r="AF3106" s="17"/>
      <c r="AG3106" s="62"/>
      <c r="AH3106" s="62"/>
      <c r="AI3106" s="62"/>
      <c r="AJ3106" s="62"/>
    </row>
    <row r="3107" spans="2:36" ht="18.649999999999999" customHeight="1" thickTop="1" thickBot="1">
      <c r="D3107" s="43">
        <v>0</v>
      </c>
      <c r="E3107" s="116">
        <f t="shared" ref="E3107" si="12801">(1/$E$8)*SIN($B3104*$F$8)</f>
        <v>-0.12298558215514473</v>
      </c>
      <c r="F3107" s="59">
        <f t="shared" ref="F3107" si="12802">COS($F$8*$B3104)</f>
        <v>-0.92944656610137699</v>
      </c>
      <c r="G3107" s="73">
        <v>0</v>
      </c>
      <c r="I3107" s="55">
        <v>0</v>
      </c>
      <c r="J3107" s="58">
        <f t="shared" ref="J3107" si="12803">(TAN($K$8*B3104))/$J$8</f>
        <v>-0.17040129872397702</v>
      </c>
      <c r="K3107" s="56">
        <v>1</v>
      </c>
      <c r="L3107" s="57">
        <v>0</v>
      </c>
      <c r="N3107" s="55">
        <f t="shared" ref="N3107" si="12804">D3107*I3104+F3107*I3107-E3107*J3104-G3107*J3107</f>
        <v>0</v>
      </c>
      <c r="O3107" s="58">
        <f t="shared" ref="O3107" si="12805">(D3107*J3104+E3107*I3104+F3107*J3107+G3107*I3107)</f>
        <v>3.5393319803070658E-2</v>
      </c>
      <c r="P3107" s="56">
        <f t="shared" ref="P3107" si="12806">D3107*K3104+F3107*K3107-E3107*L3104-G3107*L3107</f>
        <v>-0.92944656610137699</v>
      </c>
      <c r="Q3107" s="57">
        <f t="shared" ref="Q3107" si="12807">(D3107*L3104+E3107*K3104+F3107*L3107+G3107*K3107)</f>
        <v>0</v>
      </c>
      <c r="S3107" s="43">
        <v>0</v>
      </c>
      <c r="T3107" s="116">
        <f t="shared" ref="T3107" si="12808">(1/$T$8)*SIN($B3104*$U$8)</f>
        <v>-0.12298558215514473</v>
      </c>
      <c r="U3107" s="59">
        <f t="shared" ref="U3107" si="12809">COS($U$8*$B3104)</f>
        <v>-0.92944656610137699</v>
      </c>
      <c r="V3107" s="73">
        <v>0</v>
      </c>
      <c r="X3107" s="55">
        <f t="shared" ref="X3107" si="12810">N3107*S3104+P3107*S3107-O3107*T3104-Q3107*T3107</f>
        <v>0</v>
      </c>
      <c r="Y3107" s="58">
        <f t="shared" ref="Y3107" si="12811">(N3107*T3104+O3107*S3104+P3107*T3107+Q3107*S3107)</f>
        <v>8.1412327460186174E-2</v>
      </c>
      <c r="Z3107" s="56">
        <f t="shared" ref="Z3107" si="12812">N3107*U3104+P3107*U3107-O3107*V3104-Q3107*V3107</f>
        <v>0.90304673160109605</v>
      </c>
      <c r="AA3107" s="57">
        <f t="shared" ref="AA3107" si="12813">(N3107*V3104+O3107*U3104+P3107*V3107+Q3107*U3107)</f>
        <v>0</v>
      </c>
      <c r="AB3107" s="9"/>
      <c r="AC3107" s="74">
        <f t="shared" ref="AC3107" si="12814">(180/PI())*ATAN(-1*(($X$8*Y3104+AA3104+$X$8*Y3107+AA3107)/($X$8*X3104+Z3104+$X$8*X3107+Z3107)))</f>
        <v>-52.429207976856716</v>
      </c>
      <c r="AE3107" s="102">
        <f t="shared" ref="AE3107" si="12815">20*LOG(((($X$8*X3104+Z3104-$X$8*X3107-Z3107)^2+($X$8*Y3104+AA3104-$X$8*Y3107-AA3107)^2)/(($X$8*X3104+Z3104+$X$8*X3107+Z3107)^2+($X$8*Y3104+AA3104+$X$8*Y3107+AA3107)^2))^0.5)</f>
        <v>-2.6432213928160397</v>
      </c>
      <c r="AF3107" s="17"/>
      <c r="AG3107" s="62"/>
      <c r="AH3107" s="62"/>
      <c r="AI3107" s="62"/>
      <c r="AJ3107" s="62"/>
    </row>
    <row r="3108" spans="2:36" ht="18.649999999999999" customHeight="1">
      <c r="AE3108" s="66"/>
    </row>
    <row r="3109" spans="2:36" ht="18.649999999999999" customHeight="1" thickBot="1">
      <c r="E3109" s="50" t="s">
        <v>8</v>
      </c>
      <c r="J3109" s="50" t="s">
        <v>9</v>
      </c>
      <c r="O3109" s="50" t="s">
        <v>10</v>
      </c>
      <c r="T3109" s="50" t="s">
        <v>11</v>
      </c>
      <c r="Y3109" s="50" t="s">
        <v>12</v>
      </c>
    </row>
    <row r="3110" spans="2:36" ht="18.649999999999999" customHeight="1" thickBot="1">
      <c r="B3110" s="49"/>
      <c r="D3110" s="233" t="s">
        <v>37</v>
      </c>
      <c r="E3110" s="234"/>
      <c r="F3110" s="235" t="s">
        <v>38</v>
      </c>
      <c r="G3110" s="236"/>
      <c r="I3110" s="228" t="s">
        <v>14</v>
      </c>
      <c r="J3110" s="229"/>
      <c r="K3110" s="230" t="s">
        <v>15</v>
      </c>
      <c r="L3110" s="231"/>
      <c r="N3110" s="228" t="s">
        <v>16</v>
      </c>
      <c r="O3110" s="229"/>
      <c r="P3110" s="230" t="s">
        <v>17</v>
      </c>
      <c r="Q3110" s="231"/>
      <c r="S3110" s="228" t="s">
        <v>45</v>
      </c>
      <c r="T3110" s="229"/>
      <c r="U3110" s="230" t="s">
        <v>46</v>
      </c>
      <c r="V3110" s="231"/>
      <c r="X3110" s="228" t="s">
        <v>49</v>
      </c>
      <c r="Y3110" s="229"/>
      <c r="Z3110" s="230" t="s">
        <v>50</v>
      </c>
      <c r="AA3110" s="231"/>
      <c r="AB3110" s="4"/>
      <c r="AC3110" s="53" t="s">
        <v>87</v>
      </c>
      <c r="AE3110" s="98" t="s">
        <v>88</v>
      </c>
      <c r="AF3110" s="17"/>
      <c r="AG3110" s="62"/>
      <c r="AH3110" s="62"/>
      <c r="AI3110" s="62"/>
      <c r="AJ3110" s="62"/>
    </row>
    <row r="3111" spans="2:36" ht="18.649999999999999" customHeight="1" thickTop="1" thickBot="1">
      <c r="B3111" s="75">
        <v>8.82</v>
      </c>
      <c r="D3111" s="132">
        <f t="shared" ref="D3111" si="12816">COS($F$8*$B3111)</f>
        <v>-0.92646564716925639</v>
      </c>
      <c r="E3111" s="133">
        <v>0</v>
      </c>
      <c r="F3111" s="134">
        <v>0</v>
      </c>
      <c r="G3111" s="135">
        <f t="shared" ref="G3111" si="12817">$E$8*SIN($B3111*$F$8)</f>
        <v>-1.1291380081891045</v>
      </c>
      <c r="I3111" s="55">
        <v>1</v>
      </c>
      <c r="J3111" s="58">
        <v>0</v>
      </c>
      <c r="K3111" s="56">
        <v>0</v>
      </c>
      <c r="L3111" s="57">
        <v>0</v>
      </c>
      <c r="N3111" s="55">
        <f t="shared" ref="N3111" si="12818">D3111*I3111+F3111*I3114-E3111*J3111-G3111*J3114</f>
        <v>-1.0986222250626092</v>
      </c>
      <c r="O3111" s="58">
        <f t="shared" ref="O3111" si="12819">(D3111*J3111+E3111*I3111+F3111*J3114+G3111*I3114)</f>
        <v>0</v>
      </c>
      <c r="P3111" s="56">
        <f t="shared" ref="P3111" si="12820">D3111*K3111+F3111*K3114-E3111*L3111-G3111*L3114</f>
        <v>0</v>
      </c>
      <c r="Q3111" s="57">
        <f t="shared" ref="Q3111" si="12821">(D3111*L3111+E3111*K3111+F3111*L3114+G3111*K3114)</f>
        <v>-1.1291380081891045</v>
      </c>
      <c r="S3111" s="59">
        <f t="shared" ref="S3111" si="12822">COS($U$8*$B3111)</f>
        <v>-0.92646564716925639</v>
      </c>
      <c r="T3111" s="60">
        <v>0</v>
      </c>
      <c r="U3111" s="22">
        <v>0</v>
      </c>
      <c r="V3111" s="116">
        <f t="shared" ref="V3111" si="12823">$T$8*SIN($B3111*$U$8)</f>
        <v>-1.1291380081891045</v>
      </c>
      <c r="X3111" s="55">
        <f t="shared" ref="X3111" si="12824">N3111*S3111+P3111*S3114-O3111*T3111-Q3111*T3114</f>
        <v>0.87617434612190781</v>
      </c>
      <c r="Y3111" s="58">
        <f t="shared" ref="Y3111" si="12825">(N3111*T3111+O3111*S3111+P3111*T3114+Q3111*S3114)</f>
        <v>0</v>
      </c>
      <c r="Z3111" s="56">
        <f t="shared" ref="Z3111" si="12826">N3111*U3111+P3111*U3114-O3111*V3111-Q3111*V3114</f>
        <v>0</v>
      </c>
      <c r="AA3111" s="57">
        <f t="shared" ref="AA3111" si="12827">(N3111*V3111+O3111*U3111+P3111*V3114+Q3111*U3114)</f>
        <v>2.2866036864598005</v>
      </c>
      <c r="AB3111" s="9"/>
      <c r="AC3111" s="61">
        <f t="shared" ref="AC3111" si="12828">20*LOG((2*$X$8)/(($X$8*X3111+Z3111+$X$8*X3114+Z3114)^2+($X$8*Y3111+AA3111+$X$8*Y3114+AA3114)^2)^0.5)</f>
        <v>-3.411496126732156</v>
      </c>
      <c r="AE3111" s="99">
        <f t="shared" ref="AE3111" si="12829">((Y3111^2+X3111^2)/(Y3114^2+X3114^2))^0.5</f>
        <v>8.6237788155527273</v>
      </c>
      <c r="AF3111" s="17"/>
      <c r="AG3111" s="62"/>
      <c r="AH3111" s="62"/>
      <c r="AI3111" s="62"/>
      <c r="AJ3111" s="62"/>
    </row>
    <row r="3112" spans="2:36" ht="18.649999999999999" customHeight="1" thickBot="1">
      <c r="D3112" s="59"/>
      <c r="E3112" s="22"/>
      <c r="F3112" s="22"/>
      <c r="G3112" s="65"/>
      <c r="I3112" s="63"/>
      <c r="L3112" s="64"/>
      <c r="N3112" s="63"/>
      <c r="Q3112" s="64"/>
      <c r="S3112" s="63"/>
      <c r="V3112" s="64"/>
      <c r="X3112" s="63"/>
      <c r="AA3112" s="64"/>
      <c r="AE3112" s="100"/>
      <c r="AF3112" s="17"/>
      <c r="AG3112" s="62"/>
      <c r="AH3112" s="62"/>
      <c r="AI3112" s="62"/>
      <c r="AJ3112" s="62"/>
    </row>
    <row r="3113" spans="2:36" ht="18.649999999999999" customHeight="1" thickBot="1">
      <c r="D3113" s="237" t="s">
        <v>39</v>
      </c>
      <c r="E3113" s="238"/>
      <c r="F3113" s="239" t="s">
        <v>40</v>
      </c>
      <c r="G3113" s="240"/>
      <c r="I3113" s="228" t="s">
        <v>18</v>
      </c>
      <c r="J3113" s="229"/>
      <c r="K3113" s="230" t="s">
        <v>19</v>
      </c>
      <c r="L3113" s="231"/>
      <c r="N3113" s="228" t="s">
        <v>20</v>
      </c>
      <c r="O3113" s="229"/>
      <c r="P3113" s="230" t="s">
        <v>21</v>
      </c>
      <c r="Q3113" s="231"/>
      <c r="S3113" s="228" t="s">
        <v>47</v>
      </c>
      <c r="T3113" s="229"/>
      <c r="U3113" s="230" t="s">
        <v>48</v>
      </c>
      <c r="V3113" s="231"/>
      <c r="X3113" s="228" t="s">
        <v>51</v>
      </c>
      <c r="Y3113" s="229"/>
      <c r="Z3113" s="230" t="s">
        <v>52</v>
      </c>
      <c r="AA3113" s="231"/>
      <c r="AB3113" s="4"/>
      <c r="AC3113" s="71" t="s">
        <v>89</v>
      </c>
      <c r="AE3113" s="101" t="s">
        <v>90</v>
      </c>
      <c r="AF3113" s="17"/>
      <c r="AG3113" s="62"/>
      <c r="AH3113" s="62"/>
      <c r="AI3113" s="62"/>
      <c r="AJ3113" s="62"/>
    </row>
    <row r="3114" spans="2:36" ht="18.649999999999999" customHeight="1" thickTop="1" thickBot="1">
      <c r="D3114" s="43">
        <v>0</v>
      </c>
      <c r="E3114" s="116">
        <f t="shared" ref="E3114" si="12830">(1/$E$8)*SIN($B3111*$F$8)</f>
        <v>-0.12545977868767827</v>
      </c>
      <c r="F3114" s="59">
        <f t="shared" ref="F3114" si="12831">COS($F$8*$B3111)</f>
        <v>-0.92646564716925639</v>
      </c>
      <c r="G3114" s="73">
        <v>0</v>
      </c>
      <c r="I3114" s="55">
        <v>0</v>
      </c>
      <c r="J3114" s="58">
        <f t="shared" ref="J3114" si="12832">(TAN($K$8*B3111))/$J$8</f>
        <v>-0.15246725966603064</v>
      </c>
      <c r="K3114" s="56">
        <v>1</v>
      </c>
      <c r="L3114" s="57">
        <v>0</v>
      </c>
      <c r="N3114" s="55">
        <f t="shared" ref="N3114" si="12833">D3114*I3111+F3114*I3114-E3114*J3111-G3114*J3114</f>
        <v>0</v>
      </c>
      <c r="O3114" s="58">
        <f t="shared" ref="O3114" si="12834">(D3114*J3111+E3114*I3111+F3114*J3114+G3114*I3114)</f>
        <v>1.5795899710933869E-2</v>
      </c>
      <c r="P3114" s="56">
        <f t="shared" ref="P3114" si="12835">D3114*K3111+F3114*K3114-E3114*L3111-G3114*L3114</f>
        <v>-0.92646564716925639</v>
      </c>
      <c r="Q3114" s="57">
        <f t="shared" ref="Q3114" si="12836">(D3114*L3111+E3114*K3111+F3114*L3114+G3114*K3114)</f>
        <v>0</v>
      </c>
      <c r="S3114" s="43">
        <v>0</v>
      </c>
      <c r="T3114" s="116">
        <f t="shared" ref="T3114" si="12837">(1/$T$8)*SIN($B3111*$U$8)</f>
        <v>-0.12545977868767827</v>
      </c>
      <c r="U3114" s="59">
        <f t="shared" ref="U3114" si="12838">COS($U$8*$B3111)</f>
        <v>-0.92646564716925639</v>
      </c>
      <c r="V3114" s="73">
        <v>0</v>
      </c>
      <c r="X3114" s="55">
        <f t="shared" ref="X3114" si="12839">N3114*S3111+P3114*S3114-O3114*T3111-Q3114*T3114</f>
        <v>0</v>
      </c>
      <c r="Y3114" s="58">
        <f t="shared" ref="Y3114" si="12840">(N3114*T3111+O3114*S3111+P3114*T3114+Q3114*S3114)</f>
        <v>0.10159981660728051</v>
      </c>
      <c r="Z3114" s="56">
        <f t="shared" ref="Z3114" si="12841">N3114*U3111+P3114*U3114-O3114*V3111-Q3114*V3114</f>
        <v>0.87617434612190781</v>
      </c>
      <c r="AA3114" s="57">
        <f t="shared" ref="AA3114" si="12842">(N3114*V3111+O3114*U3111+P3114*V3114+Q3114*U3114)</f>
        <v>0</v>
      </c>
      <c r="AB3114" s="9"/>
      <c r="AC3114" s="74">
        <f t="shared" ref="AC3114" si="12843">(180/PI())*ATAN(-1*(($X$8*Y3111+AA3111+$X$8*Y3114+AA3114)/($X$8*X3111+Z3111+$X$8*X3114+Z3114)))</f>
        <v>-53.730572661114088</v>
      </c>
      <c r="AE3114" s="102">
        <f t="shared" ref="AE3114" si="12844">20*LOG(((($X$8*X3111+Z3111-$X$8*X3114-Z3114)^2+($X$8*Y3111+AA3111-$X$8*Y3114-AA3114)^2)/(($X$8*X3111+Z3111+$X$8*X3114+Z3114)^2+($X$8*Y3111+AA3111+$X$8*Y3114+AA3114)^2))^0.5)</f>
        <v>-2.6430518303213479</v>
      </c>
      <c r="AF3114" s="17"/>
      <c r="AG3114" s="62"/>
      <c r="AH3114" s="62"/>
      <c r="AI3114" s="62"/>
      <c r="AJ3114" s="62"/>
    </row>
    <row r="3115" spans="2:36" ht="18.649999999999999" customHeight="1">
      <c r="AE3115" s="66"/>
    </row>
    <row r="3116" spans="2:36" ht="18.649999999999999" customHeight="1" thickBot="1">
      <c r="E3116" s="50" t="s">
        <v>8</v>
      </c>
      <c r="J3116" s="50" t="s">
        <v>9</v>
      </c>
      <c r="O3116" s="50" t="s">
        <v>10</v>
      </c>
      <c r="T3116" s="50" t="s">
        <v>11</v>
      </c>
      <c r="Y3116" s="50" t="s">
        <v>12</v>
      </c>
    </row>
    <row r="3117" spans="2:36" ht="18.649999999999999" customHeight="1" thickBot="1">
      <c r="B3117" s="49"/>
      <c r="D3117" s="233" t="s">
        <v>37</v>
      </c>
      <c r="E3117" s="234"/>
      <c r="F3117" s="235" t="s">
        <v>38</v>
      </c>
      <c r="G3117" s="236"/>
      <c r="I3117" s="228" t="s">
        <v>14</v>
      </c>
      <c r="J3117" s="229"/>
      <c r="K3117" s="230" t="s">
        <v>15</v>
      </c>
      <c r="L3117" s="231"/>
      <c r="N3117" s="228" t="s">
        <v>16</v>
      </c>
      <c r="O3117" s="229"/>
      <c r="P3117" s="230" t="s">
        <v>17</v>
      </c>
      <c r="Q3117" s="231"/>
      <c r="S3117" s="228" t="s">
        <v>45</v>
      </c>
      <c r="T3117" s="229"/>
      <c r="U3117" s="230" t="s">
        <v>46</v>
      </c>
      <c r="V3117" s="231"/>
      <c r="X3117" s="228" t="s">
        <v>49</v>
      </c>
      <c r="Y3117" s="229"/>
      <c r="Z3117" s="230" t="s">
        <v>50</v>
      </c>
      <c r="AA3117" s="231"/>
      <c r="AB3117" s="4"/>
      <c r="AC3117" s="53" t="s">
        <v>87</v>
      </c>
      <c r="AE3117" s="98" t="s">
        <v>88</v>
      </c>
      <c r="AF3117" s="17"/>
      <c r="AG3117" s="62"/>
      <c r="AH3117" s="62"/>
      <c r="AI3117" s="62"/>
      <c r="AJ3117" s="62"/>
    </row>
    <row r="3118" spans="2:36" ht="18.649999999999999" customHeight="1" thickTop="1" thickBot="1">
      <c r="B3118" s="75">
        <v>8.84</v>
      </c>
      <c r="D3118" s="132">
        <f t="shared" ref="D3118" si="12845">COS($F$8*$B3118)</f>
        <v>-0.92342545230352002</v>
      </c>
      <c r="E3118" s="133">
        <v>0</v>
      </c>
      <c r="F3118" s="134">
        <v>0</v>
      </c>
      <c r="G3118" s="135">
        <f t="shared" ref="G3118" si="12846">$E$8*SIN($B3118*$F$8)</f>
        <v>-1.151333533925923</v>
      </c>
      <c r="I3118" s="55">
        <v>1</v>
      </c>
      <c r="J3118" s="58">
        <v>0</v>
      </c>
      <c r="K3118" s="56">
        <v>0</v>
      </c>
      <c r="L3118" s="57">
        <v>0</v>
      </c>
      <c r="N3118" s="55">
        <f t="shared" ref="N3118" si="12847">D3118*I3118+F3118*I3121-E3118*J3118-G3118*J3121</f>
        <v>-1.0783876369421659</v>
      </c>
      <c r="O3118" s="58">
        <f t="shared" ref="O3118" si="12848">(D3118*J3118+E3118*I3118+F3118*J3121+G3118*I3121)</f>
        <v>0</v>
      </c>
      <c r="P3118" s="56">
        <f t="shared" ref="P3118" si="12849">D3118*K3118+F3118*K3121-E3118*L3118-G3118*L3121</f>
        <v>0</v>
      </c>
      <c r="Q3118" s="57">
        <f t="shared" ref="Q3118" si="12850">(D3118*L3118+E3118*K3118+F3118*L3121+G3118*K3121)</f>
        <v>-1.151333533925923</v>
      </c>
      <c r="S3118" s="59">
        <f t="shared" ref="S3118" si="12851">COS($U$8*$B3118)</f>
        <v>-0.92342545230352002</v>
      </c>
      <c r="T3118" s="60">
        <v>0</v>
      </c>
      <c r="U3118" s="22">
        <v>0</v>
      </c>
      <c r="V3118" s="116">
        <f t="shared" ref="V3118" si="12852">$T$8*SIN($B3118*$U$8)</f>
        <v>-1.151333533925923</v>
      </c>
      <c r="X3118" s="55">
        <f t="shared" ref="X3118" si="12853">N3118*S3118+P3118*S3121-O3118*T3118-Q3118*T3121</f>
        <v>0.84852515736380429</v>
      </c>
      <c r="Y3118" s="58">
        <f t="shared" ref="Y3118" si="12854">(N3118*T3118+O3118*S3118+P3118*T3121+Q3118*S3121)</f>
        <v>0</v>
      </c>
      <c r="Z3118" s="56">
        <f t="shared" ref="Z3118" si="12855">N3118*U3118+P3118*U3121-O3118*V3118-Q3118*V3121</f>
        <v>0</v>
      </c>
      <c r="AA3118" s="57">
        <f t="shared" ref="AA3118" si="12856">(N3118*V3118+O3118*U3118+P3118*V3121+Q3118*U3121)</f>
        <v>2.3047545383004042</v>
      </c>
      <c r="AB3118" s="9"/>
      <c r="AC3118" s="61">
        <f t="shared" ref="AC3118" si="12857">20*LOG((2*$X$8)/(($X$8*X3118+Z3118+$X$8*X3121+Z3121)^2+($X$8*Y3118+AA3118+$X$8*Y3121+AA3121)^2)^0.5)</f>
        <v>-3.4077334152581162</v>
      </c>
      <c r="AE3118" s="99">
        <f t="shared" ref="AE3118" si="12858">((Y3118^2+X3118^2)/(Y3121^2+X3121^2))^0.5</f>
        <v>6.9843103049964101</v>
      </c>
      <c r="AF3118" s="17"/>
      <c r="AG3118" s="62"/>
      <c r="AH3118" s="62"/>
      <c r="AI3118" s="62"/>
      <c r="AJ3118" s="62"/>
    </row>
    <row r="3119" spans="2:36" ht="18.649999999999999" customHeight="1" thickBot="1">
      <c r="D3119" s="59"/>
      <c r="E3119" s="22"/>
      <c r="F3119" s="22"/>
      <c r="G3119" s="65"/>
      <c r="I3119" s="63"/>
      <c r="L3119" s="64"/>
      <c r="N3119" s="63"/>
      <c r="Q3119" s="64"/>
      <c r="S3119" s="63"/>
      <c r="V3119" s="64"/>
      <c r="X3119" s="63"/>
      <c r="AA3119" s="64"/>
      <c r="AE3119" s="100"/>
      <c r="AF3119" s="17"/>
      <c r="AG3119" s="62"/>
      <c r="AH3119" s="62"/>
      <c r="AI3119" s="62"/>
      <c r="AJ3119" s="62"/>
    </row>
    <row r="3120" spans="2:36" ht="18.649999999999999" customHeight="1" thickBot="1">
      <c r="D3120" s="237" t="s">
        <v>39</v>
      </c>
      <c r="E3120" s="238"/>
      <c r="F3120" s="239" t="s">
        <v>40</v>
      </c>
      <c r="G3120" s="240"/>
      <c r="I3120" s="228" t="s">
        <v>18</v>
      </c>
      <c r="J3120" s="229"/>
      <c r="K3120" s="230" t="s">
        <v>19</v>
      </c>
      <c r="L3120" s="231"/>
      <c r="N3120" s="228" t="s">
        <v>20</v>
      </c>
      <c r="O3120" s="229"/>
      <c r="P3120" s="230" t="s">
        <v>21</v>
      </c>
      <c r="Q3120" s="231"/>
      <c r="S3120" s="228" t="s">
        <v>47</v>
      </c>
      <c r="T3120" s="229"/>
      <c r="U3120" s="230" t="s">
        <v>48</v>
      </c>
      <c r="V3120" s="231"/>
      <c r="X3120" s="228" t="s">
        <v>51</v>
      </c>
      <c r="Y3120" s="229"/>
      <c r="Z3120" s="230" t="s">
        <v>52</v>
      </c>
      <c r="AA3120" s="231"/>
      <c r="AB3120" s="4"/>
      <c r="AC3120" s="71" t="s">
        <v>89</v>
      </c>
      <c r="AE3120" s="101" t="s">
        <v>90</v>
      </c>
      <c r="AF3120" s="17"/>
      <c r="AG3120" s="62"/>
      <c r="AH3120" s="62"/>
      <c r="AI3120" s="62"/>
      <c r="AJ3120" s="62"/>
    </row>
    <row r="3121" spans="2:36" ht="18.649999999999999" customHeight="1" thickTop="1" thickBot="1">
      <c r="D3121" s="43">
        <v>0</v>
      </c>
      <c r="E3121" s="116">
        <f t="shared" ref="E3121" si="12859">(1/$E$8)*SIN($B3118*$F$8)</f>
        <v>-0.12792594821399145</v>
      </c>
      <c r="F3121" s="59">
        <f t="shared" ref="F3121" si="12860">COS($F$8*$B3118)</f>
        <v>-0.92342545230352002</v>
      </c>
      <c r="G3121" s="73">
        <v>0</v>
      </c>
      <c r="I3121" s="55">
        <v>0</v>
      </c>
      <c r="J3121" s="58">
        <f t="shared" ref="J3121" si="12861">(TAN($K$8*B3118))/$J$8</f>
        <v>-0.13459365168513895</v>
      </c>
      <c r="K3121" s="56">
        <v>1</v>
      </c>
      <c r="L3121" s="57">
        <v>0</v>
      </c>
      <c r="N3121" s="55">
        <f t="shared" ref="N3121" si="12862">D3121*I3118+F3121*I3121-E3121*J3118-G3121*J3121</f>
        <v>0</v>
      </c>
      <c r="O3121" s="58">
        <f t="shared" ref="O3121" si="12863">(D3121*J3118+E3121*I3118+F3121*J3121+G3121*I3121)</f>
        <v>-3.6387445294595727E-3</v>
      </c>
      <c r="P3121" s="56">
        <f t="shared" ref="P3121" si="12864">D3121*K3118+F3121*K3121-E3121*L3118-G3121*L3121</f>
        <v>-0.92342545230352002</v>
      </c>
      <c r="Q3121" s="57">
        <f t="shared" ref="Q3121" si="12865">(D3121*L3118+E3121*K3118+F3121*L3121+G3121*K3121)</f>
        <v>0</v>
      </c>
      <c r="S3121" s="43">
        <v>0</v>
      </c>
      <c r="T3121" s="116">
        <f t="shared" ref="T3121" si="12866">(1/$T$8)*SIN($B3118*$U$8)</f>
        <v>-0.12792594821399145</v>
      </c>
      <c r="U3121" s="59">
        <f t="shared" ref="U3121" si="12867">COS($U$8*$B3118)</f>
        <v>-0.92342545230352002</v>
      </c>
      <c r="V3121" s="73">
        <v>0</v>
      </c>
      <c r="X3121" s="55">
        <f t="shared" ref="X3121" si="12868">N3121*S3118+P3121*S3121-O3121*T3118-Q3121*T3121</f>
        <v>0</v>
      </c>
      <c r="Y3121" s="58">
        <f t="shared" ref="Y3121" si="12869">(N3121*T3118+O3121*S3118+P3121*T3121+Q3121*S3121)</f>
        <v>0.1214901859037949</v>
      </c>
      <c r="Z3121" s="56">
        <f t="shared" ref="Z3121" si="12870">N3121*U3118+P3121*U3121-O3121*V3118-Q3121*V3121</f>
        <v>0.84852515736380418</v>
      </c>
      <c r="AA3121" s="57">
        <f t="shared" ref="AA3121" si="12871">(N3121*V3118+O3121*U3118+P3121*V3121+Q3121*U3121)</f>
        <v>0</v>
      </c>
      <c r="AB3121" s="9"/>
      <c r="AC3121" s="74">
        <f t="shared" ref="AC3121" si="12872">(180/PI())*ATAN(-1*(($X$8*Y3118+AA3118+$X$8*Y3121+AA3121)/($X$8*X3118+Z3118+$X$8*X3121+Z3121)))</f>
        <v>-55.028921557662585</v>
      </c>
      <c r="AE3121" s="102">
        <f t="shared" ref="AE3121" si="12873">20*LOG(((($X$8*X3118+Z3118-$X$8*X3121-Z3121)^2+($X$8*Y3118+AA3118-$X$8*Y3121-AA3121)^2)/(($X$8*X3118+Z3118+$X$8*X3121+Z3121)^2+($X$8*Y3118+AA3118+$X$8*Y3121+AA3121)^2))^0.5)</f>
        <v>-2.6462068522260558</v>
      </c>
      <c r="AF3121" s="17"/>
      <c r="AG3121" s="62"/>
      <c r="AH3121" s="62"/>
      <c r="AI3121" s="62"/>
      <c r="AJ3121" s="62"/>
    </row>
    <row r="3122" spans="2:36" ht="18.649999999999999" customHeight="1">
      <c r="AE3122" s="66"/>
    </row>
    <row r="3123" spans="2:36" ht="18.649999999999999" customHeight="1" thickBot="1">
      <c r="E3123" s="50" t="s">
        <v>8</v>
      </c>
      <c r="J3123" s="50" t="s">
        <v>9</v>
      </c>
      <c r="O3123" s="50" t="s">
        <v>10</v>
      </c>
      <c r="T3123" s="50" t="s">
        <v>11</v>
      </c>
      <c r="Y3123" s="50" t="s">
        <v>12</v>
      </c>
    </row>
    <row r="3124" spans="2:36" ht="18.649999999999999" customHeight="1" thickBot="1">
      <c r="B3124" s="49"/>
      <c r="D3124" s="233" t="s">
        <v>37</v>
      </c>
      <c r="E3124" s="234"/>
      <c r="F3124" s="235" t="s">
        <v>38</v>
      </c>
      <c r="G3124" s="236"/>
      <c r="I3124" s="228" t="s">
        <v>14</v>
      </c>
      <c r="J3124" s="229"/>
      <c r="K3124" s="230" t="s">
        <v>15</v>
      </c>
      <c r="L3124" s="231"/>
      <c r="N3124" s="228" t="s">
        <v>16</v>
      </c>
      <c r="O3124" s="229"/>
      <c r="P3124" s="230" t="s">
        <v>17</v>
      </c>
      <c r="Q3124" s="231"/>
      <c r="S3124" s="228" t="s">
        <v>45</v>
      </c>
      <c r="T3124" s="229"/>
      <c r="U3124" s="230" t="s">
        <v>46</v>
      </c>
      <c r="V3124" s="231"/>
      <c r="X3124" s="228" t="s">
        <v>49</v>
      </c>
      <c r="Y3124" s="229"/>
      <c r="Z3124" s="230" t="s">
        <v>50</v>
      </c>
      <c r="AA3124" s="231"/>
      <c r="AB3124" s="4"/>
      <c r="AC3124" s="53" t="s">
        <v>87</v>
      </c>
      <c r="AE3124" s="98" t="s">
        <v>88</v>
      </c>
      <c r="AF3124" s="17"/>
      <c r="AG3124" s="62"/>
      <c r="AH3124" s="62"/>
      <c r="AI3124" s="62"/>
      <c r="AJ3124" s="62"/>
    </row>
    <row r="3125" spans="2:36" ht="18.649999999999999" customHeight="1" thickTop="1" thickBot="1">
      <c r="B3125" s="75">
        <v>8.86</v>
      </c>
      <c r="D3125" s="132">
        <f t="shared" ref="D3125" si="12874">COS($F$8*$B3125)</f>
        <v>-0.92032617601800637</v>
      </c>
      <c r="E3125" s="133">
        <v>0</v>
      </c>
      <c r="F3125" s="134">
        <v>0</v>
      </c>
      <c r="G3125" s="135">
        <f t="shared" ref="G3125" si="12875">$E$8*SIN($B3125*$F$8)</f>
        <v>-1.1734553965211725</v>
      </c>
      <c r="I3125" s="55">
        <v>1</v>
      </c>
      <c r="J3125" s="58">
        <v>0</v>
      </c>
      <c r="K3125" s="56">
        <v>0</v>
      </c>
      <c r="L3125" s="57">
        <v>0</v>
      </c>
      <c r="N3125" s="55">
        <f t="shared" ref="N3125" si="12876">D3125*I3125+F3125*I3128-E3125*J3125-G3125*J3128</f>
        <v>-1.0573543426528007</v>
      </c>
      <c r="O3125" s="58">
        <f t="shared" ref="O3125" si="12877">(D3125*J3125+E3125*I3125+F3125*J3128+G3125*I3128)</f>
        <v>0</v>
      </c>
      <c r="P3125" s="56">
        <f t="shared" ref="P3125" si="12878">D3125*K3125+F3125*K3128-E3125*L3125-G3125*L3128</f>
        <v>0</v>
      </c>
      <c r="Q3125" s="57">
        <f t="shared" ref="Q3125" si="12879">(D3125*L3125+E3125*K3125+F3125*L3128+G3125*K3128)</f>
        <v>-1.1734553965211725</v>
      </c>
      <c r="S3125" s="59">
        <f t="shared" ref="S3125" si="12880">COS($U$8*$B3125)</f>
        <v>-0.92032617601800637</v>
      </c>
      <c r="T3125" s="60">
        <v>0</v>
      </c>
      <c r="U3125" s="22">
        <v>0</v>
      </c>
      <c r="V3125" s="116">
        <f t="shared" ref="V3125" si="12881">$T$8*SIN($B3125*$U$8)</f>
        <v>-1.1734553965211725</v>
      </c>
      <c r="X3125" s="55">
        <f t="shared" ref="X3125" si="12882">N3125*S3125+P3125*S3128-O3125*T3125-Q3125*T3128</f>
        <v>0.82011114913361127</v>
      </c>
      <c r="Y3125" s="58">
        <f t="shared" ref="Y3125" si="12883">(N3125*T3125+O3125*S3125+P3125*T3128+Q3125*S3128)</f>
        <v>0</v>
      </c>
      <c r="Z3125" s="56">
        <f t="shared" ref="Z3125" si="12884">N3125*U3125+P3125*U3128-O3125*V3125-Q3125*V3128</f>
        <v>0</v>
      </c>
      <c r="AA3125" s="57">
        <f t="shared" ref="AA3125" si="12885">(N3125*V3125+O3125*U3125+P3125*V3128+Q3125*U3128)</f>
        <v>2.3207198772290498</v>
      </c>
      <c r="AB3125" s="9"/>
      <c r="AC3125" s="61">
        <f t="shared" ref="AC3125" si="12886">20*LOG((2*$X$8)/(($X$8*X3125+Z3125+$X$8*X3128+Z3128)^2+($X$8*Y3125+AA3125+$X$8*Y3128+AA3128)^2)^0.5)</f>
        <v>-3.3998827255733395</v>
      </c>
      <c r="AE3125" s="99">
        <f t="shared" ref="AE3125" si="12887">((Y3125^2+X3125^2)/(Y3128^2+X3128^2))^0.5</f>
        <v>5.8129057393806596</v>
      </c>
      <c r="AF3125" s="17"/>
      <c r="AG3125" s="62"/>
      <c r="AH3125" s="62"/>
      <c r="AI3125" s="62"/>
      <c r="AJ3125" s="62"/>
    </row>
    <row r="3126" spans="2:36" ht="18.649999999999999" customHeight="1" thickBot="1">
      <c r="D3126" s="59"/>
      <c r="E3126" s="22"/>
      <c r="F3126" s="22"/>
      <c r="G3126" s="65"/>
      <c r="I3126" s="63"/>
      <c r="L3126" s="64"/>
      <c r="N3126" s="63"/>
      <c r="Q3126" s="64"/>
      <c r="S3126" s="63"/>
      <c r="V3126" s="64"/>
      <c r="X3126" s="63"/>
      <c r="AA3126" s="64"/>
      <c r="AE3126" s="100"/>
      <c r="AF3126" s="17"/>
      <c r="AG3126" s="62"/>
      <c r="AH3126" s="62"/>
      <c r="AI3126" s="62"/>
      <c r="AJ3126" s="62"/>
    </row>
    <row r="3127" spans="2:36" ht="18.649999999999999" customHeight="1" thickBot="1">
      <c r="D3127" s="237" t="s">
        <v>39</v>
      </c>
      <c r="E3127" s="238"/>
      <c r="F3127" s="239" t="s">
        <v>40</v>
      </c>
      <c r="G3127" s="240"/>
      <c r="I3127" s="228" t="s">
        <v>18</v>
      </c>
      <c r="J3127" s="229"/>
      <c r="K3127" s="230" t="s">
        <v>19</v>
      </c>
      <c r="L3127" s="231"/>
      <c r="N3127" s="228" t="s">
        <v>20</v>
      </c>
      <c r="O3127" s="229"/>
      <c r="P3127" s="230" t="s">
        <v>21</v>
      </c>
      <c r="Q3127" s="231"/>
      <c r="S3127" s="228" t="s">
        <v>47</v>
      </c>
      <c r="T3127" s="229"/>
      <c r="U3127" s="230" t="s">
        <v>48</v>
      </c>
      <c r="V3127" s="231"/>
      <c r="X3127" s="228" t="s">
        <v>51</v>
      </c>
      <c r="Y3127" s="229"/>
      <c r="Z3127" s="230" t="s">
        <v>52</v>
      </c>
      <c r="AA3127" s="231"/>
      <c r="AB3127" s="4"/>
      <c r="AC3127" s="71" t="s">
        <v>89</v>
      </c>
      <c r="AE3127" s="101" t="s">
        <v>90</v>
      </c>
      <c r="AF3127" s="17"/>
      <c r="AG3127" s="62"/>
      <c r="AH3127" s="62"/>
      <c r="AI3127" s="62"/>
      <c r="AJ3127" s="62"/>
    </row>
    <row r="3128" spans="2:36" ht="18.649999999999999" customHeight="1" thickTop="1" thickBot="1">
      <c r="D3128" s="43">
        <v>0</v>
      </c>
      <c r="E3128" s="116">
        <f t="shared" ref="E3128" si="12888">(1/$E$8)*SIN($B3125*$F$8)</f>
        <v>-0.13038393294679693</v>
      </c>
      <c r="F3128" s="59">
        <f t="shared" ref="F3128" si="12889">COS($F$8*$B3125)</f>
        <v>-0.92032617601800637</v>
      </c>
      <c r="G3128" s="73">
        <v>0</v>
      </c>
      <c r="I3128" s="55">
        <v>0</v>
      </c>
      <c r="J3128" s="58">
        <f t="shared" ref="J3128" si="12890">(TAN($K$8*B3125))/$J$8</f>
        <v>-0.11677322124132555</v>
      </c>
      <c r="K3128" s="56">
        <v>1</v>
      </c>
      <c r="L3128" s="57">
        <v>0</v>
      </c>
      <c r="N3128" s="55">
        <f t="shared" ref="N3128" si="12891">D3128*I3125+F3128*I3128-E3128*J3125-G3128*J3128</f>
        <v>0</v>
      </c>
      <c r="O3128" s="58">
        <f t="shared" ref="O3128" si="12892">(D3128*J3125+E3128*I3125+F3128*J3128+G3128*I3128)</f>
        <v>-2.291448078046314E-2</v>
      </c>
      <c r="P3128" s="56">
        <f t="shared" ref="P3128" si="12893">D3128*K3125+F3128*K3128-E3128*L3125-G3128*L3128</f>
        <v>-0.92032617601800637</v>
      </c>
      <c r="Q3128" s="57">
        <f t="shared" ref="Q3128" si="12894">(D3128*L3125+E3128*K3125+F3128*L3128+G3128*K3128)</f>
        <v>0</v>
      </c>
      <c r="S3128" s="43">
        <v>0</v>
      </c>
      <c r="T3128" s="116">
        <f t="shared" ref="T3128" si="12895">(1/$T$8)*SIN($B3125*$U$8)</f>
        <v>-0.13038393294679693</v>
      </c>
      <c r="U3128" s="59">
        <f t="shared" ref="U3128" si="12896">COS($U$8*$B3125)</f>
        <v>-0.92032617601800637</v>
      </c>
      <c r="V3128" s="73">
        <v>0</v>
      </c>
      <c r="X3128" s="55">
        <f t="shared" ref="X3128" si="12897">N3128*S3125+P3128*S3128-O3128*T3125-Q3128*T3128</f>
        <v>0</v>
      </c>
      <c r="Y3128" s="58">
        <f t="shared" ref="Y3128" si="12898">(N3128*T3125+O3128*S3125+P3128*T3128+Q3128*S3128)</f>
        <v>0.1410845428952355</v>
      </c>
      <c r="Z3128" s="56">
        <f t="shared" ref="Z3128" si="12899">N3128*U3125+P3128*U3128-O3128*V3125-Q3128*V3128</f>
        <v>0.82011114913361127</v>
      </c>
      <c r="AA3128" s="57">
        <f t="shared" ref="AA3128" si="12900">(N3128*V3125+O3128*U3125+P3128*V3128+Q3128*U3128)</f>
        <v>0</v>
      </c>
      <c r="AB3128" s="9"/>
      <c r="AC3128" s="74">
        <f t="shared" ref="AC3128" si="12901">(180/PI())*ATAN(-1*(($X$8*Y3125+AA3125+$X$8*Y3128+AA3128)/($X$8*X3125+Z3125+$X$8*X3128+Z3128)))</f>
        <v>-56.325736271112945</v>
      </c>
      <c r="AE3128" s="102">
        <f t="shared" ref="AE3128" si="12902">20*LOG(((($X$8*X3125+Z3125-$X$8*X3128-Z3128)^2+($X$8*Y3125+AA3125-$X$8*Y3128-AA3128)^2)/(($X$8*X3125+Z3125+$X$8*X3128+Z3128)^2+($X$8*Y3125+AA3125+$X$8*Y3128+AA3128)^2))^0.5)</f>
        <v>-2.6528058450556147</v>
      </c>
      <c r="AF3128" s="17"/>
      <c r="AG3128" s="62"/>
      <c r="AH3128" s="62"/>
      <c r="AI3128" s="62"/>
      <c r="AJ3128" s="62"/>
    </row>
    <row r="3129" spans="2:36" ht="18.649999999999999" customHeight="1">
      <c r="AE3129" s="66"/>
    </row>
    <row r="3130" spans="2:36" ht="18.649999999999999" customHeight="1" thickBot="1">
      <c r="E3130" s="50" t="s">
        <v>8</v>
      </c>
      <c r="J3130" s="50" t="s">
        <v>9</v>
      </c>
      <c r="O3130" s="50" t="s">
        <v>10</v>
      </c>
      <c r="T3130" s="50" t="s">
        <v>11</v>
      </c>
      <c r="Y3130" s="50" t="s">
        <v>12</v>
      </c>
    </row>
    <row r="3131" spans="2:36" ht="18.649999999999999" customHeight="1" thickBot="1">
      <c r="B3131" s="49"/>
      <c r="D3131" s="233" t="s">
        <v>37</v>
      </c>
      <c r="E3131" s="234"/>
      <c r="F3131" s="235" t="s">
        <v>38</v>
      </c>
      <c r="G3131" s="236"/>
      <c r="I3131" s="228" t="s">
        <v>14</v>
      </c>
      <c r="J3131" s="229"/>
      <c r="K3131" s="230" t="s">
        <v>15</v>
      </c>
      <c r="L3131" s="231"/>
      <c r="N3131" s="228" t="s">
        <v>16</v>
      </c>
      <c r="O3131" s="229"/>
      <c r="P3131" s="230" t="s">
        <v>17</v>
      </c>
      <c r="Q3131" s="231"/>
      <c r="S3131" s="228" t="s">
        <v>45</v>
      </c>
      <c r="T3131" s="229"/>
      <c r="U3131" s="230" t="s">
        <v>46</v>
      </c>
      <c r="V3131" s="231"/>
      <c r="X3131" s="228" t="s">
        <v>49</v>
      </c>
      <c r="Y3131" s="229"/>
      <c r="Z3131" s="230" t="s">
        <v>50</v>
      </c>
      <c r="AA3131" s="231"/>
      <c r="AB3131" s="4"/>
      <c r="AC3131" s="53" t="s">
        <v>87</v>
      </c>
      <c r="AE3131" s="98" t="s">
        <v>88</v>
      </c>
      <c r="AF3131" s="17"/>
      <c r="AG3131" s="62"/>
      <c r="AH3131" s="62"/>
      <c r="AI3131" s="62"/>
      <c r="AJ3131" s="62"/>
    </row>
    <row r="3132" spans="2:36" ht="18.649999999999999" customHeight="1" thickTop="1" thickBot="1">
      <c r="B3132" s="75">
        <v>8.8800000000000008</v>
      </c>
      <c r="D3132" s="132">
        <f t="shared" ref="D3132" si="12903">COS($F$8*$B3132)</f>
        <v>-0.91716801660662461</v>
      </c>
      <c r="E3132" s="133">
        <v>0</v>
      </c>
      <c r="F3132" s="134">
        <v>0</v>
      </c>
      <c r="G3132" s="135">
        <f t="shared" ref="G3132" si="12904">$E$8*SIN($B3132*$F$8)</f>
        <v>-1.1955021806022907</v>
      </c>
      <c r="I3132" s="55">
        <v>1</v>
      </c>
      <c r="J3132" s="58">
        <v>0</v>
      </c>
      <c r="K3132" s="56">
        <v>0</v>
      </c>
      <c r="L3132" s="57">
        <v>0</v>
      </c>
      <c r="N3132" s="55">
        <f t="shared" ref="N3132" si="12905">D3132*I3132+F3132*I3135-E3132*J3132-G3132*J3135</f>
        <v>-1.0355212970866279</v>
      </c>
      <c r="O3132" s="58">
        <f t="shared" ref="O3132" si="12906">(D3132*J3132+E3132*I3132+F3132*J3135+G3132*I3135)</f>
        <v>0</v>
      </c>
      <c r="P3132" s="56">
        <f t="shared" ref="P3132" si="12907">D3132*K3132+F3132*K3135-E3132*L3132-G3132*L3135</f>
        <v>0</v>
      </c>
      <c r="Q3132" s="57">
        <f t="shared" ref="Q3132" si="12908">(D3132*L3132+E3132*K3132+F3132*L3135+G3132*K3135)</f>
        <v>-1.1955021806022907</v>
      </c>
      <c r="S3132" s="59">
        <f t="shared" ref="S3132" si="12909">COS($U$8*$B3132)</f>
        <v>-0.91716801660662461</v>
      </c>
      <c r="T3132" s="60">
        <v>0</v>
      </c>
      <c r="U3132" s="22">
        <v>0</v>
      </c>
      <c r="V3132" s="116">
        <f t="shared" ref="V3132" si="12910">$T$8*SIN($B3132*$U$8)</f>
        <v>-1.1955021806022907</v>
      </c>
      <c r="X3132" s="55">
        <f t="shared" ref="X3132" si="12911">N3132*S3132+P3132*S3135-O3132*T3132-Q3132*T3135</f>
        <v>0.79094418488899154</v>
      </c>
      <c r="Y3132" s="58">
        <f t="shared" ref="Y3132" si="12912">(N3132*T3132+O3132*S3132+P3132*T3135+Q3132*S3135)</f>
        <v>0</v>
      </c>
      <c r="Z3132" s="56">
        <f t="shared" ref="Z3132" si="12913">N3132*U3132+P3132*U3135-O3132*V3132-Q3132*V3135</f>
        <v>0</v>
      </c>
      <c r="AA3132" s="57">
        <f t="shared" ref="AA3132" si="12914">(N3132*V3132+O3132*U3132+P3132*V3135+Q3132*U3135)</f>
        <v>2.334444332559074</v>
      </c>
      <c r="AB3132" s="9"/>
      <c r="AC3132" s="61">
        <f t="shared" ref="AC3132" si="12915">20*LOG((2*$X$8)/(($X$8*X3132+Z3132+$X$8*X3135+Z3135)^2+($X$8*Y3132+AA3132+$X$8*Y3135+AA3135)^2)^0.5)</f>
        <v>-3.3878202996336864</v>
      </c>
      <c r="AE3132" s="99">
        <f t="shared" ref="AE3132" si="12916">((Y3132^2+X3132^2)/(Y3135^2+X3135^2))^0.5</f>
        <v>4.9315683417128939</v>
      </c>
      <c r="AF3132" s="17"/>
      <c r="AG3132" s="62"/>
      <c r="AH3132" s="62"/>
      <c r="AI3132" s="62"/>
      <c r="AJ3132" s="62"/>
    </row>
    <row r="3133" spans="2:36" ht="18.649999999999999" customHeight="1" thickBot="1">
      <c r="D3133" s="59"/>
      <c r="E3133" s="22"/>
      <c r="F3133" s="22"/>
      <c r="G3133" s="65"/>
      <c r="I3133" s="63"/>
      <c r="L3133" s="64"/>
      <c r="N3133" s="63"/>
      <c r="Q3133" s="64"/>
      <c r="S3133" s="63"/>
      <c r="V3133" s="64"/>
      <c r="X3133" s="63"/>
      <c r="AA3133" s="64"/>
      <c r="AE3133" s="100"/>
      <c r="AF3133" s="17"/>
      <c r="AG3133" s="62"/>
      <c r="AH3133" s="62"/>
      <c r="AI3133" s="62"/>
      <c r="AJ3133" s="62"/>
    </row>
    <row r="3134" spans="2:36" ht="18.649999999999999" customHeight="1" thickBot="1">
      <c r="D3134" s="237" t="s">
        <v>39</v>
      </c>
      <c r="E3134" s="238"/>
      <c r="F3134" s="239" t="s">
        <v>40</v>
      </c>
      <c r="G3134" s="240"/>
      <c r="I3134" s="228" t="s">
        <v>18</v>
      </c>
      <c r="J3134" s="229"/>
      <c r="K3134" s="230" t="s">
        <v>19</v>
      </c>
      <c r="L3134" s="231"/>
      <c r="N3134" s="228" t="s">
        <v>20</v>
      </c>
      <c r="O3134" s="229"/>
      <c r="P3134" s="230" t="s">
        <v>21</v>
      </c>
      <c r="Q3134" s="231"/>
      <c r="S3134" s="228" t="s">
        <v>47</v>
      </c>
      <c r="T3134" s="229"/>
      <c r="U3134" s="230" t="s">
        <v>48</v>
      </c>
      <c r="V3134" s="231"/>
      <c r="X3134" s="228" t="s">
        <v>51</v>
      </c>
      <c r="Y3134" s="229"/>
      <c r="Z3134" s="230" t="s">
        <v>52</v>
      </c>
      <c r="AA3134" s="231"/>
      <c r="AB3134" s="4"/>
      <c r="AC3134" s="71" t="s">
        <v>89</v>
      </c>
      <c r="AE3134" s="101" t="s">
        <v>90</v>
      </c>
      <c r="AF3134" s="17"/>
      <c r="AG3134" s="62"/>
      <c r="AH3134" s="62"/>
      <c r="AI3134" s="62"/>
      <c r="AJ3134" s="62"/>
    </row>
    <row r="3135" spans="2:36" ht="18.649999999999999" customHeight="1" thickTop="1" thickBot="1">
      <c r="D3135" s="43">
        <v>0</v>
      </c>
      <c r="E3135" s="116">
        <f t="shared" ref="E3135" si="12917">(1/$E$8)*SIN($B3132*$F$8)</f>
        <v>-0.13283357562247675</v>
      </c>
      <c r="F3135" s="59">
        <f t="shared" ref="F3135" si="12918">COS($F$8*$B3132)</f>
        <v>-0.91716801660662461</v>
      </c>
      <c r="G3135" s="73">
        <v>0</v>
      </c>
      <c r="I3135" s="55">
        <v>0</v>
      </c>
      <c r="J3135" s="58">
        <f t="shared" ref="J3135" si="12919">(TAN($K$8*B3132))/$J$8</f>
        <v>-9.8998799333328946E-2</v>
      </c>
      <c r="K3135" s="56">
        <v>1</v>
      </c>
      <c r="L3135" s="57">
        <v>0</v>
      </c>
      <c r="N3135" s="55">
        <f t="shared" ref="N3135" si="12920">D3135*I3132+F3135*I3135-E3135*J3132-G3135*J3135</f>
        <v>0</v>
      </c>
      <c r="O3135" s="58">
        <f t="shared" ref="O3135" si="12921">(D3135*J3132+E3135*I3132+F3135*J3135+G3135*I3135)</f>
        <v>-4.2035043191490207E-2</v>
      </c>
      <c r="P3135" s="56">
        <f t="shared" ref="P3135" si="12922">D3135*K3132+F3135*K3135-E3135*L3132-G3135*L3135</f>
        <v>-0.91716801660662461</v>
      </c>
      <c r="Q3135" s="57">
        <f t="shared" ref="Q3135" si="12923">(D3135*L3132+E3135*K3132+F3135*L3135+G3135*K3135)</f>
        <v>0</v>
      </c>
      <c r="S3135" s="43">
        <v>0</v>
      </c>
      <c r="T3135" s="116">
        <f t="shared" ref="T3135" si="12924">(1/$T$8)*SIN($B3132*$U$8)</f>
        <v>-0.13283357562247675</v>
      </c>
      <c r="U3135" s="59">
        <f t="shared" ref="U3135" si="12925">COS($U$8*$B3132)</f>
        <v>-0.91716801660662461</v>
      </c>
      <c r="V3135" s="73">
        <v>0</v>
      </c>
      <c r="X3135" s="55">
        <f t="shared" ref="X3135" si="12926">N3135*S3132+P3135*S3135-O3135*T3132-Q3135*T3135</f>
        <v>0</v>
      </c>
      <c r="Y3135" s="58">
        <f t="shared" ref="Y3135" si="12927">(N3135*T3132+O3135*S3132+P3135*T3135+Q3135*S3135)</f>
        <v>0.16038390428434596</v>
      </c>
      <c r="Z3135" s="56">
        <f t="shared" ref="Z3135" si="12928">N3135*U3132+P3135*U3135-O3135*V3132-Q3135*V3135</f>
        <v>0.79094418488899165</v>
      </c>
      <c r="AA3135" s="57">
        <f t="shared" ref="AA3135" si="12929">(N3135*V3132+O3135*U3132+P3135*V3135+Q3135*U3135)</f>
        <v>0</v>
      </c>
      <c r="AB3135" s="9"/>
      <c r="AC3135" s="74">
        <f t="shared" ref="AC3135" si="12930">(180/PI())*ATAN(-1*(($X$8*Y3132+AA3132+$X$8*Y3135+AA3135)/($X$8*X3132+Z3132+$X$8*X3135+Z3135)))</f>
        <v>-57.622562674402253</v>
      </c>
      <c r="AE3135" s="102">
        <f t="shared" ref="AE3135" si="12931">20*LOG(((($X$8*X3132+Z3132-$X$8*X3135-Z3135)^2+($X$8*Y3132+AA3132-$X$8*Y3135-AA3135)^2)/(($X$8*X3132+Z3132+$X$8*X3135+Z3135)^2+($X$8*Y3132+AA3132+$X$8*Y3135+AA3135)^2))^0.5)</f>
        <v>-2.6629879891907855</v>
      </c>
      <c r="AF3135" s="17"/>
      <c r="AG3135" s="62"/>
      <c r="AH3135" s="62"/>
      <c r="AI3135" s="62"/>
      <c r="AJ3135" s="62"/>
    </row>
    <row r="3136" spans="2:36" ht="18.649999999999999" customHeight="1">
      <c r="AE3136" s="66"/>
    </row>
    <row r="3137" spans="2:36" ht="18.649999999999999" customHeight="1" thickBot="1">
      <c r="E3137" s="50" t="s">
        <v>8</v>
      </c>
      <c r="J3137" s="50" t="s">
        <v>9</v>
      </c>
      <c r="O3137" s="50" t="s">
        <v>10</v>
      </c>
      <c r="T3137" s="50" t="s">
        <v>11</v>
      </c>
      <c r="Y3137" s="50" t="s">
        <v>12</v>
      </c>
    </row>
    <row r="3138" spans="2:36" ht="18.649999999999999" customHeight="1" thickBot="1">
      <c r="B3138" s="49"/>
      <c r="D3138" s="233" t="s">
        <v>37</v>
      </c>
      <c r="E3138" s="234"/>
      <c r="F3138" s="235" t="s">
        <v>38</v>
      </c>
      <c r="G3138" s="236"/>
      <c r="I3138" s="228" t="s">
        <v>14</v>
      </c>
      <c r="J3138" s="229"/>
      <c r="K3138" s="230" t="s">
        <v>15</v>
      </c>
      <c r="L3138" s="231"/>
      <c r="N3138" s="228" t="s">
        <v>16</v>
      </c>
      <c r="O3138" s="229"/>
      <c r="P3138" s="230" t="s">
        <v>17</v>
      </c>
      <c r="Q3138" s="231"/>
      <c r="S3138" s="228" t="s">
        <v>45</v>
      </c>
      <c r="T3138" s="229"/>
      <c r="U3138" s="230" t="s">
        <v>46</v>
      </c>
      <c r="V3138" s="231"/>
      <c r="X3138" s="228" t="s">
        <v>49</v>
      </c>
      <c r="Y3138" s="229"/>
      <c r="Z3138" s="230" t="s">
        <v>50</v>
      </c>
      <c r="AA3138" s="231"/>
      <c r="AB3138" s="4"/>
      <c r="AC3138" s="53" t="s">
        <v>87</v>
      </c>
      <c r="AE3138" s="98" t="s">
        <v>88</v>
      </c>
      <c r="AF3138" s="17"/>
      <c r="AG3138" s="62"/>
      <c r="AH3138" s="62"/>
      <c r="AI3138" s="62"/>
      <c r="AJ3138" s="62"/>
    </row>
    <row r="3139" spans="2:36" ht="18.649999999999999" customHeight="1" thickTop="1" thickBot="1">
      <c r="B3139" s="75">
        <v>8.9</v>
      </c>
      <c r="D3139" s="132">
        <f t="shared" ref="D3139" si="12932">COS($F$8*$B3139)</f>
        <v>-0.9139511761306699</v>
      </c>
      <c r="E3139" s="133">
        <v>0</v>
      </c>
      <c r="F3139" s="134">
        <v>0</v>
      </c>
      <c r="G3139" s="135">
        <f t="shared" ref="G3139" si="12933">$E$8*SIN($B3139*$F$8)</f>
        <v>-1.217472475600285</v>
      </c>
      <c r="I3139" s="55">
        <v>1</v>
      </c>
      <c r="J3139" s="58">
        <v>0</v>
      </c>
      <c r="K3139" s="56">
        <v>0</v>
      </c>
      <c r="L3139" s="57">
        <v>0</v>
      </c>
      <c r="N3139" s="55">
        <f t="shared" ref="N3139" si="12934">D3139*I3139+F3139*I3142-E3139*J3139-G3139*J3142</f>
        <v>-1.0128869947369874</v>
      </c>
      <c r="O3139" s="58">
        <f t="shared" ref="O3139" si="12935">(D3139*J3139+E3139*I3139+F3139*J3142+G3139*I3142)</f>
        <v>0</v>
      </c>
      <c r="P3139" s="56">
        <f t="shared" ref="P3139" si="12936">D3139*K3139+F3139*K3142-E3139*L3139-G3139*L3142</f>
        <v>0</v>
      </c>
      <c r="Q3139" s="57">
        <f t="shared" ref="Q3139" si="12937">(D3139*L3139+E3139*K3139+F3139*L3142+G3139*K3142)</f>
        <v>-1.217472475600285</v>
      </c>
      <c r="S3139" s="59">
        <f t="shared" ref="S3139" si="12938">COS($U$8*$B3139)</f>
        <v>-0.9139511761306699</v>
      </c>
      <c r="T3139" s="60">
        <v>0</v>
      </c>
      <c r="U3139" s="22">
        <v>0</v>
      </c>
      <c r="V3139" s="116">
        <f t="shared" ref="V3139" si="12939">$T$8*SIN($B3139*$U$8)</f>
        <v>-1.217472475600285</v>
      </c>
      <c r="X3139" s="55">
        <f t="shared" ref="X3139" si="12940">N3139*S3139+P3139*S3142-O3139*T3139-Q3139*T3142</f>
        <v>0.76103601247796404</v>
      </c>
      <c r="Y3139" s="58">
        <f t="shared" ref="Y3139" si="12941">(N3139*T3139+O3139*S3139+P3139*T3142+Q3139*S3142)</f>
        <v>0</v>
      </c>
      <c r="Z3139" s="56">
        <f t="shared" ref="Z3139" si="12942">N3139*U3139+P3139*U3142-O3139*V3139-Q3139*V3142</f>
        <v>0</v>
      </c>
      <c r="AA3139" s="57">
        <f t="shared" ref="AA3139" si="12943">(N3139*V3139+O3139*U3139+P3139*V3142+Q3139*U3142)</f>
        <v>2.3458724379673717</v>
      </c>
      <c r="AB3139" s="9"/>
      <c r="AC3139" s="61">
        <f t="shared" ref="AC3139" si="12944">20*LOG((2*$X$8)/(($X$8*X3139+Z3139+$X$8*X3142+Z3142)^2+($X$8*Y3139+AA3139+$X$8*Y3142+AA3142)^2)^0.5)</f>
        <v>-3.3714214082048581</v>
      </c>
      <c r="AE3139" s="99">
        <f t="shared" ref="AE3139" si="12945">((Y3139^2+X3139^2)/(Y3142^2+X3142^2))^0.5</f>
        <v>4.2423735567119527</v>
      </c>
      <c r="AF3139" s="17"/>
      <c r="AG3139" s="62"/>
      <c r="AH3139" s="62"/>
      <c r="AI3139" s="62"/>
      <c r="AJ3139" s="62"/>
    </row>
    <row r="3140" spans="2:36" ht="18.649999999999999" customHeight="1" thickBot="1">
      <c r="D3140" s="59"/>
      <c r="E3140" s="22"/>
      <c r="F3140" s="22"/>
      <c r="G3140" s="65"/>
      <c r="I3140" s="63"/>
      <c r="L3140" s="64"/>
      <c r="N3140" s="63"/>
      <c r="Q3140" s="64"/>
      <c r="S3140" s="63"/>
      <c r="V3140" s="64"/>
      <c r="X3140" s="63"/>
      <c r="AA3140" s="64"/>
      <c r="AE3140" s="100"/>
      <c r="AF3140" s="17"/>
      <c r="AG3140" s="62"/>
      <c r="AH3140" s="62"/>
      <c r="AI3140" s="62"/>
      <c r="AJ3140" s="62"/>
    </row>
    <row r="3141" spans="2:36" ht="18.649999999999999" customHeight="1" thickBot="1">
      <c r="D3141" s="237" t="s">
        <v>39</v>
      </c>
      <c r="E3141" s="238"/>
      <c r="F3141" s="239" t="s">
        <v>40</v>
      </c>
      <c r="G3141" s="240"/>
      <c r="I3141" s="228" t="s">
        <v>18</v>
      </c>
      <c r="J3141" s="229"/>
      <c r="K3141" s="230" t="s">
        <v>19</v>
      </c>
      <c r="L3141" s="231"/>
      <c r="N3141" s="228" t="s">
        <v>20</v>
      </c>
      <c r="O3141" s="229"/>
      <c r="P3141" s="230" t="s">
        <v>21</v>
      </c>
      <c r="Q3141" s="231"/>
      <c r="S3141" s="228" t="s">
        <v>47</v>
      </c>
      <c r="T3141" s="229"/>
      <c r="U3141" s="230" t="s">
        <v>48</v>
      </c>
      <c r="V3141" s="231"/>
      <c r="X3141" s="228" t="s">
        <v>51</v>
      </c>
      <c r="Y3141" s="229"/>
      <c r="Z3141" s="230" t="s">
        <v>52</v>
      </c>
      <c r="AA3141" s="231"/>
      <c r="AB3141" s="4"/>
      <c r="AC3141" s="71" t="s">
        <v>89</v>
      </c>
      <c r="AE3141" s="101" t="s">
        <v>90</v>
      </c>
      <c r="AF3141" s="17"/>
      <c r="AG3141" s="62"/>
      <c r="AH3141" s="62"/>
      <c r="AI3141" s="62"/>
      <c r="AJ3141" s="62"/>
    </row>
    <row r="3142" spans="2:36" ht="18.649999999999999" customHeight="1" thickTop="1" thickBot="1">
      <c r="D3142" s="43">
        <v>0</v>
      </c>
      <c r="E3142" s="116">
        <f t="shared" ref="E3142" si="12946">(1/$E$8)*SIN($B3139*$F$8)</f>
        <v>-0.13527471951114278</v>
      </c>
      <c r="F3142" s="59">
        <f t="shared" ref="F3142" si="12947">COS($F$8*$B3139)</f>
        <v>-0.9139511761306699</v>
      </c>
      <c r="G3142" s="73">
        <v>0</v>
      </c>
      <c r="I3142" s="55">
        <v>0</v>
      </c>
      <c r="J3142" s="58">
        <f t="shared" ref="J3142" si="12948">(TAN($K$8*B3139))/$J$8</f>
        <v>-8.1263289798429672E-2</v>
      </c>
      <c r="K3142" s="56">
        <v>1</v>
      </c>
      <c r="L3142" s="57">
        <v>0</v>
      </c>
      <c r="N3142" s="55">
        <f t="shared" ref="N3142" si="12949">D3142*I3139+F3142*I3142-E3142*J3139-G3142*J3142</f>
        <v>0</v>
      </c>
      <c r="O3142" s="58">
        <f t="shared" ref="O3142" si="12950">(D3142*J3139+E3142*I3139+F3142*J3142+G3142*I3142)</f>
        <v>-6.100404022362052E-2</v>
      </c>
      <c r="P3142" s="56">
        <f t="shared" ref="P3142" si="12951">D3142*K3139+F3142*K3142-E3142*L3139-G3142*L3142</f>
        <v>-0.9139511761306699</v>
      </c>
      <c r="Q3142" s="57">
        <f t="shared" ref="Q3142" si="12952">(D3142*L3139+E3142*K3139+F3142*L3142+G3142*K3142)</f>
        <v>0</v>
      </c>
      <c r="S3142" s="43">
        <v>0</v>
      </c>
      <c r="T3142" s="116">
        <f t="shared" ref="T3142" si="12953">(1/$T$8)*SIN($B3139*$U$8)</f>
        <v>-0.13527471951114278</v>
      </c>
      <c r="U3142" s="59">
        <f t="shared" ref="U3142" si="12954">COS($U$8*$B3139)</f>
        <v>-0.9139511761306699</v>
      </c>
      <c r="V3142" s="73">
        <v>0</v>
      </c>
      <c r="X3142" s="55">
        <f t="shared" ref="X3142" si="12955">N3142*S3139+P3142*S3142-O3142*T3139-Q3142*T3142</f>
        <v>0</v>
      </c>
      <c r="Y3142" s="58">
        <f t="shared" ref="Y3142" si="12956">(N3142*T3139+O3142*S3139+P3142*T3142+Q3142*S3142)</f>
        <v>0.17938920330905611</v>
      </c>
      <c r="Z3142" s="56">
        <f t="shared" ref="Z3142" si="12957">N3142*U3139+P3142*U3142-O3142*V3139-Q3142*V3142</f>
        <v>0.76103601247796415</v>
      </c>
      <c r="AA3142" s="57">
        <f t="shared" ref="AA3142" si="12958">(N3142*V3139+O3142*U3139+P3142*V3142+Q3142*U3142)</f>
        <v>0</v>
      </c>
      <c r="AB3142" s="9"/>
      <c r="AC3142" s="74">
        <f t="shared" ref="AC3142" si="12959">(180/PI())*ATAN(-1*(($X$8*Y3139+AA3139+$X$8*Y3142+AA3142)/($X$8*X3139+Z3139+$X$8*X3142+Z3142)))</f>
        <v>-58.921018362687356</v>
      </c>
      <c r="AE3142" s="102">
        <f t="shared" ref="AE3142" si="12960">20*LOG(((($X$8*X3139+Z3139-$X$8*X3142-Z3142)^2+($X$8*Y3139+AA3139-$X$8*Y3142-AA3142)^2)/(($X$8*X3139+Z3139+$X$8*X3142+Z3142)^2+($X$8*Y3139+AA3139+$X$8*Y3142+AA3142)^2))^0.5)</f>
        <v>-2.6769146696182968</v>
      </c>
      <c r="AF3142" s="17"/>
      <c r="AG3142" s="62"/>
      <c r="AH3142" s="62"/>
      <c r="AI3142" s="62"/>
      <c r="AJ3142" s="62"/>
    </row>
    <row r="3143" spans="2:36" ht="18.649999999999999" customHeight="1">
      <c r="AE3143" s="66"/>
    </row>
    <row r="3144" spans="2:36" ht="18.649999999999999" customHeight="1" thickBot="1">
      <c r="E3144" s="50" t="s">
        <v>8</v>
      </c>
      <c r="J3144" s="50" t="s">
        <v>9</v>
      </c>
      <c r="O3144" s="50" t="s">
        <v>10</v>
      </c>
      <c r="T3144" s="50" t="s">
        <v>11</v>
      </c>
      <c r="Y3144" s="50" t="s">
        <v>12</v>
      </c>
    </row>
    <row r="3145" spans="2:36" ht="18.649999999999999" customHeight="1" thickBot="1">
      <c r="B3145" s="49"/>
      <c r="D3145" s="233" t="s">
        <v>37</v>
      </c>
      <c r="E3145" s="234"/>
      <c r="F3145" s="235" t="s">
        <v>38</v>
      </c>
      <c r="G3145" s="236"/>
      <c r="I3145" s="228" t="s">
        <v>14</v>
      </c>
      <c r="J3145" s="229"/>
      <c r="K3145" s="230" t="s">
        <v>15</v>
      </c>
      <c r="L3145" s="231"/>
      <c r="N3145" s="228" t="s">
        <v>16</v>
      </c>
      <c r="O3145" s="229"/>
      <c r="P3145" s="230" t="s">
        <v>17</v>
      </c>
      <c r="Q3145" s="231"/>
      <c r="S3145" s="228" t="s">
        <v>45</v>
      </c>
      <c r="T3145" s="229"/>
      <c r="U3145" s="230" t="s">
        <v>46</v>
      </c>
      <c r="V3145" s="231"/>
      <c r="X3145" s="228" t="s">
        <v>49</v>
      </c>
      <c r="Y3145" s="229"/>
      <c r="Z3145" s="230" t="s">
        <v>50</v>
      </c>
      <c r="AA3145" s="231"/>
      <c r="AB3145" s="4"/>
      <c r="AC3145" s="53" t="s">
        <v>87</v>
      </c>
      <c r="AE3145" s="98" t="s">
        <v>88</v>
      </c>
      <c r="AF3145" s="17"/>
      <c r="AG3145" s="62"/>
      <c r="AH3145" s="62"/>
      <c r="AI3145" s="62"/>
      <c r="AJ3145" s="62"/>
    </row>
    <row r="3146" spans="2:36" ht="18.649999999999999" customHeight="1" thickTop="1" thickBot="1">
      <c r="B3146" s="75">
        <v>8.92</v>
      </c>
      <c r="D3146" s="132">
        <f t="shared" ref="D3146" si="12961">COS($F$8*$B3146)</f>
        <v>-0.91067586040589188</v>
      </c>
      <c r="E3146" s="133">
        <v>0</v>
      </c>
      <c r="F3146" s="134">
        <v>0</v>
      </c>
      <c r="G3146" s="135">
        <f t="shared" ref="G3146" si="12962">$E$8*SIN($B3146*$F$8)</f>
        <v>-1.2393648758399989</v>
      </c>
      <c r="I3146" s="55">
        <v>1</v>
      </c>
      <c r="J3146" s="58">
        <v>0</v>
      </c>
      <c r="K3146" s="56">
        <v>0</v>
      </c>
      <c r="L3146" s="57">
        <v>0</v>
      </c>
      <c r="N3146" s="55">
        <f t="shared" ref="N3146" si="12963">D3146*I3146+F3146*I3149-E3146*J3146-G3146*J3149</f>
        <v>-0.98944946787613941</v>
      </c>
      <c r="O3146" s="58">
        <f t="shared" ref="O3146" si="12964">(D3146*J3146+E3146*I3146+F3146*J3149+G3146*I3149)</f>
        <v>0</v>
      </c>
      <c r="P3146" s="56">
        <f t="shared" ref="P3146" si="12965">D3146*K3146+F3146*K3149-E3146*L3146-G3146*L3149</f>
        <v>0</v>
      </c>
      <c r="Q3146" s="57">
        <f t="shared" ref="Q3146" si="12966">(D3146*L3146+E3146*K3146+F3146*L3149+G3146*K3149)</f>
        <v>-1.2393648758399989</v>
      </c>
      <c r="S3146" s="59">
        <f t="shared" ref="S3146" si="12967">COS($U$8*$B3146)</f>
        <v>-0.91067586040589188</v>
      </c>
      <c r="T3146" s="60">
        <v>0</v>
      </c>
      <c r="U3146" s="22">
        <v>0</v>
      </c>
      <c r="V3146" s="116">
        <f t="shared" ref="V3146" si="12968">$T$8*SIN($B3146*$U$8)</f>
        <v>-1.2393648758399989</v>
      </c>
      <c r="X3146" s="55">
        <f t="shared" ref="X3146" si="12969">N3146*S3146+P3146*S3149-O3146*T3146-Q3146*T3149</f>
        <v>0.73039826821226672</v>
      </c>
      <c r="Y3146" s="58">
        <f t="shared" ref="Y3146" si="12970">(N3146*T3146+O3146*S3146+P3146*T3149+Q3146*S3149)</f>
        <v>0</v>
      </c>
      <c r="Z3146" s="56">
        <f t="shared" ref="Z3146" si="12971">N3146*U3146+P3146*U3149-O3146*V3146-Q3146*V3149</f>
        <v>0</v>
      </c>
      <c r="AA3146" s="57">
        <f t="shared" ref="AA3146" si="12972">(N3146*V3146+O3146*U3146+P3146*V3149+Q3146*U3149)</f>
        <v>2.3549485915666972</v>
      </c>
      <c r="AB3146" s="9"/>
      <c r="AC3146" s="61">
        <f t="shared" ref="AC3146" si="12973">20*LOG((2*$X$8)/(($X$8*X3146+Z3146+$X$8*X3149+Z3149)^2+($X$8*Y3146+AA3146+$X$8*Y3149+AA3149)^2)^0.5)</f>
        <v>-3.3505603018564849</v>
      </c>
      <c r="AE3146" s="99">
        <f t="shared" ref="AE3146" si="12974">((Y3146^2+X3146^2)/(Y3149^2+X3149^2))^0.5</f>
        <v>3.6869938771633026</v>
      </c>
      <c r="AF3146" s="17"/>
      <c r="AG3146" s="62"/>
      <c r="AH3146" s="62"/>
      <c r="AI3146" s="62"/>
      <c r="AJ3146" s="62"/>
    </row>
    <row r="3147" spans="2:36" ht="18.649999999999999" customHeight="1" thickBot="1">
      <c r="D3147" s="59"/>
      <c r="E3147" s="22"/>
      <c r="F3147" s="22"/>
      <c r="G3147" s="65"/>
      <c r="I3147" s="63"/>
      <c r="L3147" s="64"/>
      <c r="N3147" s="63"/>
      <c r="Q3147" s="64"/>
      <c r="S3147" s="63"/>
      <c r="V3147" s="64"/>
      <c r="X3147" s="63"/>
      <c r="AA3147" s="64"/>
      <c r="AE3147" s="100"/>
      <c r="AF3147" s="17"/>
      <c r="AG3147" s="62"/>
      <c r="AH3147" s="62"/>
      <c r="AI3147" s="62"/>
      <c r="AJ3147" s="62"/>
    </row>
    <row r="3148" spans="2:36" ht="18.649999999999999" customHeight="1" thickBot="1">
      <c r="D3148" s="237" t="s">
        <v>39</v>
      </c>
      <c r="E3148" s="238"/>
      <c r="F3148" s="239" t="s">
        <v>40</v>
      </c>
      <c r="G3148" s="240"/>
      <c r="I3148" s="228" t="s">
        <v>18</v>
      </c>
      <c r="J3148" s="229"/>
      <c r="K3148" s="230" t="s">
        <v>19</v>
      </c>
      <c r="L3148" s="231"/>
      <c r="N3148" s="228" t="s">
        <v>20</v>
      </c>
      <c r="O3148" s="229"/>
      <c r="P3148" s="230" t="s">
        <v>21</v>
      </c>
      <c r="Q3148" s="231"/>
      <c r="S3148" s="228" t="s">
        <v>47</v>
      </c>
      <c r="T3148" s="229"/>
      <c r="U3148" s="230" t="s">
        <v>48</v>
      </c>
      <c r="V3148" s="231"/>
      <c r="X3148" s="228" t="s">
        <v>51</v>
      </c>
      <c r="Y3148" s="229"/>
      <c r="Z3148" s="230" t="s">
        <v>52</v>
      </c>
      <c r="AA3148" s="231"/>
      <c r="AB3148" s="4"/>
      <c r="AC3148" s="71" t="s">
        <v>89</v>
      </c>
      <c r="AE3148" s="101" t="s">
        <v>90</v>
      </c>
      <c r="AF3148" s="17"/>
      <c r="AG3148" s="62"/>
      <c r="AH3148" s="62"/>
      <c r="AI3148" s="62"/>
      <c r="AJ3148" s="62"/>
    </row>
    <row r="3149" spans="2:36" ht="18.649999999999999" customHeight="1" thickTop="1" thickBot="1">
      <c r="D3149" s="43">
        <v>0</v>
      </c>
      <c r="E3149" s="116">
        <f t="shared" ref="E3149" si="12975">(1/$E$8)*SIN($B3146*$F$8)</f>
        <v>-0.13770720842666653</v>
      </c>
      <c r="F3149" s="59">
        <f t="shared" ref="F3149" si="12976">COS($F$8*$B3146)</f>
        <v>-0.91067586040589188</v>
      </c>
      <c r="G3149" s="73">
        <v>0</v>
      </c>
      <c r="I3149" s="55">
        <v>0</v>
      </c>
      <c r="J3149" s="58">
        <f t="shared" ref="J3149" si="12977">(TAN($K$8*B3146))/$J$8</f>
        <v>-6.3559657858512031E-2</v>
      </c>
      <c r="K3149" s="56">
        <v>1</v>
      </c>
      <c r="L3149" s="57">
        <v>0</v>
      </c>
      <c r="N3149" s="55">
        <f t="shared" ref="N3149" si="12978">D3149*I3146+F3149*I3149-E3149*J3146-G3149*J3149</f>
        <v>0</v>
      </c>
      <c r="O3149" s="58">
        <f t="shared" ref="O3149" si="12979">(D3149*J3146+E3149*I3146+F3149*J3149+G3149*I3149)</f>
        <v>-7.9824962319261977E-2</v>
      </c>
      <c r="P3149" s="56">
        <f t="shared" ref="P3149" si="12980">D3149*K3146+F3149*K3149-E3149*L3146-G3149*L3149</f>
        <v>-0.91067586040589188</v>
      </c>
      <c r="Q3149" s="57">
        <f t="shared" ref="Q3149" si="12981">(D3149*L3146+E3149*K3146+F3149*L3149+G3149*K3149)</f>
        <v>0</v>
      </c>
      <c r="S3149" s="43">
        <v>0</v>
      </c>
      <c r="T3149" s="116">
        <f t="shared" ref="T3149" si="12982">(1/$T$8)*SIN($B3146*$U$8)</f>
        <v>-0.13770720842666653</v>
      </c>
      <c r="U3149" s="59">
        <f t="shared" ref="U3149" si="12983">COS($U$8*$B3146)</f>
        <v>-0.91067586040589188</v>
      </c>
      <c r="V3149" s="73">
        <v>0</v>
      </c>
      <c r="X3149" s="55">
        <f t="shared" ref="X3149" si="12984">N3149*S3146+P3149*S3149-O3149*T3146-Q3149*T3149</f>
        <v>0</v>
      </c>
      <c r="Y3149" s="58">
        <f t="shared" ref="Y3149" si="12985">(N3149*T3146+O3149*S3146+P3149*T3149+Q3149*S3149)</f>
        <v>0.19810129676000984</v>
      </c>
      <c r="Z3149" s="56">
        <f t="shared" ref="Z3149" si="12986">N3149*U3146+P3149*U3149-O3149*V3146-Q3149*V3149</f>
        <v>0.73039826821226672</v>
      </c>
      <c r="AA3149" s="57">
        <f t="shared" ref="AA3149" si="12987">(N3149*V3146+O3149*U3146+P3149*V3149+Q3149*U3149)</f>
        <v>0</v>
      </c>
      <c r="AB3149" s="9"/>
      <c r="AC3149" s="74">
        <f t="shared" ref="AC3149" si="12988">(180/PI())*ATAN(-1*(($X$8*Y3146+AA3146+$X$8*Y3149+AA3149)/($X$8*X3146+Z3146+$X$8*X3149+Z3149)))</f>
        <v>-60.222800978578917</v>
      </c>
      <c r="AE3149" s="102">
        <f t="shared" ref="AE3149" si="12989">20*LOG(((($X$8*X3146+Z3146-$X$8*X3149-Z3149)^2+($X$8*Y3146+AA3146-$X$8*Y3149-AA3149)^2)/(($X$8*X3146+Z3146+$X$8*X3149+Z3149)^2+($X$8*Y3146+AA3146+$X$8*Y3149+AA3149)^2))^0.5)</f>
        <v>-2.6947722539332175</v>
      </c>
      <c r="AF3149" s="17"/>
      <c r="AG3149" s="62"/>
      <c r="AH3149" s="62"/>
      <c r="AI3149" s="62"/>
      <c r="AJ3149" s="62"/>
    </row>
    <row r="3150" spans="2:36" ht="18.649999999999999" customHeight="1">
      <c r="AE3150" s="66"/>
    </row>
    <row r="3151" spans="2:36" ht="18.649999999999999" customHeight="1" thickBot="1">
      <c r="E3151" s="50" t="s">
        <v>8</v>
      </c>
      <c r="J3151" s="50" t="s">
        <v>9</v>
      </c>
      <c r="O3151" s="50" t="s">
        <v>10</v>
      </c>
      <c r="T3151" s="50" t="s">
        <v>11</v>
      </c>
      <c r="Y3151" s="50" t="s">
        <v>12</v>
      </c>
    </row>
    <row r="3152" spans="2:36" ht="18.649999999999999" customHeight="1" thickBot="1">
      <c r="B3152" s="49"/>
      <c r="D3152" s="233" t="s">
        <v>37</v>
      </c>
      <c r="E3152" s="234"/>
      <c r="F3152" s="235" t="s">
        <v>38</v>
      </c>
      <c r="G3152" s="236"/>
      <c r="I3152" s="228" t="s">
        <v>14</v>
      </c>
      <c r="J3152" s="229"/>
      <c r="K3152" s="230" t="s">
        <v>15</v>
      </c>
      <c r="L3152" s="231"/>
      <c r="N3152" s="228" t="s">
        <v>16</v>
      </c>
      <c r="O3152" s="229"/>
      <c r="P3152" s="230" t="s">
        <v>17</v>
      </c>
      <c r="Q3152" s="231"/>
      <c r="S3152" s="228" t="s">
        <v>45</v>
      </c>
      <c r="T3152" s="229"/>
      <c r="U3152" s="230" t="s">
        <v>46</v>
      </c>
      <c r="V3152" s="231"/>
      <c r="X3152" s="228" t="s">
        <v>49</v>
      </c>
      <c r="Y3152" s="229"/>
      <c r="Z3152" s="230" t="s">
        <v>50</v>
      </c>
      <c r="AA3152" s="231"/>
      <c r="AB3152" s="4"/>
      <c r="AC3152" s="53" t="s">
        <v>87</v>
      </c>
      <c r="AE3152" s="98" t="s">
        <v>88</v>
      </c>
      <c r="AF3152" s="17"/>
      <c r="AG3152" s="62"/>
      <c r="AH3152" s="62"/>
      <c r="AI3152" s="62"/>
      <c r="AJ3152" s="62"/>
    </row>
    <row r="3153" spans="2:36" ht="18.649999999999999" customHeight="1" thickTop="1" thickBot="1">
      <c r="B3153" s="75">
        <v>8.94</v>
      </c>
      <c r="D3153" s="132">
        <f t="shared" ref="D3153" si="12990">COS($F$8*$B3153)</f>
        <v>-0.90734227898932962</v>
      </c>
      <c r="E3153" s="133">
        <v>0</v>
      </c>
      <c r="F3153" s="134">
        <v>0</v>
      </c>
      <c r="G3153" s="135">
        <f t="shared" ref="G3153" si="12991">$E$8*SIN($B3153*$F$8)</f>
        <v>-1.2611779806300323</v>
      </c>
      <c r="I3153" s="55">
        <v>1</v>
      </c>
      <c r="J3153" s="58">
        <v>0</v>
      </c>
      <c r="K3153" s="56">
        <v>0</v>
      </c>
      <c r="L3153" s="57">
        <v>0</v>
      </c>
      <c r="N3153" s="55">
        <f t="shared" ref="N3153" si="12992">D3153*I3153+F3153*I3156-E3153*J3153-G3153*J3156</f>
        <v>-0.96520628360260874</v>
      </c>
      <c r="O3153" s="58">
        <f t="shared" ref="O3153" si="12993">(D3153*J3153+E3153*I3153+F3153*J3156+G3153*I3156)</f>
        <v>0</v>
      </c>
      <c r="P3153" s="56">
        <f t="shared" ref="P3153" si="12994">D3153*K3153+F3153*K3156-E3153*L3153-G3153*L3156</f>
        <v>0</v>
      </c>
      <c r="Q3153" s="57">
        <f t="shared" ref="Q3153" si="12995">(D3153*L3153+E3153*K3153+F3153*L3156+G3153*K3156)</f>
        <v>-1.2611779806300323</v>
      </c>
      <c r="S3153" s="59">
        <f t="shared" ref="S3153" si="12996">COS($U$8*$B3153)</f>
        <v>-0.90734227898932962</v>
      </c>
      <c r="T3153" s="60">
        <v>0</v>
      </c>
      <c r="U3153" s="22">
        <v>0</v>
      </c>
      <c r="V3153" s="116">
        <f t="shared" ref="V3153" si="12997">$T$8*SIN($B3153*$U$8)</f>
        <v>-1.2611779806300323</v>
      </c>
      <c r="X3153" s="55">
        <f t="shared" ref="X3153" si="12998">N3153*S3153+P3153*S3156-O3153*T3153-Q3153*T3156</f>
        <v>0.69904248030036276</v>
      </c>
      <c r="Y3153" s="58">
        <f t="shared" ref="Y3153" si="12999">(N3153*T3153+O3153*S3153+P3153*T3156+Q3153*S3156)</f>
        <v>0</v>
      </c>
      <c r="Z3153" s="56">
        <f t="shared" ref="Z3153" si="13000">N3153*U3153+P3153*U3156-O3153*V3153-Q3153*V3156</f>
        <v>0</v>
      </c>
      <c r="AA3153" s="57">
        <f t="shared" ref="AA3153" si="13001">(N3153*V3153+O3153*U3153+P3153*V3156+Q3153*U3156)</f>
        <v>2.3616170148013707</v>
      </c>
      <c r="AB3153" s="9"/>
      <c r="AC3153" s="61">
        <f t="shared" ref="AC3153" si="13002">20*LOG((2*$X$8)/(($X$8*X3153+Z3153+$X$8*X3156+Z3156)^2+($X$8*Y3153+AA3153+$X$8*Y3156+AA3156)^2)^0.5)</f>
        <v>-3.3251102316317698</v>
      </c>
      <c r="AE3153" s="99">
        <f t="shared" ref="AE3153" si="13003">((Y3153^2+X3153^2)/(Y3156^2+X3156^2))^0.5</f>
        <v>3.2285208907865681</v>
      </c>
      <c r="AF3153" s="17"/>
      <c r="AG3153" s="62"/>
      <c r="AH3153" s="62"/>
      <c r="AI3153" s="62"/>
      <c r="AJ3153" s="62"/>
    </row>
    <row r="3154" spans="2:36" ht="18.649999999999999" customHeight="1" thickBot="1">
      <c r="D3154" s="59"/>
      <c r="E3154" s="22"/>
      <c r="F3154" s="22"/>
      <c r="G3154" s="65"/>
      <c r="I3154" s="63"/>
      <c r="L3154" s="64"/>
      <c r="N3154" s="63"/>
      <c r="Q3154" s="64"/>
      <c r="S3154" s="63"/>
      <c r="V3154" s="64"/>
      <c r="X3154" s="63"/>
      <c r="AA3154" s="64"/>
      <c r="AE3154" s="100"/>
      <c r="AF3154" s="17"/>
      <c r="AG3154" s="62"/>
      <c r="AH3154" s="62"/>
      <c r="AI3154" s="62"/>
      <c r="AJ3154" s="62"/>
    </row>
    <row r="3155" spans="2:36" ht="18.649999999999999" customHeight="1" thickBot="1">
      <c r="D3155" s="237" t="s">
        <v>39</v>
      </c>
      <c r="E3155" s="238"/>
      <c r="F3155" s="239" t="s">
        <v>40</v>
      </c>
      <c r="G3155" s="240"/>
      <c r="I3155" s="228" t="s">
        <v>18</v>
      </c>
      <c r="J3155" s="229"/>
      <c r="K3155" s="230" t="s">
        <v>19</v>
      </c>
      <c r="L3155" s="231"/>
      <c r="N3155" s="228" t="s">
        <v>20</v>
      </c>
      <c r="O3155" s="229"/>
      <c r="P3155" s="230" t="s">
        <v>21</v>
      </c>
      <c r="Q3155" s="231"/>
      <c r="S3155" s="228" t="s">
        <v>47</v>
      </c>
      <c r="T3155" s="229"/>
      <c r="U3155" s="230" t="s">
        <v>48</v>
      </c>
      <c r="V3155" s="231"/>
      <c r="X3155" s="228" t="s">
        <v>51</v>
      </c>
      <c r="Y3155" s="229"/>
      <c r="Z3155" s="230" t="s">
        <v>52</v>
      </c>
      <c r="AA3155" s="231"/>
      <c r="AB3155" s="4"/>
      <c r="AC3155" s="71" t="s">
        <v>89</v>
      </c>
      <c r="AE3155" s="101" t="s">
        <v>90</v>
      </c>
      <c r="AF3155" s="17"/>
      <c r="AG3155" s="62"/>
      <c r="AH3155" s="62"/>
      <c r="AI3155" s="62"/>
      <c r="AJ3155" s="62"/>
    </row>
    <row r="3156" spans="2:36" ht="18.649999999999999" customHeight="1" thickTop="1" thickBot="1">
      <c r="D3156" s="43">
        <v>0</v>
      </c>
      <c r="E3156" s="116">
        <f t="shared" ref="E3156" si="13004">(1/$E$8)*SIN($B3153*$F$8)</f>
        <v>-0.14013088673667023</v>
      </c>
      <c r="F3156" s="59">
        <f t="shared" ref="F3156" si="13005">COS($F$8*$B3153)</f>
        <v>-0.90734227898932962</v>
      </c>
      <c r="G3156" s="73">
        <v>0</v>
      </c>
      <c r="I3156" s="55">
        <v>0</v>
      </c>
      <c r="J3156" s="58">
        <f t="shared" ref="J3156" si="13006">(TAN($K$8*B3153))/$J$8</f>
        <v>-4.5880918872665918E-2</v>
      </c>
      <c r="K3156" s="56">
        <v>1</v>
      </c>
      <c r="L3156" s="57">
        <v>0</v>
      </c>
      <c r="N3156" s="55">
        <f t="shared" ref="N3156" si="13007">D3156*I3153+F3156*I3156-E3156*J3153-G3156*J3156</f>
        <v>0</v>
      </c>
      <c r="O3156" s="58">
        <f t="shared" ref="O3156" si="13008">(D3156*J3153+E3156*I3153+F3156*J3156+G3156*I3156)</f>
        <v>-9.8501189244621007E-2</v>
      </c>
      <c r="P3156" s="56">
        <f t="shared" ref="P3156" si="13009">D3156*K3153+F3156*K3156-E3156*L3153-G3156*L3156</f>
        <v>-0.90734227898932962</v>
      </c>
      <c r="Q3156" s="57">
        <f t="shared" ref="Q3156" si="13010">(D3156*L3153+E3156*K3153+F3156*L3156+G3156*K3156)</f>
        <v>0</v>
      </c>
      <c r="S3156" s="43">
        <v>0</v>
      </c>
      <c r="T3156" s="116">
        <f t="shared" ref="T3156" si="13011">(1/$T$8)*SIN($B3153*$U$8)</f>
        <v>-0.14013088673667023</v>
      </c>
      <c r="U3156" s="59">
        <f t="shared" ref="U3156" si="13012">COS($U$8*$B3153)</f>
        <v>-0.90734227898932962</v>
      </c>
      <c r="V3156" s="73">
        <v>0</v>
      </c>
      <c r="X3156" s="55">
        <f t="shared" ref="X3156" si="13013">N3156*S3153+P3156*S3156-O3156*T3153-Q3156*T3156</f>
        <v>0</v>
      </c>
      <c r="Y3156" s="58">
        <f t="shared" ref="Y3156" si="13014">(N3156*T3153+O3156*S3153+P3156*T3156+Q3156*S3156)</f>
        <v>0.21652097166081966</v>
      </c>
      <c r="Z3156" s="56">
        <f t="shared" ref="Z3156" si="13015">N3156*U3153+P3156*U3156-O3156*V3153-Q3156*V3156</f>
        <v>0.69904248030036265</v>
      </c>
      <c r="AA3156" s="57">
        <f t="shared" ref="AA3156" si="13016">(N3156*V3153+O3156*U3153+P3156*V3156+Q3156*U3156)</f>
        <v>0</v>
      </c>
      <c r="AB3156" s="9"/>
      <c r="AC3156" s="74">
        <f t="shared" ref="AC3156" si="13017">(180/PI())*ATAN(-1*(($X$8*Y3153+AA3153+$X$8*Y3156+AA3156)/($X$8*X3153+Z3153+$X$8*X3156+Z3156)))</f>
        <v>-61.529697500181079</v>
      </c>
      <c r="AE3156" s="102">
        <f t="shared" ref="AE3156" si="13018">20*LOG(((($X$8*X3153+Z3153-$X$8*X3156-Z3156)^2+($X$8*Y3153+AA3153-$X$8*Y3156-AA3156)^2)/(($X$8*X3153+Z3153+$X$8*X3156+Z3156)^2+($X$8*Y3153+AA3153+$X$8*Y3156+AA3156)^2))^0.5)</f>
        <v>-2.7167753093946096</v>
      </c>
      <c r="AF3156" s="17"/>
      <c r="AG3156" s="62"/>
      <c r="AH3156" s="62"/>
      <c r="AI3156" s="62"/>
      <c r="AJ3156" s="62"/>
    </row>
    <row r="3157" spans="2:36" ht="18.649999999999999" customHeight="1">
      <c r="AE3157" s="66"/>
    </row>
    <row r="3158" spans="2:36" ht="18.649999999999999" customHeight="1" thickBot="1">
      <c r="E3158" s="50" t="s">
        <v>8</v>
      </c>
      <c r="J3158" s="50" t="s">
        <v>9</v>
      </c>
      <c r="O3158" s="50" t="s">
        <v>10</v>
      </c>
      <c r="T3158" s="50" t="s">
        <v>11</v>
      </c>
      <c r="Y3158" s="50" t="s">
        <v>12</v>
      </c>
    </row>
    <row r="3159" spans="2:36" ht="18.649999999999999" customHeight="1" thickBot="1">
      <c r="B3159" s="49"/>
      <c r="D3159" s="233" t="s">
        <v>37</v>
      </c>
      <c r="E3159" s="234"/>
      <c r="F3159" s="235" t="s">
        <v>38</v>
      </c>
      <c r="G3159" s="236"/>
      <c r="I3159" s="228" t="s">
        <v>14</v>
      </c>
      <c r="J3159" s="229"/>
      <c r="K3159" s="230" t="s">
        <v>15</v>
      </c>
      <c r="L3159" s="231"/>
      <c r="N3159" s="228" t="s">
        <v>16</v>
      </c>
      <c r="O3159" s="229"/>
      <c r="P3159" s="230" t="s">
        <v>17</v>
      </c>
      <c r="Q3159" s="231"/>
      <c r="S3159" s="228" t="s">
        <v>45</v>
      </c>
      <c r="T3159" s="229"/>
      <c r="U3159" s="230" t="s">
        <v>46</v>
      </c>
      <c r="V3159" s="231"/>
      <c r="X3159" s="228" t="s">
        <v>49</v>
      </c>
      <c r="Y3159" s="229"/>
      <c r="Z3159" s="230" t="s">
        <v>50</v>
      </c>
      <c r="AA3159" s="231"/>
      <c r="AB3159" s="4"/>
      <c r="AC3159" s="53" t="s">
        <v>87</v>
      </c>
      <c r="AE3159" s="98" t="s">
        <v>88</v>
      </c>
      <c r="AF3159" s="17"/>
      <c r="AG3159" s="62"/>
      <c r="AH3159" s="62"/>
      <c r="AI3159" s="62"/>
      <c r="AJ3159" s="62"/>
    </row>
    <row r="3160" spans="2:36" ht="18.649999999999999" customHeight="1" thickTop="1" thickBot="1">
      <c r="B3160" s="75">
        <v>8.9600000000000009</v>
      </c>
      <c r="D3160" s="132">
        <f t="shared" ref="D3160" si="13019">COS($F$8*$B3160)</f>
        <v>-0.90395064516590184</v>
      </c>
      <c r="E3160" s="133">
        <v>0</v>
      </c>
      <c r="F3160" s="134">
        <v>0</v>
      </c>
      <c r="G3160" s="135">
        <f t="shared" ref="G3160" si="13020">$E$8*SIN($B3160*$F$8)</f>
        <v>-1.2829103943523681</v>
      </c>
      <c r="I3160" s="55">
        <v>1</v>
      </c>
      <c r="J3160" s="58">
        <v>0</v>
      </c>
      <c r="K3160" s="56">
        <v>0</v>
      </c>
      <c r="L3160" s="57">
        <v>0</v>
      </c>
      <c r="N3160" s="55">
        <f t="shared" ref="N3160" si="13021">D3160*I3160+F3160*I3163-E3160*J3160-G3160*J3163</f>
        <v>-0.94015453975486918</v>
      </c>
      <c r="O3160" s="58">
        <f t="shared" ref="O3160" si="13022">(D3160*J3160+E3160*I3160+F3160*J3163+G3160*I3163)</f>
        <v>0</v>
      </c>
      <c r="P3160" s="56">
        <f t="shared" ref="P3160" si="13023">D3160*K3160+F3160*K3163-E3160*L3160-G3160*L3163</f>
        <v>0</v>
      </c>
      <c r="Q3160" s="57">
        <f t="shared" ref="Q3160" si="13024">(D3160*L3160+E3160*K3160+F3160*L3163+G3160*K3163)</f>
        <v>-1.2829103943523681</v>
      </c>
      <c r="S3160" s="59">
        <f t="shared" ref="S3160" si="13025">COS($U$8*$B3160)</f>
        <v>-0.90395064516590184</v>
      </c>
      <c r="T3160" s="60">
        <v>0</v>
      </c>
      <c r="U3160" s="22">
        <v>0</v>
      </c>
      <c r="V3160" s="116">
        <f t="shared" ref="V3160" si="13026">$T$8*SIN($B3160*$U$8)</f>
        <v>-1.2829103943523681</v>
      </c>
      <c r="X3160" s="55">
        <f t="shared" ref="X3160" si="13027">N3160*S3160+P3160*S3163-O3160*T3160-Q3160*T3163</f>
        <v>0.66698007166291562</v>
      </c>
      <c r="Y3160" s="58">
        <f t="shared" ref="Y3160" si="13028">(N3160*T3160+O3160*S3160+P3160*T3163+Q3160*S3163)</f>
        <v>0</v>
      </c>
      <c r="Z3160" s="56">
        <f t="shared" ref="Z3160" si="13029">N3160*U3160+P3160*U3163-O3160*V3160-Q3160*V3163</f>
        <v>0</v>
      </c>
      <c r="AA3160" s="57">
        <f t="shared" ref="AA3160" si="13030">(N3160*V3160+O3160*U3160+P3160*V3163+Q3160*U3163)</f>
        <v>2.3658217100139529</v>
      </c>
      <c r="AB3160" s="9"/>
      <c r="AC3160" s="61">
        <f t="shared" ref="AC3160" si="13031">20*LOG((2*$X$8)/(($X$8*X3160+Z3160+$X$8*X3163+Z3163)^2+($X$8*Y3160+AA3160+$X$8*Y3163+AA3163)^2)^0.5)</f>
        <v>-3.294943555578898</v>
      </c>
      <c r="AE3160" s="99">
        <f t="shared" ref="AE3160" si="13032">((Y3160^2+X3160^2)/(Y3163^2+X3163^2))^0.5</f>
        <v>2.8424592013822405</v>
      </c>
      <c r="AF3160" s="17"/>
      <c r="AG3160" s="62"/>
      <c r="AH3160" s="62"/>
      <c r="AI3160" s="62"/>
      <c r="AJ3160" s="62"/>
    </row>
    <row r="3161" spans="2:36" ht="18.649999999999999" customHeight="1" thickBot="1">
      <c r="D3161" s="59"/>
      <c r="E3161" s="22"/>
      <c r="F3161" s="22"/>
      <c r="G3161" s="65"/>
      <c r="I3161" s="63"/>
      <c r="L3161" s="64"/>
      <c r="N3161" s="63"/>
      <c r="Q3161" s="64"/>
      <c r="S3161" s="63"/>
      <c r="V3161" s="64"/>
      <c r="X3161" s="63"/>
      <c r="AA3161" s="64"/>
      <c r="AE3161" s="100"/>
      <c r="AF3161" s="17"/>
      <c r="AG3161" s="62"/>
      <c r="AH3161" s="62"/>
      <c r="AI3161" s="62"/>
      <c r="AJ3161" s="62"/>
    </row>
    <row r="3162" spans="2:36" ht="18.649999999999999" customHeight="1" thickBot="1">
      <c r="D3162" s="237" t="s">
        <v>39</v>
      </c>
      <c r="E3162" s="238"/>
      <c r="F3162" s="239" t="s">
        <v>40</v>
      </c>
      <c r="G3162" s="240"/>
      <c r="I3162" s="228" t="s">
        <v>18</v>
      </c>
      <c r="J3162" s="229"/>
      <c r="K3162" s="230" t="s">
        <v>19</v>
      </c>
      <c r="L3162" s="231"/>
      <c r="N3162" s="228" t="s">
        <v>20</v>
      </c>
      <c r="O3162" s="229"/>
      <c r="P3162" s="230" t="s">
        <v>21</v>
      </c>
      <c r="Q3162" s="231"/>
      <c r="S3162" s="228" t="s">
        <v>47</v>
      </c>
      <c r="T3162" s="229"/>
      <c r="U3162" s="230" t="s">
        <v>48</v>
      </c>
      <c r="V3162" s="231"/>
      <c r="X3162" s="228" t="s">
        <v>51</v>
      </c>
      <c r="Y3162" s="229"/>
      <c r="Z3162" s="230" t="s">
        <v>52</v>
      </c>
      <c r="AA3162" s="231"/>
      <c r="AB3162" s="4"/>
      <c r="AC3162" s="71" t="s">
        <v>89</v>
      </c>
      <c r="AE3162" s="101" t="s">
        <v>90</v>
      </c>
      <c r="AF3162" s="17"/>
      <c r="AG3162" s="62"/>
      <c r="AH3162" s="62"/>
      <c r="AI3162" s="62"/>
      <c r="AJ3162" s="62"/>
    </row>
    <row r="3163" spans="2:36" ht="18.649999999999999" customHeight="1" thickTop="1" thickBot="1">
      <c r="D3163" s="43">
        <v>0</v>
      </c>
      <c r="E3163" s="116">
        <f t="shared" ref="E3163" si="13033">(1/$E$8)*SIN($B3160*$F$8)</f>
        <v>-0.14254559937248534</v>
      </c>
      <c r="F3163" s="59">
        <f t="shared" ref="F3163" si="13034">COS($F$8*$B3160)</f>
        <v>-0.90395064516590184</v>
      </c>
      <c r="G3163" s="73">
        <v>0</v>
      </c>
      <c r="I3163" s="55">
        <v>0</v>
      </c>
      <c r="J3163" s="58">
        <f t="shared" ref="J3163" si="13035">(TAN($K$8*B3160))/$J$8</f>
        <v>-2.8220127257791557E-2</v>
      </c>
      <c r="K3163" s="56">
        <v>1</v>
      </c>
      <c r="L3163" s="57">
        <v>0</v>
      </c>
      <c r="N3163" s="55">
        <f t="shared" ref="N3163" si="13036">D3163*I3160+F3163*I3163-E3163*J3160-G3163*J3163</f>
        <v>0</v>
      </c>
      <c r="O3163" s="58">
        <f t="shared" ref="O3163" si="13037">(D3163*J3160+E3163*I3160+F3163*J3163+G3163*I3163)</f>
        <v>-0.11703599713114081</v>
      </c>
      <c r="P3163" s="56">
        <f t="shared" ref="P3163" si="13038">D3163*K3160+F3163*K3163-E3163*L3160-G3163*L3163</f>
        <v>-0.90395064516590184</v>
      </c>
      <c r="Q3163" s="57">
        <f t="shared" ref="Q3163" si="13039">(D3163*L3160+E3163*K3160+F3163*L3163+G3163*K3163)</f>
        <v>0</v>
      </c>
      <c r="S3163" s="43">
        <v>0</v>
      </c>
      <c r="T3163" s="116">
        <f t="shared" ref="T3163" si="13040">(1/$T$8)*SIN($B3160*$U$8)</f>
        <v>-0.14254559937248534</v>
      </c>
      <c r="U3163" s="59">
        <f t="shared" ref="U3163" si="13041">COS($U$8*$B3160)</f>
        <v>-0.90395064516590184</v>
      </c>
      <c r="V3163" s="73">
        <v>0</v>
      </c>
      <c r="X3163" s="55">
        <f t="shared" ref="X3163" si="13042">N3163*S3160+P3163*S3163-O3163*T3160-Q3163*T3163</f>
        <v>0</v>
      </c>
      <c r="Y3163" s="58">
        <f t="shared" ref="Y3163" si="13043">(N3163*T3160+O3163*S3160+P3163*T3163+Q3163*S3163)</f>
        <v>0.23464895163264765</v>
      </c>
      <c r="Z3163" s="56">
        <f t="shared" ref="Z3163" si="13044">N3163*U3160+P3163*U3163-O3163*V3160-Q3163*V3163</f>
        <v>0.66698007166291573</v>
      </c>
      <c r="AA3163" s="57">
        <f t="shared" ref="AA3163" si="13045">(N3163*V3160+O3163*U3160+P3163*V3163+Q3163*U3163)</f>
        <v>0</v>
      </c>
      <c r="AB3163" s="9"/>
      <c r="AC3163" s="74">
        <f t="shared" ref="AC3163" si="13046">(180/PI())*ATAN(-1*(($X$8*Y3160+AA3160+$X$8*Y3163+AA3163)/($X$8*X3160+Z3160+$X$8*X3163+Z3163)))</f>
        <v>-62.843594594096636</v>
      </c>
      <c r="AE3163" s="102">
        <f t="shared" ref="AE3163" si="13047">20*LOG(((($X$8*X3160+Z3160-$X$8*X3163-Z3163)^2+($X$8*Y3160+AA3160-$X$8*Y3163-AA3163)^2)/(($X$8*X3160+Z3160+$X$8*X3163+Z3163)^2+($X$8*Y3160+AA3160+$X$8*Y3163+AA3163)^2))^0.5)</f>
        <v>-2.7431703453333878</v>
      </c>
      <c r="AF3163" s="17"/>
      <c r="AG3163" s="62"/>
      <c r="AH3163" s="62"/>
      <c r="AI3163" s="62"/>
      <c r="AJ3163" s="62"/>
    </row>
    <row r="3164" spans="2:36" ht="18.649999999999999" customHeight="1">
      <c r="AE3164" s="66"/>
    </row>
    <row r="3165" spans="2:36" ht="18.649999999999999" customHeight="1" thickBot="1">
      <c r="E3165" s="50" t="s">
        <v>8</v>
      </c>
      <c r="J3165" s="50" t="s">
        <v>9</v>
      </c>
      <c r="O3165" s="50" t="s">
        <v>10</v>
      </c>
      <c r="T3165" s="50" t="s">
        <v>11</v>
      </c>
      <c r="Y3165" s="50" t="s">
        <v>12</v>
      </c>
    </row>
    <row r="3166" spans="2:36" ht="18.649999999999999" customHeight="1" thickBot="1">
      <c r="B3166" s="49"/>
      <c r="D3166" s="233" t="s">
        <v>37</v>
      </c>
      <c r="E3166" s="234"/>
      <c r="F3166" s="235" t="s">
        <v>38</v>
      </c>
      <c r="G3166" s="236"/>
      <c r="I3166" s="228" t="s">
        <v>14</v>
      </c>
      <c r="J3166" s="229"/>
      <c r="K3166" s="230" t="s">
        <v>15</v>
      </c>
      <c r="L3166" s="231"/>
      <c r="N3166" s="228" t="s">
        <v>16</v>
      </c>
      <c r="O3166" s="229"/>
      <c r="P3166" s="230" t="s">
        <v>17</v>
      </c>
      <c r="Q3166" s="231"/>
      <c r="S3166" s="228" t="s">
        <v>45</v>
      </c>
      <c r="T3166" s="229"/>
      <c r="U3166" s="230" t="s">
        <v>46</v>
      </c>
      <c r="V3166" s="231"/>
      <c r="X3166" s="228" t="s">
        <v>49</v>
      </c>
      <c r="Y3166" s="229"/>
      <c r="Z3166" s="230" t="s">
        <v>50</v>
      </c>
      <c r="AA3166" s="231"/>
      <c r="AB3166" s="4"/>
      <c r="AC3166" s="53" t="s">
        <v>87</v>
      </c>
      <c r="AE3166" s="98" t="s">
        <v>88</v>
      </c>
      <c r="AF3166" s="17"/>
      <c r="AG3166" s="62"/>
      <c r="AH3166" s="62"/>
      <c r="AI3166" s="62"/>
      <c r="AJ3166" s="62"/>
    </row>
    <row r="3167" spans="2:36" ht="18.649999999999999" customHeight="1" thickTop="1" thickBot="1">
      <c r="B3167" s="75">
        <v>8.98</v>
      </c>
      <c r="D3167" s="132">
        <f t="shared" ref="D3167" si="13048">COS($F$8*$B3167)</f>
        <v>-0.9005011759347632</v>
      </c>
      <c r="E3167" s="133">
        <v>0</v>
      </c>
      <c r="F3167" s="134">
        <v>0</v>
      </c>
      <c r="G3167" s="135">
        <f t="shared" ref="G3167" si="13049">$E$8*SIN($B3167*$F$8)</f>
        <v>-1.3045607265516534</v>
      </c>
      <c r="I3167" s="55">
        <v>1</v>
      </c>
      <c r="J3167" s="58">
        <v>0</v>
      </c>
      <c r="K3167" s="56">
        <v>0</v>
      </c>
      <c r="L3167" s="57">
        <v>0</v>
      </c>
      <c r="N3167" s="55">
        <f t="shared" ref="N3167" si="13050">D3167*I3167+F3167*I3170-E3167*J3167-G3167*J3170</f>
        <v>-0.9142908596831113</v>
      </c>
      <c r="O3167" s="58">
        <f t="shared" ref="O3167" si="13051">(D3167*J3167+E3167*I3167+F3167*J3170+G3167*I3170)</f>
        <v>0</v>
      </c>
      <c r="P3167" s="56">
        <f t="shared" ref="P3167" si="13052">D3167*K3167+F3167*K3170-E3167*L3167-G3167*L3170</f>
        <v>0</v>
      </c>
      <c r="Q3167" s="57">
        <f t="shared" ref="Q3167" si="13053">(D3167*L3167+E3167*K3167+F3167*L3170+G3167*K3170)</f>
        <v>-1.3045607265516534</v>
      </c>
      <c r="S3167" s="59">
        <f t="shared" ref="S3167" si="13054">COS($U$8*$B3167)</f>
        <v>-0.9005011759347632</v>
      </c>
      <c r="T3167" s="60">
        <v>0</v>
      </c>
      <c r="U3167" s="22">
        <v>0</v>
      </c>
      <c r="V3167" s="116">
        <f t="shared" ref="V3167" si="13055">$T$8*SIN($B3167*$U$8)</f>
        <v>-1.3045607265516534</v>
      </c>
      <c r="X3167" s="55">
        <f t="shared" ref="X3167" si="13056">N3167*S3167+P3167*S3170-O3167*T3167-Q3167*T3170</f>
        <v>0.63422236215093863</v>
      </c>
      <c r="Y3167" s="58">
        <f t="shared" ref="Y3167" si="13057">(N3167*T3167+O3167*S3167+P3167*T3170+Q3167*S3170)</f>
        <v>0</v>
      </c>
      <c r="Z3167" s="56">
        <f t="shared" ref="Z3167" si="13058">N3167*U3167+P3167*U3170-O3167*V3167-Q3167*V3170</f>
        <v>0</v>
      </c>
      <c r="AA3167" s="57">
        <f t="shared" ref="AA3167" si="13059">(N3167*V3167+O3167*U3167+P3167*V3170+Q3167*U3170)</f>
        <v>2.3675064165258082</v>
      </c>
      <c r="AB3167" s="9"/>
      <c r="AC3167" s="61">
        <f t="shared" ref="AC3167" si="13060">20*LOG((2*$X$8)/(($X$8*X3167+Z3167+$X$8*X3170+Z3170)^2+($X$8*Y3167+AA3167+$X$8*Y3170+AA3170)^2)^0.5)</f>
        <v>-3.2599319509916524</v>
      </c>
      <c r="AE3167" s="99">
        <f t="shared" ref="AE3167" si="13061">((Y3167^2+X3167^2)/(Y3170^2+X3170^2))^0.5</f>
        <v>2.5119119709561861</v>
      </c>
      <c r="AF3167" s="17"/>
      <c r="AG3167" s="62"/>
      <c r="AH3167" s="62"/>
      <c r="AI3167" s="62"/>
      <c r="AJ3167" s="62"/>
    </row>
    <row r="3168" spans="2:36" ht="18.649999999999999" customHeight="1" thickBot="1">
      <c r="D3168" s="59"/>
      <c r="E3168" s="22"/>
      <c r="F3168" s="22"/>
      <c r="G3168" s="65"/>
      <c r="I3168" s="63"/>
      <c r="L3168" s="64"/>
      <c r="N3168" s="63"/>
      <c r="Q3168" s="64"/>
      <c r="S3168" s="63"/>
      <c r="V3168" s="64"/>
      <c r="X3168" s="63"/>
      <c r="AA3168" s="64"/>
      <c r="AE3168" s="100"/>
      <c r="AF3168" s="17"/>
      <c r="AG3168" s="62"/>
      <c r="AH3168" s="62"/>
      <c r="AI3168" s="62"/>
      <c r="AJ3168" s="62"/>
    </row>
    <row r="3169" spans="2:36" ht="18.649999999999999" customHeight="1" thickBot="1">
      <c r="D3169" s="237" t="s">
        <v>39</v>
      </c>
      <c r="E3169" s="238"/>
      <c r="F3169" s="239" t="s">
        <v>40</v>
      </c>
      <c r="G3169" s="240"/>
      <c r="I3169" s="228" t="s">
        <v>18</v>
      </c>
      <c r="J3169" s="229"/>
      <c r="K3169" s="230" t="s">
        <v>19</v>
      </c>
      <c r="L3169" s="231"/>
      <c r="N3169" s="228" t="s">
        <v>20</v>
      </c>
      <c r="O3169" s="229"/>
      <c r="P3169" s="230" t="s">
        <v>21</v>
      </c>
      <c r="Q3169" s="231"/>
      <c r="S3169" s="228" t="s">
        <v>47</v>
      </c>
      <c r="T3169" s="229"/>
      <c r="U3169" s="230" t="s">
        <v>48</v>
      </c>
      <c r="V3169" s="231"/>
      <c r="X3169" s="228" t="s">
        <v>51</v>
      </c>
      <c r="Y3169" s="229"/>
      <c r="Z3169" s="230" t="s">
        <v>52</v>
      </c>
      <c r="AA3169" s="231"/>
      <c r="AB3169" s="4"/>
      <c r="AC3169" s="71" t="s">
        <v>89</v>
      </c>
      <c r="AE3169" s="101" t="s">
        <v>90</v>
      </c>
      <c r="AF3169" s="17"/>
      <c r="AG3169" s="62"/>
      <c r="AH3169" s="62"/>
      <c r="AI3169" s="62"/>
      <c r="AJ3169" s="62"/>
    </row>
    <row r="3170" spans="2:36" ht="18.649999999999999" customHeight="1" thickTop="1" thickBot="1">
      <c r="D3170" s="43">
        <v>0</v>
      </c>
      <c r="E3170" s="116">
        <f t="shared" ref="E3170" si="13062">(1/$E$8)*SIN($B3167*$F$8)</f>
        <v>-0.1449511918390726</v>
      </c>
      <c r="F3170" s="59">
        <f t="shared" ref="F3170" si="13063">COS($F$8*$B3167)</f>
        <v>-0.9005011759347632</v>
      </c>
      <c r="G3170" s="73">
        <v>0</v>
      </c>
      <c r="I3170" s="55">
        <v>0</v>
      </c>
      <c r="J3170" s="58">
        <f t="shared" ref="J3170" si="13064">(TAN($K$8*B3167))/$J$8</f>
        <v>-1.0570365539669717E-2</v>
      </c>
      <c r="K3170" s="56">
        <v>1</v>
      </c>
      <c r="L3170" s="57">
        <v>0</v>
      </c>
      <c r="N3170" s="55">
        <f t="shared" ref="N3170" si="13065">D3170*I3167+F3170*I3170-E3170*J3167-G3170*J3170</f>
        <v>0</v>
      </c>
      <c r="O3170" s="58">
        <f t="shared" ref="O3170" si="13066">(D3170*J3167+E3170*I3167+F3170*J3170+G3170*I3170)</f>
        <v>-0.1354325652405397</v>
      </c>
      <c r="P3170" s="56">
        <f t="shared" ref="P3170" si="13067">D3170*K3167+F3170*K3170-E3170*L3167-G3170*L3170</f>
        <v>-0.9005011759347632</v>
      </c>
      <c r="Q3170" s="57">
        <f t="shared" ref="Q3170" si="13068">(D3170*L3167+E3170*K3167+F3170*L3170+G3170*K3170)</f>
        <v>0</v>
      </c>
      <c r="S3170" s="43">
        <v>0</v>
      </c>
      <c r="T3170" s="116">
        <f t="shared" ref="T3170" si="13069">(1/$T$8)*SIN($B3167*$U$8)</f>
        <v>-0.1449511918390726</v>
      </c>
      <c r="U3170" s="59">
        <f t="shared" ref="U3170" si="13070">COS($U$8*$B3167)</f>
        <v>-0.9005011759347632</v>
      </c>
      <c r="V3170" s="73">
        <v>0</v>
      </c>
      <c r="X3170" s="55">
        <f t="shared" ref="X3170" si="13071">N3170*S3167+P3170*S3170-O3170*T3167-Q3170*T3170</f>
        <v>0</v>
      </c>
      <c r="Y3170" s="58">
        <f t="shared" ref="Y3170" si="13072">(N3170*T3167+O3170*S3167+P3170*T3170+Q3170*S3170)</f>
        <v>0.25248590296319784</v>
      </c>
      <c r="Z3170" s="56">
        <f t="shared" ref="Z3170" si="13073">N3170*U3167+P3170*U3170-O3170*V3167-Q3170*V3170</f>
        <v>0.63422236215093863</v>
      </c>
      <c r="AA3170" s="57">
        <f t="shared" ref="AA3170" si="13074">(N3170*V3167+O3170*U3167+P3170*V3170+Q3170*U3170)</f>
        <v>0</v>
      </c>
      <c r="AB3170" s="9"/>
      <c r="AC3170" s="74">
        <f t="shared" ref="AC3170" si="13075">(180/PI())*ATAN(-1*(($X$8*Y3167+AA3167+$X$8*Y3170+AA3170)/($X$8*X3167+Z3167+$X$8*X3170+Z3170)))</f>
        <v>-64.166490146756814</v>
      </c>
      <c r="AE3170" s="102">
        <f t="shared" ref="AE3170" si="13076">20*LOG(((($X$8*X3167+Z3167-$X$8*X3170-Z3170)^2+($X$8*Y3167+AA3167-$X$8*Y3170-AA3170)^2)/(($X$8*X3167+Z3167+$X$8*X3170+Z3170)^2+($X$8*Y3167+AA3167+$X$8*Y3170+AA3170)^2))^0.5)</f>
        <v>-2.7742401852855902</v>
      </c>
      <c r="AF3170" s="17"/>
      <c r="AG3170" s="62"/>
      <c r="AH3170" s="62"/>
      <c r="AI3170" s="62"/>
      <c r="AJ3170" s="62"/>
    </row>
    <row r="3171" spans="2:36" ht="18.649999999999999" customHeight="1">
      <c r="AE3171" s="66"/>
    </row>
    <row r="3172" spans="2:36" ht="18.649999999999999" customHeight="1" thickBot="1">
      <c r="E3172" s="50" t="s">
        <v>8</v>
      </c>
      <c r="J3172" s="50" t="s">
        <v>9</v>
      </c>
      <c r="O3172" s="50" t="s">
        <v>10</v>
      </c>
      <c r="T3172" s="50" t="s">
        <v>11</v>
      </c>
      <c r="Y3172" s="50" t="s">
        <v>12</v>
      </c>
    </row>
    <row r="3173" spans="2:36" ht="18.649999999999999" customHeight="1" thickBot="1">
      <c r="B3173" s="49"/>
      <c r="D3173" s="233" t="s">
        <v>37</v>
      </c>
      <c r="E3173" s="234"/>
      <c r="F3173" s="235" t="s">
        <v>38</v>
      </c>
      <c r="G3173" s="236"/>
      <c r="I3173" s="228" t="s">
        <v>14</v>
      </c>
      <c r="J3173" s="229"/>
      <c r="K3173" s="230" t="s">
        <v>15</v>
      </c>
      <c r="L3173" s="231"/>
      <c r="N3173" s="228" t="s">
        <v>16</v>
      </c>
      <c r="O3173" s="229"/>
      <c r="P3173" s="230" t="s">
        <v>17</v>
      </c>
      <c r="Q3173" s="231"/>
      <c r="S3173" s="228" t="s">
        <v>45</v>
      </c>
      <c r="T3173" s="229"/>
      <c r="U3173" s="230" t="s">
        <v>46</v>
      </c>
      <c r="V3173" s="231"/>
      <c r="X3173" s="228" t="s">
        <v>49</v>
      </c>
      <c r="Y3173" s="229"/>
      <c r="Z3173" s="230" t="s">
        <v>50</v>
      </c>
      <c r="AA3173" s="231"/>
      <c r="AB3173" s="4"/>
      <c r="AC3173" s="53" t="s">
        <v>87</v>
      </c>
      <c r="AE3173" s="98" t="s">
        <v>88</v>
      </c>
      <c r="AF3173" s="17"/>
      <c r="AG3173" s="62"/>
      <c r="AH3173" s="62"/>
      <c r="AI3173" s="62"/>
      <c r="AJ3173" s="62"/>
    </row>
    <row r="3174" spans="2:36" ht="18" customHeight="1" thickTop="1" thickBot="1">
      <c r="B3174" s="75">
        <v>9</v>
      </c>
      <c r="D3174" s="132">
        <f t="shared" ref="D3174" si="13077">COS($F$8*$B3174)</f>
        <v>-0.89699409199541735</v>
      </c>
      <c r="E3174" s="133">
        <v>0</v>
      </c>
      <c r="F3174" s="134">
        <v>0</v>
      </c>
      <c r="G3174" s="135">
        <f t="shared" ref="G3174" si="13078">$E$8*SIN($B3174*$F$8)</f>
        <v>-1.3261275920241802</v>
      </c>
      <c r="I3174" s="55">
        <v>1</v>
      </c>
      <c r="J3174" s="58">
        <v>0</v>
      </c>
      <c r="K3174" s="56">
        <v>0</v>
      </c>
      <c r="L3174" s="57">
        <v>0</v>
      </c>
      <c r="N3174" s="55">
        <f t="shared" ref="N3174" si="13079">D3174*I3174+F3174*I3177-E3174*J3174-G3174*J3177</f>
        <v>-0.88761138586576438</v>
      </c>
      <c r="O3174" s="58">
        <f t="shared" ref="O3174" si="13080">(D3174*J3174+E3174*I3174+F3174*J3177+G3174*I3177)</f>
        <v>0</v>
      </c>
      <c r="P3174" s="56">
        <f t="shared" ref="P3174" si="13081">D3174*K3174+F3174*K3177-E3174*L3174-G3174*L3177</f>
        <v>0</v>
      </c>
      <c r="Q3174" s="57">
        <f t="shared" ref="Q3174" si="13082">(D3174*L3174+E3174*K3174+F3174*L3177+G3174*K3177)</f>
        <v>-1.3261275920241802</v>
      </c>
      <c r="S3174" s="59">
        <f t="shared" ref="S3174" si="13083">COS($U$8*$B3174)</f>
        <v>-0.89699409199541735</v>
      </c>
      <c r="T3174" s="60">
        <v>0</v>
      </c>
      <c r="U3174" s="22">
        <v>0</v>
      </c>
      <c r="V3174" s="116">
        <f t="shared" ref="V3174" si="13084">$T$8*SIN($B3174*$U$8)</f>
        <v>-1.3261275920241802</v>
      </c>
      <c r="X3174" s="55">
        <f t="shared" ref="X3174" si="13085">N3174*S3174+P3174*S3177-O3174*T3174-Q3174*T3177</f>
        <v>0.60078057018413866</v>
      </c>
      <c r="Y3174" s="58">
        <f t="shared" ref="Y3174" si="13086">(N3174*T3174+O3174*S3174+P3174*T3177+Q3174*S3177)</f>
        <v>0</v>
      </c>
      <c r="Z3174" s="56">
        <f t="shared" ref="Z3174" si="13087">N3174*U3174+P3174*U3177-O3174*V3174-Q3174*V3177</f>
        <v>0</v>
      </c>
      <c r="AA3174" s="57">
        <f t="shared" ref="AA3174" si="13088">(N3174*V3174+O3174*U3174+P3174*V3177+Q3174*U3177)</f>
        <v>2.3666145650692103</v>
      </c>
      <c r="AB3174" s="9"/>
      <c r="AC3174" s="61">
        <f t="shared" ref="AC3174" si="13089">20*LOG((2*$X$8)/(($X$8*X3174+Z3174+$X$8*X3177+Z3177)^2+($X$8*Y3174+AA3174+$X$8*Y3177+AA3177)^2)^0.5)</f>
        <v>-3.2199467567244988</v>
      </c>
      <c r="AE3174" s="99">
        <f t="shared" ref="AE3174" si="13090">((Y3174^2+X3174^2)/(Y3177^2+X3177^2))^0.5</f>
        <v>2.224845908501389</v>
      </c>
      <c r="AF3174" s="17"/>
      <c r="AG3174" s="62"/>
      <c r="AH3174" s="62"/>
      <c r="AI3174" s="62"/>
      <c r="AJ3174" s="62"/>
    </row>
    <row r="3175" spans="2:36" ht="18.649999999999999" customHeight="1" thickBot="1">
      <c r="D3175" s="59"/>
      <c r="E3175" s="22"/>
      <c r="F3175" s="22"/>
      <c r="G3175" s="65"/>
      <c r="I3175" s="63"/>
      <c r="L3175" s="64"/>
      <c r="N3175" s="63"/>
      <c r="Q3175" s="64"/>
      <c r="S3175" s="63"/>
      <c r="V3175" s="64"/>
      <c r="X3175" s="63"/>
      <c r="AA3175" s="64"/>
      <c r="AE3175" s="100"/>
      <c r="AF3175" s="17"/>
      <c r="AG3175" s="62"/>
      <c r="AH3175" s="62"/>
      <c r="AI3175" s="62"/>
      <c r="AJ3175" s="62"/>
    </row>
    <row r="3176" spans="2:36" ht="18.649999999999999" customHeight="1" thickBot="1">
      <c r="D3176" s="237" t="s">
        <v>39</v>
      </c>
      <c r="E3176" s="238"/>
      <c r="F3176" s="239" t="s">
        <v>40</v>
      </c>
      <c r="G3176" s="240"/>
      <c r="I3176" s="228" t="s">
        <v>18</v>
      </c>
      <c r="J3176" s="229"/>
      <c r="K3176" s="230" t="s">
        <v>19</v>
      </c>
      <c r="L3176" s="231"/>
      <c r="N3176" s="228" t="s">
        <v>20</v>
      </c>
      <c r="O3176" s="229"/>
      <c r="P3176" s="230" t="s">
        <v>21</v>
      </c>
      <c r="Q3176" s="231"/>
      <c r="S3176" s="228" t="s">
        <v>47</v>
      </c>
      <c r="T3176" s="229"/>
      <c r="U3176" s="230" t="s">
        <v>48</v>
      </c>
      <c r="V3176" s="231"/>
      <c r="X3176" s="228" t="s">
        <v>51</v>
      </c>
      <c r="Y3176" s="229"/>
      <c r="Z3176" s="230" t="s">
        <v>52</v>
      </c>
      <c r="AA3176" s="231"/>
      <c r="AB3176" s="4"/>
      <c r="AC3176" s="71" t="s">
        <v>89</v>
      </c>
      <c r="AE3176" s="101" t="s">
        <v>90</v>
      </c>
      <c r="AF3176" s="17"/>
      <c r="AG3176" s="62"/>
      <c r="AH3176" s="62"/>
      <c r="AI3176" s="62"/>
      <c r="AJ3176" s="62"/>
    </row>
    <row r="3177" spans="2:36" ht="18.649999999999999" customHeight="1" thickTop="1" thickBot="1">
      <c r="D3177" s="43">
        <v>0</v>
      </c>
      <c r="E3177" s="116">
        <f t="shared" ref="E3177" si="13091">(1/$E$8)*SIN($B3174*$F$8)</f>
        <v>-0.14734751022490888</v>
      </c>
      <c r="F3177" s="59">
        <f t="shared" ref="F3177" si="13092">COS($F$8*$B3174)</f>
        <v>-0.89699409199541735</v>
      </c>
      <c r="G3177" s="73">
        <v>0</v>
      </c>
      <c r="I3177" s="55">
        <v>0</v>
      </c>
      <c r="J3177" s="58">
        <f t="shared" ref="J3177" si="13093">(TAN($K$8*B3174))/$J$8</f>
        <v>7.0752665023215396E-3</v>
      </c>
      <c r="K3177" s="56">
        <v>1</v>
      </c>
      <c r="L3177" s="57">
        <v>0</v>
      </c>
      <c r="N3177" s="55">
        <f t="shared" ref="N3177" si="13094">D3177*I3174+F3177*I3177-E3177*J3174-G3177*J3177</f>
        <v>0</v>
      </c>
      <c r="O3177" s="58">
        <f t="shared" ref="O3177" si="13095">(D3177*J3174+E3177*I3174+F3177*J3177+G3177*I3177)</f>
        <v>-0.1536939824767844</v>
      </c>
      <c r="P3177" s="56">
        <f t="shared" ref="P3177" si="13096">D3177*K3174+F3177*K3177-E3177*L3174-G3177*L3177</f>
        <v>-0.89699409199541735</v>
      </c>
      <c r="Q3177" s="57">
        <f t="shared" ref="Q3177" si="13097">(D3177*L3174+E3177*K3174+F3177*L3177+G3177*K3177)</f>
        <v>0</v>
      </c>
      <c r="S3177" s="43">
        <v>0</v>
      </c>
      <c r="T3177" s="116">
        <f t="shared" ref="T3177" si="13098">(1/$T$8)*SIN($B3174*$U$8)</f>
        <v>-0.14734751022490888</v>
      </c>
      <c r="U3177" s="59">
        <f t="shared" ref="U3177" si="13099">COS($U$8*$B3174)</f>
        <v>-0.89699409199541735</v>
      </c>
      <c r="V3177" s="73">
        <v>0</v>
      </c>
      <c r="X3177" s="55">
        <f t="shared" ref="X3177" si="13100">N3177*S3174+P3177*S3177-O3177*T3174-Q3177*T3177</f>
        <v>0</v>
      </c>
      <c r="Y3177" s="58">
        <f t="shared" ref="Y3177" si="13101">(N3177*T3174+O3177*S3174+P3177*T3177+Q3177*S3177)</f>
        <v>0.2700324403989004</v>
      </c>
      <c r="Z3177" s="56">
        <f t="shared" ref="Z3177" si="13102">N3177*U3174+P3177*U3177-O3177*V3174-Q3177*V3177</f>
        <v>0.60078057018413866</v>
      </c>
      <c r="AA3177" s="57">
        <f t="shared" ref="AA3177" si="13103">(N3177*V3174+O3177*U3174+P3177*V3177+Q3177*U3177)</f>
        <v>0</v>
      </c>
      <c r="AB3177" s="9"/>
      <c r="AC3177" s="74">
        <f t="shared" ref="AC3177" si="13104">(180/PI())*ATAN(-1*(($X$8*Y3174+AA3174+$X$8*Y3177+AA3177)/($X$8*X3174+Z3174+$X$8*X3177+Z3177)))</f>
        <v>-65.500506098867874</v>
      </c>
      <c r="AE3177" s="102">
        <f t="shared" ref="AE3177" si="13105">20*LOG(((($X$8*X3174+Z3174-$X$8*X3177-Z3177)^2+($X$8*Y3174+AA3174-$X$8*Y3177-AA3177)^2)/(($X$8*X3174+Z3174+$X$8*X3177+Z3177)^2+($X$8*Y3174+AA3174+$X$8*Y3177+AA3177)^2))^0.5)</f>
        <v>-2.8103090958363079</v>
      </c>
      <c r="AF3177" s="17"/>
      <c r="AG3177" s="62"/>
      <c r="AH3177" s="62"/>
      <c r="AI3177" s="62"/>
      <c r="AJ3177" s="62"/>
    </row>
    <row r="3178" spans="2:36" ht="18.649999999999999" customHeight="1">
      <c r="AE3178" s="66"/>
    </row>
    <row r="3179" spans="2:36" ht="18.649999999999999" customHeight="1" thickBot="1">
      <c r="E3179" s="50" t="s">
        <v>8</v>
      </c>
      <c r="J3179" s="50" t="s">
        <v>9</v>
      </c>
      <c r="O3179" s="50" t="s">
        <v>10</v>
      </c>
      <c r="T3179" s="50" t="s">
        <v>11</v>
      </c>
      <c r="Y3179" s="50" t="s">
        <v>12</v>
      </c>
    </row>
    <row r="3180" spans="2:36" ht="18.649999999999999" customHeight="1" thickBot="1">
      <c r="B3180" s="49"/>
      <c r="D3180" s="233" t="s">
        <v>37</v>
      </c>
      <c r="E3180" s="234"/>
      <c r="F3180" s="235" t="s">
        <v>38</v>
      </c>
      <c r="G3180" s="236"/>
      <c r="I3180" s="228" t="s">
        <v>14</v>
      </c>
      <c r="J3180" s="229"/>
      <c r="K3180" s="230" t="s">
        <v>15</v>
      </c>
      <c r="L3180" s="231"/>
      <c r="N3180" s="228" t="s">
        <v>16</v>
      </c>
      <c r="O3180" s="229"/>
      <c r="P3180" s="230" t="s">
        <v>17</v>
      </c>
      <c r="Q3180" s="231"/>
      <c r="S3180" s="228" t="s">
        <v>45</v>
      </c>
      <c r="T3180" s="229"/>
      <c r="U3180" s="230" t="s">
        <v>46</v>
      </c>
      <c r="V3180" s="231"/>
      <c r="X3180" s="228" t="s">
        <v>49</v>
      </c>
      <c r="Y3180" s="229"/>
      <c r="Z3180" s="230" t="s">
        <v>50</v>
      </c>
      <c r="AA3180" s="231"/>
      <c r="AB3180" s="4"/>
      <c r="AC3180" s="53" t="s">
        <v>87</v>
      </c>
      <c r="AE3180" s="98" t="s">
        <v>88</v>
      </c>
      <c r="AF3180" s="17"/>
      <c r="AG3180" s="62"/>
      <c r="AH3180" s="62"/>
      <c r="AI3180" s="62"/>
      <c r="AJ3180" s="62"/>
    </row>
    <row r="3181" spans="2:36" ht="18.649999999999999" customHeight="1" thickTop="1" thickBot="1">
      <c r="B3181" s="75">
        <v>9.02</v>
      </c>
      <c r="D3181" s="132">
        <f t="shared" ref="D3181" si="13106">COS($F$8*$B3181)</f>
        <v>-0.89342961773359908</v>
      </c>
      <c r="E3181" s="133">
        <v>0</v>
      </c>
      <c r="F3181" s="134">
        <v>0</v>
      </c>
      <c r="G3181" s="135">
        <f t="shared" ref="G3181" si="13107">$E$8*SIN($B3181*$F$8)</f>
        <v>-1.347609610906495</v>
      </c>
      <c r="I3181" s="55">
        <v>1</v>
      </c>
      <c r="J3181" s="58">
        <v>0</v>
      </c>
      <c r="K3181" s="56">
        <v>0</v>
      </c>
      <c r="L3181" s="57">
        <v>0</v>
      </c>
      <c r="N3181" s="55">
        <f t="shared" ref="N3181" si="13108">D3181*I3181+F3181*I3184-E3181*J3181-G3181*J3184</f>
        <v>-0.86011177235244385</v>
      </c>
      <c r="O3181" s="58">
        <f t="shared" ref="O3181" si="13109">(D3181*J3181+E3181*I3181+F3181*J3184+G3181*I3184)</f>
        <v>0</v>
      </c>
      <c r="P3181" s="56">
        <f t="shared" ref="P3181" si="13110">D3181*K3181+F3181*K3184-E3181*L3181-G3181*L3184</f>
        <v>0</v>
      </c>
      <c r="Q3181" s="57">
        <f t="shared" ref="Q3181" si="13111">(D3181*L3181+E3181*K3181+F3181*L3184+G3181*K3184)</f>
        <v>-1.347609610906495</v>
      </c>
      <c r="S3181" s="59">
        <f t="shared" ref="S3181" si="13112">COS($U$8*$B3181)</f>
        <v>-0.89342961773359908</v>
      </c>
      <c r="T3181" s="60">
        <v>0</v>
      </c>
      <c r="U3181" s="22">
        <v>0</v>
      </c>
      <c r="V3181" s="116">
        <f t="shared" ref="V3181" si="13113">$T$8*SIN($B3181*$U$8)</f>
        <v>-1.347609610906495</v>
      </c>
      <c r="X3181" s="55">
        <f t="shared" ref="X3181" si="13114">N3181*S3181+P3181*S3184-O3181*T3181-Q3181*T3184</f>
        <v>0.56666581382461723</v>
      </c>
      <c r="Y3181" s="58">
        <f t="shared" ref="Y3181" si="13115">(N3181*T3181+O3181*S3181+P3181*T3184+Q3181*S3184)</f>
        <v>0</v>
      </c>
      <c r="Z3181" s="56">
        <f t="shared" ref="Z3181" si="13116">N3181*U3181+P3181*U3184-O3181*V3181-Q3181*V3184</f>
        <v>0</v>
      </c>
      <c r="AA3181" s="57">
        <f t="shared" ref="AA3181" si="13117">(N3181*V3181+O3181*U3181+P3181*V3184+Q3181*U3184)</f>
        <v>2.3630892304022866</v>
      </c>
      <c r="AB3181" s="9"/>
      <c r="AC3181" s="61">
        <f t="shared" ref="AC3181" si="13118">20*LOG((2*$X$8)/(($X$8*X3181+Z3181+$X$8*X3184+Z3184)^2+($X$8*Y3181+AA3181+$X$8*Y3184+AA3184)^2)^0.5)</f>
        <v>-3.1748594755120307</v>
      </c>
      <c r="AE3181" s="99">
        <f t="shared" ref="AE3181" si="13119">((Y3181^2+X3181^2)/(Y3184^2+X3184^2))^0.5</f>
        <v>1.9724582289027117</v>
      </c>
      <c r="AF3181" s="17"/>
      <c r="AG3181" s="62"/>
      <c r="AH3181" s="62"/>
      <c r="AI3181" s="62"/>
      <c r="AJ3181" s="62"/>
    </row>
    <row r="3182" spans="2:36" ht="18.649999999999999" customHeight="1" thickBot="1">
      <c r="D3182" s="59"/>
      <c r="E3182" s="22"/>
      <c r="F3182" s="22"/>
      <c r="G3182" s="65"/>
      <c r="I3182" s="63"/>
      <c r="L3182" s="64"/>
      <c r="N3182" s="63"/>
      <c r="Q3182" s="64"/>
      <c r="S3182" s="63"/>
      <c r="V3182" s="64"/>
      <c r="X3182" s="63"/>
      <c r="AA3182" s="64"/>
      <c r="AE3182" s="100"/>
      <c r="AF3182" s="17"/>
      <c r="AG3182" s="62"/>
      <c r="AH3182" s="62"/>
      <c r="AI3182" s="62"/>
      <c r="AJ3182" s="62"/>
    </row>
    <row r="3183" spans="2:36" ht="18.649999999999999" customHeight="1" thickBot="1">
      <c r="D3183" s="237" t="s">
        <v>39</v>
      </c>
      <c r="E3183" s="238"/>
      <c r="F3183" s="239" t="s">
        <v>40</v>
      </c>
      <c r="G3183" s="240"/>
      <c r="I3183" s="228" t="s">
        <v>18</v>
      </c>
      <c r="J3183" s="229"/>
      <c r="K3183" s="230" t="s">
        <v>19</v>
      </c>
      <c r="L3183" s="231"/>
      <c r="N3183" s="228" t="s">
        <v>20</v>
      </c>
      <c r="O3183" s="229"/>
      <c r="P3183" s="230" t="s">
        <v>21</v>
      </c>
      <c r="Q3183" s="231"/>
      <c r="S3183" s="228" t="s">
        <v>47</v>
      </c>
      <c r="T3183" s="229"/>
      <c r="U3183" s="230" t="s">
        <v>48</v>
      </c>
      <c r="V3183" s="231"/>
      <c r="X3183" s="228" t="s">
        <v>51</v>
      </c>
      <c r="Y3183" s="229"/>
      <c r="Z3183" s="230" t="s">
        <v>52</v>
      </c>
      <c r="AA3183" s="231"/>
      <c r="AB3183" s="4"/>
      <c r="AC3183" s="71" t="s">
        <v>89</v>
      </c>
      <c r="AE3183" s="101" t="s">
        <v>90</v>
      </c>
      <c r="AF3183" s="17"/>
      <c r="AG3183" s="62"/>
      <c r="AH3183" s="62"/>
      <c r="AI3183" s="62"/>
      <c r="AJ3183" s="62"/>
    </row>
    <row r="3184" spans="2:36" ht="18.649999999999999" customHeight="1" thickTop="1" thickBot="1">
      <c r="D3184" s="43">
        <v>0</v>
      </c>
      <c r="E3184" s="116">
        <f t="shared" ref="E3184" si="13120">(1/$E$8)*SIN($B3181*$F$8)</f>
        <v>-0.14973440121183279</v>
      </c>
      <c r="F3184" s="59">
        <f t="shared" ref="F3184" si="13121">COS($F$8*$B3181)</f>
        <v>-0.89342961773359908</v>
      </c>
      <c r="G3184" s="73">
        <v>0</v>
      </c>
      <c r="I3184" s="55">
        <v>0</v>
      </c>
      <c r="J3184" s="58">
        <f t="shared" ref="J3184" si="13122">(TAN($K$8*B3181))/$J$8</f>
        <v>2.4723662633085085E-2</v>
      </c>
      <c r="K3184" s="56">
        <v>1</v>
      </c>
      <c r="L3184" s="57">
        <v>0</v>
      </c>
      <c r="N3184" s="55">
        <f t="shared" ref="N3184" si="13123">D3184*I3181+F3184*I3184-E3184*J3181-G3184*J3184</f>
        <v>0</v>
      </c>
      <c r="O3184" s="58">
        <f t="shared" ref="O3184" si="13124">(D3184*J3181+E3184*I3181+F3184*J3184+G3184*I3184)</f>
        <v>-0.17182325366708445</v>
      </c>
      <c r="P3184" s="56">
        <f t="shared" ref="P3184" si="13125">D3184*K3181+F3184*K3184-E3184*L3181-G3184*L3184</f>
        <v>-0.89342961773359908</v>
      </c>
      <c r="Q3184" s="57">
        <f t="shared" ref="Q3184" si="13126">(D3184*L3181+E3184*K3181+F3184*L3184+G3184*K3184)</f>
        <v>0</v>
      </c>
      <c r="S3184" s="43">
        <v>0</v>
      </c>
      <c r="T3184" s="116">
        <f t="shared" ref="T3184" si="13127">(1/$T$8)*SIN($B3181*$U$8)</f>
        <v>-0.14973440121183279</v>
      </c>
      <c r="U3184" s="59">
        <f t="shared" ref="U3184" si="13128">COS($U$8*$B3181)</f>
        <v>-0.89342961773359908</v>
      </c>
      <c r="V3184" s="73">
        <v>0</v>
      </c>
      <c r="X3184" s="55">
        <f t="shared" ref="X3184" si="13129">N3184*S3181+P3184*S3184-O3184*T3181-Q3184*T3184</f>
        <v>0</v>
      </c>
      <c r="Y3184" s="58">
        <f t="shared" ref="Y3184" si="13130">(N3184*T3181+O3184*S3181+P3184*T3184+Q3184*S3184)</f>
        <v>0.28728913267778361</v>
      </c>
      <c r="Z3184" s="56">
        <f t="shared" ref="Z3184" si="13131">N3184*U3181+P3184*U3184-O3184*V3181-Q3184*V3184</f>
        <v>0.56666581382461723</v>
      </c>
      <c r="AA3184" s="57">
        <f t="shared" ref="AA3184" si="13132">(N3184*V3181+O3184*U3181+P3184*V3184+Q3184*U3184)</f>
        <v>0</v>
      </c>
      <c r="AB3184" s="9"/>
      <c r="AC3184" s="74">
        <f t="shared" ref="AC3184" si="13133">(180/PI())*ATAN(-1*(($X$8*Y3181+AA3181+$X$8*Y3184+AA3184)/($X$8*X3181+Z3181+$X$8*X3184+Z3184)))</f>
        <v>-66.847902718949285</v>
      </c>
      <c r="AE3184" s="102">
        <f t="shared" ref="AE3184" si="13134">20*LOG(((($X$8*X3181+Z3181-$X$8*X3184-Z3184)^2+($X$8*Y3181+AA3181-$X$8*Y3184-AA3184)^2)/(($X$8*X3181+Z3181+$X$8*X3184+Z3184)^2+($X$8*Y3181+AA3181+$X$8*Y3184+AA3184)^2))^0.5)</f>
        <v>-2.8517488275686791</v>
      </c>
      <c r="AF3184" s="17"/>
      <c r="AG3184" s="62"/>
      <c r="AH3184" s="62"/>
      <c r="AI3184" s="62"/>
      <c r="AJ3184" s="62"/>
    </row>
    <row r="3185" spans="2:36" ht="18.649999999999999" customHeight="1">
      <c r="AE3185" s="66"/>
    </row>
    <row r="3186" spans="2:36" ht="18.649999999999999" customHeight="1" thickBot="1">
      <c r="E3186" s="50" t="s">
        <v>8</v>
      </c>
      <c r="J3186" s="50" t="s">
        <v>9</v>
      </c>
      <c r="O3186" s="50" t="s">
        <v>10</v>
      </c>
      <c r="T3186" s="50" t="s">
        <v>11</v>
      </c>
      <c r="Y3186" s="50" t="s">
        <v>12</v>
      </c>
    </row>
    <row r="3187" spans="2:36" ht="18.649999999999999" customHeight="1" thickBot="1">
      <c r="B3187" s="49"/>
      <c r="D3187" s="233" t="s">
        <v>37</v>
      </c>
      <c r="E3187" s="234"/>
      <c r="F3187" s="235" t="s">
        <v>38</v>
      </c>
      <c r="G3187" s="236"/>
      <c r="I3187" s="228" t="s">
        <v>14</v>
      </c>
      <c r="J3187" s="229"/>
      <c r="K3187" s="230" t="s">
        <v>15</v>
      </c>
      <c r="L3187" s="231"/>
      <c r="N3187" s="228" t="s">
        <v>16</v>
      </c>
      <c r="O3187" s="229"/>
      <c r="P3187" s="230" t="s">
        <v>17</v>
      </c>
      <c r="Q3187" s="231"/>
      <c r="S3187" s="228" t="s">
        <v>45</v>
      </c>
      <c r="T3187" s="229"/>
      <c r="U3187" s="230" t="s">
        <v>46</v>
      </c>
      <c r="V3187" s="231"/>
      <c r="X3187" s="228" t="s">
        <v>49</v>
      </c>
      <c r="Y3187" s="229"/>
      <c r="Z3187" s="230" t="s">
        <v>50</v>
      </c>
      <c r="AA3187" s="231"/>
      <c r="AB3187" s="4"/>
      <c r="AC3187" s="53" t="s">
        <v>87</v>
      </c>
      <c r="AE3187" s="98" t="s">
        <v>88</v>
      </c>
      <c r="AF3187" s="17"/>
      <c r="AG3187" s="62"/>
      <c r="AH3187" s="62"/>
      <c r="AI3187" s="62"/>
      <c r="AJ3187" s="62"/>
    </row>
    <row r="3188" spans="2:36" ht="18.649999999999999" customHeight="1" thickTop="1" thickBot="1">
      <c r="B3188" s="75">
        <v>9.0399999999999991</v>
      </c>
      <c r="D3188" s="132">
        <f t="shared" ref="D3188" si="13135">COS($F$8*$B3188)</f>
        <v>-0.88980798120691673</v>
      </c>
      <c r="E3188" s="133">
        <v>0</v>
      </c>
      <c r="F3188" s="134">
        <v>0</v>
      </c>
      <c r="G3188" s="135">
        <f t="shared" ref="G3188" si="13136">$E$8*SIN($B3188*$F$8)</f>
        <v>-1.3690054087636918</v>
      </c>
      <c r="I3188" s="55">
        <v>1</v>
      </c>
      <c r="J3188" s="58">
        <v>0</v>
      </c>
      <c r="K3188" s="56">
        <v>0</v>
      </c>
      <c r="L3188" s="57">
        <v>0</v>
      </c>
      <c r="N3188" s="55">
        <f t="shared" ref="N3188" si="13137">D3188*I3188+F3188*I3191-E3188*J3188-G3188*J3191</f>
        <v>-0.83178717600975483</v>
      </c>
      <c r="O3188" s="58">
        <f t="shared" ref="O3188" si="13138">(D3188*J3188+E3188*I3188+F3188*J3191+G3188*I3191)</f>
        <v>0</v>
      </c>
      <c r="P3188" s="56">
        <f t="shared" ref="P3188" si="13139">D3188*K3188+F3188*K3191-E3188*L3188-G3188*L3191</f>
        <v>0</v>
      </c>
      <c r="Q3188" s="57">
        <f t="shared" ref="Q3188" si="13140">(D3188*L3188+E3188*K3188+F3188*L3191+G3188*K3191)</f>
        <v>-1.3690054087636918</v>
      </c>
      <c r="S3188" s="59">
        <f t="shared" ref="S3188" si="13141">COS($U$8*$B3188)</f>
        <v>-0.88980798120691673</v>
      </c>
      <c r="T3188" s="60">
        <v>0</v>
      </c>
      <c r="U3188" s="22">
        <v>0</v>
      </c>
      <c r="V3188" s="116">
        <f t="shared" ref="V3188" si="13142">$T$8*SIN($B3188*$U$8)</f>
        <v>-1.3690054087636918</v>
      </c>
      <c r="X3188" s="55">
        <f t="shared" ref="X3188" si="13143">N3188*S3188+P3188*S3191-O3188*T3188-Q3188*T3191</f>
        <v>0.53188911129857086</v>
      </c>
      <c r="Y3188" s="58">
        <f t="shared" ref="Y3188" si="13144">(N3188*T3188+O3188*S3188+P3188*T3191+Q3188*S3191)</f>
        <v>0</v>
      </c>
      <c r="Z3188" s="56">
        <f t="shared" ref="Z3188" si="13145">N3188*U3188+P3188*U3191-O3188*V3188-Q3188*V3191</f>
        <v>0</v>
      </c>
      <c r="AA3188" s="57">
        <f t="shared" ref="AA3188" si="13146">(N3188*V3188+O3188*U3188+P3188*V3191+Q3188*U3191)</f>
        <v>2.3568730819310018</v>
      </c>
      <c r="AB3188" s="9"/>
      <c r="AC3188" s="61">
        <f t="shared" ref="AC3188" si="13147">20*LOG((2*$X$8)/(($X$8*X3188+Z3188+$X$8*X3191+Z3191)^2+($X$8*Y3188+AA3188+$X$8*Y3191+AA3191)^2)^0.5)</f>
        <v>-3.1245424730655773</v>
      </c>
      <c r="AE3188" s="99">
        <f t="shared" ref="AE3188" si="13148">((Y3188^2+X3188^2)/(Y3191^2+X3191^2))^0.5</f>
        <v>1.7481601794173691</v>
      </c>
      <c r="AF3188" s="17"/>
      <c r="AG3188" s="62"/>
      <c r="AH3188" s="62"/>
      <c r="AI3188" s="62"/>
      <c r="AJ3188" s="62"/>
    </row>
    <row r="3189" spans="2:36" ht="18.649999999999999" customHeight="1" thickBot="1">
      <c r="D3189" s="59"/>
      <c r="E3189" s="22"/>
      <c r="F3189" s="22"/>
      <c r="G3189" s="65"/>
      <c r="I3189" s="63"/>
      <c r="L3189" s="64"/>
      <c r="N3189" s="63"/>
      <c r="Q3189" s="64"/>
      <c r="S3189" s="63"/>
      <c r="V3189" s="64"/>
      <c r="X3189" s="63"/>
      <c r="AA3189" s="64"/>
      <c r="AE3189" s="100"/>
      <c r="AF3189" s="17"/>
      <c r="AG3189" s="62"/>
      <c r="AH3189" s="62"/>
      <c r="AI3189" s="62"/>
      <c r="AJ3189" s="62"/>
    </row>
    <row r="3190" spans="2:36" ht="18.649999999999999" customHeight="1" thickBot="1">
      <c r="D3190" s="237" t="s">
        <v>39</v>
      </c>
      <c r="E3190" s="238"/>
      <c r="F3190" s="239" t="s">
        <v>40</v>
      </c>
      <c r="G3190" s="240"/>
      <c r="I3190" s="228" t="s">
        <v>18</v>
      </c>
      <c r="J3190" s="229"/>
      <c r="K3190" s="230" t="s">
        <v>19</v>
      </c>
      <c r="L3190" s="231"/>
      <c r="N3190" s="228" t="s">
        <v>20</v>
      </c>
      <c r="O3190" s="229"/>
      <c r="P3190" s="230" t="s">
        <v>21</v>
      </c>
      <c r="Q3190" s="231"/>
      <c r="S3190" s="228" t="s">
        <v>47</v>
      </c>
      <c r="T3190" s="229"/>
      <c r="U3190" s="230" t="s">
        <v>48</v>
      </c>
      <c r="V3190" s="231"/>
      <c r="X3190" s="228" t="s">
        <v>51</v>
      </c>
      <c r="Y3190" s="229"/>
      <c r="Z3190" s="230" t="s">
        <v>52</v>
      </c>
      <c r="AA3190" s="231"/>
      <c r="AB3190" s="4"/>
      <c r="AC3190" s="71" t="s">
        <v>89</v>
      </c>
      <c r="AE3190" s="101" t="s">
        <v>90</v>
      </c>
      <c r="AF3190" s="17"/>
      <c r="AG3190" s="62"/>
      <c r="AH3190" s="62"/>
      <c r="AI3190" s="62"/>
      <c r="AJ3190" s="62"/>
    </row>
    <row r="3191" spans="2:36" ht="18.649999999999999" customHeight="1" thickTop="1" thickBot="1">
      <c r="D3191" s="43">
        <v>0</v>
      </c>
      <c r="E3191" s="116">
        <f t="shared" ref="E3191" si="13149">(1/$E$8)*SIN($B3188*$F$8)</f>
        <v>-0.15211171208485463</v>
      </c>
      <c r="F3191" s="59">
        <f t="shared" ref="F3191" si="13150">COS($F$8*$B3188)</f>
        <v>-0.88980798120691673</v>
      </c>
      <c r="G3191" s="73">
        <v>0</v>
      </c>
      <c r="I3191" s="55">
        <v>0</v>
      </c>
      <c r="J3191" s="58">
        <f t="shared" ref="J3191" si="13151">(TAN($K$8*B3188))/$J$8</f>
        <v>4.2381720938238464E-2</v>
      </c>
      <c r="K3191" s="56">
        <v>1</v>
      </c>
      <c r="L3191" s="57">
        <v>0</v>
      </c>
      <c r="N3191" s="55">
        <f t="shared" ref="N3191" si="13152">D3191*I3188+F3191*I3191-E3191*J3188-G3191*J3191</f>
        <v>0</v>
      </c>
      <c r="O3191" s="58">
        <f t="shared" ref="O3191" si="13153">(D3191*J3188+E3191*I3188+F3191*J3191+G3191*I3191)</f>
        <v>-0.1898233056329835</v>
      </c>
      <c r="P3191" s="56">
        <f t="shared" ref="P3191" si="13154">D3191*K3188+F3191*K3191-E3191*L3188-G3191*L3191</f>
        <v>-0.88980798120691673</v>
      </c>
      <c r="Q3191" s="57">
        <f t="shared" ref="Q3191" si="13155">(D3191*L3188+E3191*K3188+F3191*L3191+G3191*K3191)</f>
        <v>0</v>
      </c>
      <c r="S3191" s="43">
        <v>0</v>
      </c>
      <c r="T3191" s="116">
        <f t="shared" ref="T3191" si="13156">(1/$T$8)*SIN($B3188*$U$8)</f>
        <v>-0.15211171208485463</v>
      </c>
      <c r="U3191" s="59">
        <f t="shared" ref="U3191" si="13157">COS($U$8*$B3188)</f>
        <v>-0.88980798120691673</v>
      </c>
      <c r="V3191" s="73">
        <v>0</v>
      </c>
      <c r="X3191" s="55">
        <f t="shared" ref="X3191" si="13158">N3191*S3188+P3191*S3191-O3191*T3188-Q3191*T3191</f>
        <v>0</v>
      </c>
      <c r="Y3191" s="58">
        <f t="shared" ref="Y3191" si="13159">(N3191*T3188+O3191*S3188+P3191*T3191+Q3191*S3191)</f>
        <v>0.30425650781946084</v>
      </c>
      <c r="Z3191" s="56">
        <f t="shared" ref="Z3191" si="13160">N3191*U3188+P3191*U3191-O3191*V3188-Q3191*V3191</f>
        <v>0.53188911129857097</v>
      </c>
      <c r="AA3191" s="57">
        <f t="shared" ref="AA3191" si="13161">(N3191*V3188+O3191*U3188+P3191*V3191+Q3191*U3191)</f>
        <v>0</v>
      </c>
      <c r="AB3191" s="9"/>
      <c r="AC3191" s="74">
        <f t="shared" ref="AC3191" si="13162">(180/PI())*ATAN(-1*(($X$8*Y3188+AA3188+$X$8*Y3191+AA3191)/($X$8*X3188+Z3188+$X$8*X3191+Z3191)))</f>
        <v>-68.211094462177073</v>
      </c>
      <c r="AE3191" s="102">
        <f t="shared" ref="AE3191" si="13163">20*LOG(((($X$8*X3188+Z3188-$X$8*X3191-Z3191)^2+($X$8*Y3188+AA3188-$X$8*Y3191-AA3191)^2)/(($X$8*X3188+Z3188+$X$8*X3191+Z3191)^2+($X$8*Y3188+AA3188+$X$8*Y3191+AA3191)^2))^0.5)</f>
        <v>-2.8989857593759911</v>
      </c>
      <c r="AF3191" s="17"/>
      <c r="AG3191" s="62"/>
      <c r="AH3191" s="62"/>
      <c r="AI3191" s="62"/>
      <c r="AJ3191" s="62"/>
    </row>
    <row r="3192" spans="2:36" ht="18.649999999999999" customHeight="1">
      <c r="AE3192" s="66"/>
    </row>
    <row r="3193" spans="2:36" ht="18.649999999999999" customHeight="1" thickBot="1">
      <c r="E3193" s="50" t="s">
        <v>8</v>
      </c>
      <c r="J3193" s="50" t="s">
        <v>9</v>
      </c>
      <c r="O3193" s="50" t="s">
        <v>10</v>
      </c>
      <c r="T3193" s="50" t="s">
        <v>11</v>
      </c>
      <c r="Y3193" s="50" t="s">
        <v>12</v>
      </c>
    </row>
    <row r="3194" spans="2:36" ht="18.649999999999999" customHeight="1" thickBot="1">
      <c r="B3194" s="49"/>
      <c r="D3194" s="233" t="s">
        <v>37</v>
      </c>
      <c r="E3194" s="234"/>
      <c r="F3194" s="235" t="s">
        <v>38</v>
      </c>
      <c r="G3194" s="236"/>
      <c r="I3194" s="228" t="s">
        <v>14</v>
      </c>
      <c r="J3194" s="229"/>
      <c r="K3194" s="230" t="s">
        <v>15</v>
      </c>
      <c r="L3194" s="231"/>
      <c r="N3194" s="228" t="s">
        <v>16</v>
      </c>
      <c r="O3194" s="229"/>
      <c r="P3194" s="230" t="s">
        <v>17</v>
      </c>
      <c r="Q3194" s="231"/>
      <c r="S3194" s="228" t="s">
        <v>45</v>
      </c>
      <c r="T3194" s="229"/>
      <c r="U3194" s="230" t="s">
        <v>46</v>
      </c>
      <c r="V3194" s="231"/>
      <c r="X3194" s="228" t="s">
        <v>49</v>
      </c>
      <c r="Y3194" s="229"/>
      <c r="Z3194" s="230" t="s">
        <v>50</v>
      </c>
      <c r="AA3194" s="231"/>
      <c r="AB3194" s="4"/>
      <c r="AC3194" s="53" t="s">
        <v>87</v>
      </c>
      <c r="AE3194" s="98" t="s">
        <v>88</v>
      </c>
      <c r="AF3194" s="17"/>
      <c r="AG3194" s="62"/>
      <c r="AH3194" s="62"/>
      <c r="AI3194" s="62"/>
      <c r="AJ3194" s="62"/>
    </row>
    <row r="3195" spans="2:36" ht="18.649999999999999" customHeight="1" thickTop="1" thickBot="1">
      <c r="B3195" s="75">
        <v>9.06</v>
      </c>
      <c r="D3195" s="132">
        <f t="shared" ref="D3195" si="13164">COS($F$8*$B3195)</f>
        <v>-0.88612941413026081</v>
      </c>
      <c r="E3195" s="133">
        <v>0</v>
      </c>
      <c r="F3195" s="134">
        <v>0</v>
      </c>
      <c r="G3195" s="135">
        <f t="shared" ref="G3195" si="13165">$E$8*SIN($B3195*$F$8)</f>
        <v>-1.3903136166773473</v>
      </c>
      <c r="I3195" s="55">
        <v>1</v>
      </c>
      <c r="J3195" s="58">
        <v>0</v>
      </c>
      <c r="K3195" s="56">
        <v>0</v>
      </c>
      <c r="L3195" s="57">
        <v>0</v>
      </c>
      <c r="N3195" s="55">
        <f t="shared" ref="N3195" si="13166">D3195*I3195+F3195*I3198-E3195*J3195-G3195*J3198</f>
        <v>-0.80263224654116838</v>
      </c>
      <c r="O3195" s="58">
        <f t="shared" ref="O3195" si="13167">(D3195*J3195+E3195*I3195+F3195*J3198+G3195*I3198)</f>
        <v>0</v>
      </c>
      <c r="P3195" s="56">
        <f t="shared" ref="P3195" si="13168">D3195*K3195+F3195*K3198-E3195*L3195-G3195*L3198</f>
        <v>0</v>
      </c>
      <c r="Q3195" s="57">
        <f t="shared" ref="Q3195" si="13169">(D3195*L3195+E3195*K3195+F3195*L3198+G3195*K3198)</f>
        <v>-1.3903136166773473</v>
      </c>
      <c r="S3195" s="59">
        <f t="shared" ref="S3195" si="13170">COS($U$8*$B3195)</f>
        <v>-0.88612941413026081</v>
      </c>
      <c r="T3195" s="60">
        <v>0</v>
      </c>
      <c r="U3195" s="22">
        <v>0</v>
      </c>
      <c r="V3195" s="116">
        <f t="shared" ref="V3195" si="13171">$T$8*SIN($B3195*$U$8)</f>
        <v>-1.3903136166773473</v>
      </c>
      <c r="X3195" s="55">
        <f t="shared" ref="X3195" si="13172">N3195*S3195+P3195*S3198-O3195*T3195-Q3195*T3198</f>
        <v>0.49646138097641995</v>
      </c>
      <c r="Y3195" s="58">
        <f t="shared" ref="Y3195" si="13173">(N3195*T3195+O3195*S3195+P3195*T3198+Q3195*S3198)</f>
        <v>0</v>
      </c>
      <c r="Z3195" s="56">
        <f t="shared" ref="Z3195" si="13174">N3195*U3195+P3195*U3198-O3195*V3195-Q3195*V3198</f>
        <v>0</v>
      </c>
      <c r="AA3195" s="57">
        <f t="shared" ref="AA3195" si="13175">(N3195*V3195+O3195*U3195+P3195*V3198+Q3195*U3198)</f>
        <v>2.3479083321541379</v>
      </c>
      <c r="AB3195" s="9"/>
      <c r="AC3195" s="61">
        <f t="shared" ref="AC3195" si="13176">20*LOG((2*$X$8)/(($X$8*X3195+Z3195+$X$8*X3198+Z3198)^2+($X$8*Y3195+AA3195+$X$8*Y3198+AA3198)^2)^0.5)</f>
        <v>-3.0688699191201301</v>
      </c>
      <c r="AE3195" s="99">
        <f t="shared" ref="AE3195" si="13177">((Y3195^2+X3195^2)/(Y3198^2+X3198^2))^0.5</f>
        <v>1.5469216226488183</v>
      </c>
      <c r="AF3195" s="17"/>
      <c r="AG3195" s="62"/>
      <c r="AH3195" s="62"/>
      <c r="AI3195" s="62"/>
      <c r="AJ3195" s="62"/>
    </row>
    <row r="3196" spans="2:36" ht="18.649999999999999" customHeight="1" thickBot="1">
      <c r="D3196" s="59"/>
      <c r="E3196" s="22"/>
      <c r="F3196" s="22"/>
      <c r="G3196" s="65"/>
      <c r="I3196" s="63"/>
      <c r="L3196" s="64"/>
      <c r="N3196" s="63"/>
      <c r="Q3196" s="64"/>
      <c r="S3196" s="63"/>
      <c r="V3196" s="64"/>
      <c r="X3196" s="63"/>
      <c r="AA3196" s="64"/>
      <c r="AE3196" s="100"/>
      <c r="AF3196" s="17"/>
      <c r="AG3196" s="62"/>
      <c r="AH3196" s="62"/>
      <c r="AI3196" s="62"/>
      <c r="AJ3196" s="62"/>
    </row>
    <row r="3197" spans="2:36" ht="18.649999999999999" customHeight="1" thickBot="1">
      <c r="D3197" s="237" t="s">
        <v>39</v>
      </c>
      <c r="E3197" s="238"/>
      <c r="F3197" s="239" t="s">
        <v>40</v>
      </c>
      <c r="G3197" s="240"/>
      <c r="I3197" s="228" t="s">
        <v>18</v>
      </c>
      <c r="J3197" s="229"/>
      <c r="K3197" s="230" t="s">
        <v>19</v>
      </c>
      <c r="L3197" s="231"/>
      <c r="N3197" s="228" t="s">
        <v>20</v>
      </c>
      <c r="O3197" s="229"/>
      <c r="P3197" s="230" t="s">
        <v>21</v>
      </c>
      <c r="Q3197" s="231"/>
      <c r="S3197" s="228" t="s">
        <v>47</v>
      </c>
      <c r="T3197" s="229"/>
      <c r="U3197" s="230" t="s">
        <v>48</v>
      </c>
      <c r="V3197" s="231"/>
      <c r="X3197" s="228" t="s">
        <v>51</v>
      </c>
      <c r="Y3197" s="229"/>
      <c r="Z3197" s="230" t="s">
        <v>52</v>
      </c>
      <c r="AA3197" s="231"/>
      <c r="AB3197" s="4"/>
      <c r="AC3197" s="71" t="s">
        <v>89</v>
      </c>
      <c r="AE3197" s="101" t="s">
        <v>90</v>
      </c>
      <c r="AF3197" s="17"/>
      <c r="AG3197" s="62"/>
      <c r="AH3197" s="62"/>
      <c r="AI3197" s="62"/>
      <c r="AJ3197" s="62"/>
    </row>
    <row r="3198" spans="2:36" ht="18.649999999999999" customHeight="1" thickTop="1" thickBot="1">
      <c r="D3198" s="43">
        <v>0</v>
      </c>
      <c r="E3198" s="116">
        <f t="shared" ref="E3198" si="13178">(1/$E$8)*SIN($B3195*$F$8)</f>
        <v>-0.15447929074192748</v>
      </c>
      <c r="F3198" s="59">
        <f t="shared" ref="F3198" si="13179">COS($F$8*$B3195)</f>
        <v>-0.88612941413026081</v>
      </c>
      <c r="G3198" s="73">
        <v>0</v>
      </c>
      <c r="I3198" s="55">
        <v>0</v>
      </c>
      <c r="J3198" s="58">
        <f t="shared" ref="J3198" si="13180">(TAN($K$8*B3195))/$J$8</f>
        <v>6.0056354614895287E-2</v>
      </c>
      <c r="K3198" s="56">
        <v>1</v>
      </c>
      <c r="L3198" s="57">
        <v>0</v>
      </c>
      <c r="N3198" s="55">
        <f t="shared" ref="N3198" si="13181">D3198*I3195+F3198*I3198-E3198*J3195-G3198*J3198</f>
        <v>0</v>
      </c>
      <c r="O3198" s="58">
        <f t="shared" ref="O3198" si="13182">(D3198*J3195+E3198*I3195+F3198*J3198+G3198*I3198)</f>
        <v>-0.20769699307162381</v>
      </c>
      <c r="P3198" s="56">
        <f t="shared" ref="P3198" si="13183">D3198*K3195+F3198*K3198-E3198*L3195-G3198*L3198</f>
        <v>-0.88612941413026081</v>
      </c>
      <c r="Q3198" s="57">
        <f t="shared" ref="Q3198" si="13184">(D3198*L3195+E3198*K3195+F3198*L3198+G3198*K3198)</f>
        <v>0</v>
      </c>
      <c r="S3198" s="43">
        <v>0</v>
      </c>
      <c r="T3198" s="116">
        <f t="shared" ref="T3198" si="13185">(1/$T$8)*SIN($B3195*$U$8)</f>
        <v>-0.15447929074192748</v>
      </c>
      <c r="U3198" s="59">
        <f t="shared" ref="U3198" si="13186">COS($U$8*$B3195)</f>
        <v>-0.88612941413026081</v>
      </c>
      <c r="V3198" s="73">
        <v>0</v>
      </c>
      <c r="X3198" s="55">
        <f t="shared" ref="X3198" si="13187">N3198*S3195+P3198*S3198-O3198*T3195-Q3198*T3198</f>
        <v>0</v>
      </c>
      <c r="Y3198" s="58">
        <f t="shared" ref="Y3198" si="13188">(N3198*T3195+O3198*S3195+P3198*T3198+Q3198*S3198)</f>
        <v>0.32093505818757728</v>
      </c>
      <c r="Z3198" s="56">
        <f t="shared" ref="Z3198" si="13189">N3198*U3195+P3198*U3198-O3198*V3195-Q3198*V3198</f>
        <v>0.49646138097642006</v>
      </c>
      <c r="AA3198" s="57">
        <f t="shared" ref="AA3198" si="13190">(N3198*V3195+O3198*U3195+P3198*V3198+Q3198*U3198)</f>
        <v>0</v>
      </c>
      <c r="AB3198" s="9"/>
      <c r="AC3198" s="74">
        <f t="shared" ref="AC3198" si="13191">(180/PI())*ATAN(-1*(($X$8*Y3195+AA3195+$X$8*Y3198+AA3198)/($X$8*X3195+Z3195+$X$8*X3198+Z3198)))</f>
        <v>-69.592667568951896</v>
      </c>
      <c r="AE3198" s="102">
        <f t="shared" ref="AE3198" si="13192">20*LOG(((($X$8*X3195+Z3195-$X$8*X3198-Z3198)^2+($X$8*Y3195+AA3195-$X$8*Y3198-AA3198)^2)/(($X$8*X3195+Z3195+$X$8*X3198+Z3198)^2+($X$8*Y3195+AA3195+$X$8*Y3198+AA3198)^2))^0.5)</f>
        <v>-2.9525093829141804</v>
      </c>
      <c r="AF3198" s="17"/>
      <c r="AG3198" s="62"/>
      <c r="AH3198" s="62"/>
      <c r="AI3198" s="62"/>
      <c r="AJ3198" s="62"/>
    </row>
    <row r="3199" spans="2:36" ht="18.649999999999999" customHeight="1">
      <c r="AE3199" s="66"/>
    </row>
    <row r="3200" spans="2:36" ht="18.649999999999999" customHeight="1" thickBot="1">
      <c r="E3200" s="50" t="s">
        <v>8</v>
      </c>
      <c r="J3200" s="50" t="s">
        <v>9</v>
      </c>
      <c r="O3200" s="50" t="s">
        <v>10</v>
      </c>
      <c r="T3200" s="50" t="s">
        <v>11</v>
      </c>
      <c r="Y3200" s="50" t="s">
        <v>12</v>
      </c>
    </row>
    <row r="3201" spans="2:36" ht="18.649999999999999" customHeight="1" thickBot="1">
      <c r="B3201" s="49"/>
      <c r="D3201" s="233" t="s">
        <v>37</v>
      </c>
      <c r="E3201" s="234"/>
      <c r="F3201" s="235" t="s">
        <v>38</v>
      </c>
      <c r="G3201" s="236"/>
      <c r="I3201" s="228" t="s">
        <v>14</v>
      </c>
      <c r="J3201" s="229"/>
      <c r="K3201" s="230" t="s">
        <v>15</v>
      </c>
      <c r="L3201" s="231"/>
      <c r="N3201" s="228" t="s">
        <v>16</v>
      </c>
      <c r="O3201" s="229"/>
      <c r="P3201" s="230" t="s">
        <v>17</v>
      </c>
      <c r="Q3201" s="231"/>
      <c r="S3201" s="228" t="s">
        <v>45</v>
      </c>
      <c r="T3201" s="229"/>
      <c r="U3201" s="230" t="s">
        <v>46</v>
      </c>
      <c r="V3201" s="231"/>
      <c r="X3201" s="228" t="s">
        <v>49</v>
      </c>
      <c r="Y3201" s="229"/>
      <c r="Z3201" s="230" t="s">
        <v>50</v>
      </c>
      <c r="AA3201" s="231"/>
      <c r="AB3201" s="4"/>
      <c r="AC3201" s="53" t="s">
        <v>87</v>
      </c>
      <c r="AE3201" s="98" t="s">
        <v>88</v>
      </c>
      <c r="AF3201" s="17"/>
      <c r="AG3201" s="62"/>
      <c r="AH3201" s="62"/>
      <c r="AI3201" s="62"/>
      <c r="AJ3201" s="62"/>
    </row>
    <row r="3202" spans="2:36" ht="18.649999999999999" customHeight="1" thickTop="1" thickBot="1">
      <c r="B3202" s="75">
        <v>9.08</v>
      </c>
      <c r="D3202" s="132">
        <f t="shared" ref="D3202" si="13193">COS($F$8*$B3202)</f>
        <v>-0.88239415186098002</v>
      </c>
      <c r="E3202" s="133">
        <v>0</v>
      </c>
      <c r="F3202" s="134">
        <v>0</v>
      </c>
      <c r="G3202" s="135">
        <f t="shared" ref="G3202" si="13194">$E$8*SIN($B3202*$F$8)</f>
        <v>-1.411532871333103</v>
      </c>
      <c r="I3202" s="55">
        <v>1</v>
      </c>
      <c r="J3202" s="58">
        <v>0</v>
      </c>
      <c r="K3202" s="56">
        <v>0</v>
      </c>
      <c r="L3202" s="57">
        <v>0</v>
      </c>
      <c r="N3202" s="55">
        <f t="shared" ref="N3202" si="13195">D3202*I3202+F3202*I3205-E3202*J3202-G3202*J3205</f>
        <v>-0.77264111524668122</v>
      </c>
      <c r="O3202" s="58">
        <f t="shared" ref="O3202" si="13196">(D3202*J3202+E3202*I3202+F3202*J3205+G3202*I3205)</f>
        <v>0</v>
      </c>
      <c r="P3202" s="56">
        <f t="shared" ref="P3202" si="13197">D3202*K3202+F3202*K3205-E3202*L3202-G3202*L3205</f>
        <v>0</v>
      </c>
      <c r="Q3202" s="57">
        <f t="shared" ref="Q3202" si="13198">(D3202*L3202+E3202*K3202+F3202*L3205+G3202*K3205)</f>
        <v>-1.411532871333103</v>
      </c>
      <c r="S3202" s="59">
        <f t="shared" ref="S3202" si="13199">COS($U$8*$B3202)</f>
        <v>-0.88239415186098002</v>
      </c>
      <c r="T3202" s="60">
        <v>0</v>
      </c>
      <c r="U3202" s="22">
        <v>0</v>
      </c>
      <c r="V3202" s="116">
        <f t="shared" ref="V3202" si="13200">$T$8*SIN($B3202*$U$8)</f>
        <v>-1.411532871333103</v>
      </c>
      <c r="X3202" s="55">
        <f t="shared" ref="X3202" si="13201">N3202*S3202+P3202*S3205-O3202*T3202-Q3202*T3205</f>
        <v>0.46039344081947542</v>
      </c>
      <c r="Y3202" s="58">
        <f t="shared" ref="Y3202" si="13202">(N3202*T3202+O3202*S3202+P3202*T3205+Q3202*S3205)</f>
        <v>0</v>
      </c>
      <c r="Z3202" s="56">
        <f t="shared" ref="Z3202" si="13203">N3202*U3202+P3202*U3205-O3202*V3202-Q3202*V3205</f>
        <v>0</v>
      </c>
      <c r="AA3202" s="57">
        <f t="shared" ref="AA3202" si="13204">(N3202*V3202+O3202*U3202+P3202*V3205+Q3202*U3205)</f>
        <v>2.3361366827380259</v>
      </c>
      <c r="AB3202" s="9"/>
      <c r="AC3202" s="61">
        <f t="shared" ref="AC3202" si="13205">20*LOG((2*$X$8)/(($X$8*X3202+Z3202+$X$8*X3205+Z3205)^2+($X$8*Y3202+AA3202+$X$8*Y3205+AA3205)^2)^0.5)</f>
        <v>-3.0077190258964621</v>
      </c>
      <c r="AE3202" s="99">
        <f t="shared" ref="AE3202" si="13206">((Y3202^2+X3202^2)/(Y3205^2+X3205^2))^0.5</f>
        <v>1.3648354138350509</v>
      </c>
      <c r="AF3202" s="17"/>
      <c r="AG3202" s="62"/>
      <c r="AH3202" s="62"/>
      <c r="AI3202" s="62"/>
      <c r="AJ3202" s="62"/>
    </row>
    <row r="3203" spans="2:36" ht="18.649999999999999" customHeight="1" thickBot="1">
      <c r="D3203" s="59"/>
      <c r="E3203" s="22"/>
      <c r="F3203" s="22"/>
      <c r="G3203" s="65"/>
      <c r="I3203" s="63"/>
      <c r="L3203" s="64"/>
      <c r="N3203" s="63"/>
      <c r="Q3203" s="64"/>
      <c r="S3203" s="63"/>
      <c r="V3203" s="64"/>
      <c r="X3203" s="63"/>
      <c r="AA3203" s="64"/>
      <c r="AE3203" s="100"/>
      <c r="AF3203" s="17"/>
      <c r="AG3203" s="62"/>
      <c r="AH3203" s="62"/>
      <c r="AI3203" s="62"/>
      <c r="AJ3203" s="62"/>
    </row>
    <row r="3204" spans="2:36" ht="18.649999999999999" customHeight="1" thickBot="1">
      <c r="D3204" s="237" t="s">
        <v>39</v>
      </c>
      <c r="E3204" s="238"/>
      <c r="F3204" s="239" t="s">
        <v>40</v>
      </c>
      <c r="G3204" s="240"/>
      <c r="I3204" s="228" t="s">
        <v>18</v>
      </c>
      <c r="J3204" s="229"/>
      <c r="K3204" s="230" t="s">
        <v>19</v>
      </c>
      <c r="L3204" s="231"/>
      <c r="N3204" s="228" t="s">
        <v>20</v>
      </c>
      <c r="O3204" s="229"/>
      <c r="P3204" s="230" t="s">
        <v>21</v>
      </c>
      <c r="Q3204" s="231"/>
      <c r="S3204" s="228" t="s">
        <v>47</v>
      </c>
      <c r="T3204" s="229"/>
      <c r="U3204" s="230" t="s">
        <v>48</v>
      </c>
      <c r="V3204" s="231"/>
      <c r="X3204" s="228" t="s">
        <v>51</v>
      </c>
      <c r="Y3204" s="229"/>
      <c r="Z3204" s="230" t="s">
        <v>52</v>
      </c>
      <c r="AA3204" s="231"/>
      <c r="AB3204" s="4"/>
      <c r="AC3204" s="71" t="s">
        <v>89</v>
      </c>
      <c r="AE3204" s="101" t="s">
        <v>90</v>
      </c>
      <c r="AF3204" s="17"/>
      <c r="AG3204" s="62"/>
      <c r="AH3204" s="62"/>
      <c r="AI3204" s="62"/>
      <c r="AJ3204" s="62"/>
    </row>
    <row r="3205" spans="2:36" ht="18.649999999999999" customHeight="1" thickTop="1" thickBot="1">
      <c r="D3205" s="43">
        <v>0</v>
      </c>
      <c r="E3205" s="116">
        <f t="shared" ref="E3205" si="13207">(1/$E$8)*SIN($B3202*$F$8)</f>
        <v>-0.1568369857036781</v>
      </c>
      <c r="F3205" s="59">
        <f t="shared" ref="F3205" si="13208">COS($F$8*$B3202)</f>
        <v>-0.88239415186098002</v>
      </c>
      <c r="G3205" s="73">
        <v>0</v>
      </c>
      <c r="I3205" s="55">
        <v>0</v>
      </c>
      <c r="J3205" s="58">
        <f t="shared" ref="J3205" si="13209">(TAN($K$8*B3202))/$J$8</f>
        <v>7.7754502812707502E-2</v>
      </c>
      <c r="K3205" s="56">
        <v>1</v>
      </c>
      <c r="L3205" s="57">
        <v>0</v>
      </c>
      <c r="N3205" s="55">
        <f t="shared" ref="N3205" si="13210">D3205*I3202+F3205*I3205-E3205*J3202-G3205*J3205</f>
        <v>0</v>
      </c>
      <c r="O3205" s="58">
        <f t="shared" ref="O3205" si="13211">(D3205*J3202+E3205*I3202+F3205*J3205+G3205*I3205)</f>
        <v>-0.22544710426646933</v>
      </c>
      <c r="P3205" s="56">
        <f t="shared" ref="P3205" si="13212">D3205*K3202+F3205*K3205-E3205*L3202-G3205*L3205</f>
        <v>-0.88239415186098002</v>
      </c>
      <c r="Q3205" s="57">
        <f t="shared" ref="Q3205" si="13213">(D3205*L3202+E3205*K3202+F3205*L3205+G3205*K3205)</f>
        <v>0</v>
      </c>
      <c r="S3205" s="43">
        <v>0</v>
      </c>
      <c r="T3205" s="116">
        <f t="shared" ref="T3205" si="13214">(1/$T$8)*SIN($B3202*$U$8)</f>
        <v>-0.1568369857036781</v>
      </c>
      <c r="U3205" s="59">
        <f t="shared" ref="U3205" si="13215">COS($U$8*$B3202)</f>
        <v>-0.88239415186098002</v>
      </c>
      <c r="V3205" s="73">
        <v>0</v>
      </c>
      <c r="X3205" s="55">
        <f t="shared" ref="X3205" si="13216">N3205*S3202+P3205*S3205-O3205*T3202-Q3205*T3205</f>
        <v>0</v>
      </c>
      <c r="Y3205" s="58">
        <f t="shared" ref="Y3205" si="13217">(N3205*T3202+O3205*S3202+P3205*T3205+Q3205*S3205)</f>
        <v>0.33732524533915481</v>
      </c>
      <c r="Z3205" s="56">
        <f t="shared" ref="Z3205" si="13218">N3205*U3202+P3205*U3205-O3205*V3202-Q3205*V3205</f>
        <v>0.46039344081947542</v>
      </c>
      <c r="AA3205" s="57">
        <f t="shared" ref="AA3205" si="13219">(N3205*V3202+O3205*U3202+P3205*V3205+Q3205*U3205)</f>
        <v>0</v>
      </c>
      <c r="AB3205" s="9"/>
      <c r="AC3205" s="74">
        <f t="shared" ref="AC3205" si="13220">(180/PI())*ATAN(-1*(($X$8*Y3202+AA3202+$X$8*Y3205+AA3205)/($X$8*X3202+Z3202+$X$8*X3205+Z3205)))</f>
        <v>-70.995399562238219</v>
      </c>
      <c r="AE3205" s="102">
        <f t="shared" ref="AE3205" si="13221">20*LOG(((($X$8*X3202+Z3202-$X$8*X3205-Z3205)^2+($X$8*Y3202+AA3202-$X$8*Y3205-AA3205)^2)/(($X$8*X3202+Z3202+$X$8*X3205+Z3205)^2+($X$8*Y3202+AA3202+$X$8*Y3205+AA3205)^2))^0.5)</f>
        <v>-3.0128824220940427</v>
      </c>
      <c r="AF3205" s="17"/>
      <c r="AG3205" s="62"/>
      <c r="AH3205" s="62"/>
      <c r="AI3205" s="62"/>
      <c r="AJ3205" s="62"/>
    </row>
    <row r="3206" spans="2:36" ht="18.649999999999999" customHeight="1">
      <c r="AE3206" s="66"/>
    </row>
    <row r="3207" spans="2:36" ht="18.649999999999999" customHeight="1" thickBot="1">
      <c r="E3207" s="50" t="s">
        <v>8</v>
      </c>
      <c r="J3207" s="50" t="s">
        <v>9</v>
      </c>
      <c r="O3207" s="50" t="s">
        <v>10</v>
      </c>
      <c r="T3207" s="50" t="s">
        <v>11</v>
      </c>
      <c r="Y3207" s="50" t="s">
        <v>12</v>
      </c>
    </row>
    <row r="3208" spans="2:36" ht="18.649999999999999" customHeight="1" thickBot="1">
      <c r="B3208" s="49"/>
      <c r="D3208" s="233" t="s">
        <v>37</v>
      </c>
      <c r="E3208" s="234"/>
      <c r="F3208" s="235" t="s">
        <v>38</v>
      </c>
      <c r="G3208" s="236"/>
      <c r="I3208" s="228" t="s">
        <v>14</v>
      </c>
      <c r="J3208" s="229"/>
      <c r="K3208" s="230" t="s">
        <v>15</v>
      </c>
      <c r="L3208" s="231"/>
      <c r="N3208" s="228" t="s">
        <v>16</v>
      </c>
      <c r="O3208" s="229"/>
      <c r="P3208" s="230" t="s">
        <v>17</v>
      </c>
      <c r="Q3208" s="231"/>
      <c r="S3208" s="228" t="s">
        <v>45</v>
      </c>
      <c r="T3208" s="229"/>
      <c r="U3208" s="230" t="s">
        <v>46</v>
      </c>
      <c r="V3208" s="231"/>
      <c r="X3208" s="228" t="s">
        <v>49</v>
      </c>
      <c r="Y3208" s="229"/>
      <c r="Z3208" s="230" t="s">
        <v>50</v>
      </c>
      <c r="AA3208" s="231"/>
      <c r="AB3208" s="4"/>
      <c r="AC3208" s="53" t="s">
        <v>87</v>
      </c>
      <c r="AE3208" s="98" t="s">
        <v>88</v>
      </c>
      <c r="AF3208" s="17"/>
      <c r="AG3208" s="62"/>
      <c r="AH3208" s="62"/>
      <c r="AI3208" s="62"/>
      <c r="AJ3208" s="62"/>
    </row>
    <row r="3209" spans="2:36" ht="18.649999999999999" customHeight="1" thickTop="1" thickBot="1">
      <c r="B3209" s="75">
        <v>9.1</v>
      </c>
      <c r="D3209" s="132">
        <f t="shared" ref="D3209" si="13222">COS($F$8*$B3209)</f>
        <v>-0.87860243338382127</v>
      </c>
      <c r="E3209" s="133">
        <v>0</v>
      </c>
      <c r="F3209" s="134">
        <v>0</v>
      </c>
      <c r="G3209" s="135">
        <f t="shared" ref="G3209" si="13223">$E$8*SIN($B3209*$F$8)</f>
        <v>-1.4326618151078963</v>
      </c>
      <c r="I3209" s="55">
        <v>1</v>
      </c>
      <c r="J3209" s="58">
        <v>0</v>
      </c>
      <c r="K3209" s="56">
        <v>0</v>
      </c>
      <c r="L3209" s="57">
        <v>0</v>
      </c>
      <c r="N3209" s="55">
        <f t="shared" ref="N3209" si="13224">D3209*I3209+F3209*I3212-E3209*J3209-G3209*J3212</f>
        <v>-0.74180738248233014</v>
      </c>
      <c r="O3209" s="58">
        <f t="shared" ref="O3209" si="13225">(D3209*J3209+E3209*I3209+F3209*J3212+G3209*I3212)</f>
        <v>0</v>
      </c>
      <c r="P3209" s="56">
        <f t="shared" ref="P3209" si="13226">D3209*K3209+F3209*K3212-E3209*L3209-G3209*L3212</f>
        <v>0</v>
      </c>
      <c r="Q3209" s="57">
        <f t="shared" ref="Q3209" si="13227">(D3209*L3209+E3209*K3209+F3209*L3212+G3209*K3212)</f>
        <v>-1.4326618151078963</v>
      </c>
      <c r="S3209" s="59">
        <f t="shared" ref="S3209" si="13228">COS($U$8*$B3209)</f>
        <v>-0.87860243338382127</v>
      </c>
      <c r="T3209" s="60">
        <v>0</v>
      </c>
      <c r="U3209" s="22">
        <v>0</v>
      </c>
      <c r="V3209" s="116">
        <f t="shared" ref="V3209" si="13229">$T$8*SIN($B3209*$U$8)</f>
        <v>-1.4326618151078963</v>
      </c>
      <c r="X3209" s="55">
        <f t="shared" ref="X3209" si="13230">N3209*S3209+P3209*S3212-O3209*T3209-Q3209*T3212</f>
        <v>0.42369600729903034</v>
      </c>
      <c r="Y3209" s="58">
        <f t="shared" ref="Y3209" si="13231">(N3209*T3209+O3209*S3209+P3209*T3212+Q3209*S3212)</f>
        <v>0</v>
      </c>
      <c r="Z3209" s="56">
        <f t="shared" ref="Z3209" si="13232">N3209*U3209+P3209*U3212-O3209*V3209-Q3209*V3212</f>
        <v>0</v>
      </c>
      <c r="AA3209" s="57">
        <f t="shared" ref="AA3209" si="13233">(N3209*V3209+O3209*U3209+P3209*V3212+Q3209*U3212)</f>
        <v>2.3214992680174524</v>
      </c>
      <c r="AB3209" s="9"/>
      <c r="AC3209" s="61">
        <f t="shared" ref="AC3209" si="13234">20*LOG((2*$X$8)/(($X$8*X3209+Z3209+$X$8*X3212+Z3212)^2+($X$8*Y3209+AA3209+$X$8*Y3212+AA3212)^2)^0.5)</f>
        <v>-2.9409716520210551</v>
      </c>
      <c r="AE3209" s="99">
        <f t="shared" ref="AE3209" si="13235">((Y3209^2+X3209^2)/(Y3212^2+X3212^2))^0.5</f>
        <v>1.1988201305650026</v>
      </c>
      <c r="AF3209" s="17"/>
      <c r="AG3209" s="62"/>
      <c r="AH3209" s="62"/>
      <c r="AI3209" s="62"/>
      <c r="AJ3209" s="62"/>
    </row>
    <row r="3210" spans="2:36" ht="18.649999999999999" customHeight="1" thickBot="1">
      <c r="D3210" s="59"/>
      <c r="E3210" s="22"/>
      <c r="F3210" s="22"/>
      <c r="G3210" s="65"/>
      <c r="I3210" s="63"/>
      <c r="L3210" s="64"/>
      <c r="N3210" s="63"/>
      <c r="Q3210" s="64"/>
      <c r="S3210" s="63"/>
      <c r="V3210" s="64"/>
      <c r="X3210" s="63"/>
      <c r="AA3210" s="64"/>
      <c r="AE3210" s="100"/>
      <c r="AF3210" s="17"/>
      <c r="AG3210" s="62"/>
      <c r="AH3210" s="62"/>
      <c r="AI3210" s="62"/>
      <c r="AJ3210" s="62"/>
    </row>
    <row r="3211" spans="2:36" ht="18.649999999999999" customHeight="1" thickBot="1">
      <c r="D3211" s="237" t="s">
        <v>39</v>
      </c>
      <c r="E3211" s="238"/>
      <c r="F3211" s="239" t="s">
        <v>40</v>
      </c>
      <c r="G3211" s="240"/>
      <c r="I3211" s="228" t="s">
        <v>18</v>
      </c>
      <c r="J3211" s="229"/>
      <c r="K3211" s="230" t="s">
        <v>19</v>
      </c>
      <c r="L3211" s="231"/>
      <c r="N3211" s="228" t="s">
        <v>20</v>
      </c>
      <c r="O3211" s="229"/>
      <c r="P3211" s="230" t="s">
        <v>21</v>
      </c>
      <c r="Q3211" s="231"/>
      <c r="S3211" s="228" t="s">
        <v>47</v>
      </c>
      <c r="T3211" s="229"/>
      <c r="U3211" s="230" t="s">
        <v>48</v>
      </c>
      <c r="V3211" s="231"/>
      <c r="X3211" s="228" t="s">
        <v>51</v>
      </c>
      <c r="Y3211" s="229"/>
      <c r="Z3211" s="230" t="s">
        <v>52</v>
      </c>
      <c r="AA3211" s="231"/>
      <c r="AB3211" s="4"/>
      <c r="AC3211" s="71" t="s">
        <v>89</v>
      </c>
      <c r="AE3211" s="101" t="s">
        <v>90</v>
      </c>
      <c r="AF3211" s="17"/>
      <c r="AG3211" s="62"/>
      <c r="AH3211" s="62"/>
      <c r="AI3211" s="62"/>
      <c r="AJ3211" s="62"/>
    </row>
    <row r="3212" spans="2:36" ht="18.649999999999999" customHeight="1" thickTop="1" thickBot="1">
      <c r="D3212" s="43">
        <v>0</v>
      </c>
      <c r="E3212" s="116">
        <f t="shared" ref="E3212" si="13236">(1/$E$8)*SIN($B3209*$F$8)</f>
        <v>-0.15918464612309957</v>
      </c>
      <c r="F3212" s="59">
        <f t="shared" ref="F3212" si="13237">COS($F$8*$B3209)</f>
        <v>-0.87860243338382127</v>
      </c>
      <c r="G3212" s="73">
        <v>0</v>
      </c>
      <c r="I3212" s="55">
        <v>0</v>
      </c>
      <c r="J3212" s="58">
        <f t="shared" ref="J3212" si="13238">(TAN($K$8*B3209))/$J$8</f>
        <v>9.548314156135225E-2</v>
      </c>
      <c r="K3212" s="56">
        <v>1</v>
      </c>
      <c r="L3212" s="57">
        <v>0</v>
      </c>
      <c r="N3212" s="55">
        <f t="shared" ref="N3212" si="13239">D3212*I3209+F3212*I3212-E3212*J3209-G3212*J3212</f>
        <v>0</v>
      </c>
      <c r="O3212" s="58">
        <f t="shared" ref="O3212" si="13240">(D3212*J3209+E3212*I3209+F3212*J3212+G3212*I3212)</f>
        <v>-0.24307636664603555</v>
      </c>
      <c r="P3212" s="56">
        <f t="shared" ref="P3212" si="13241">D3212*K3209+F3212*K3212-E3212*L3209-G3212*L3212</f>
        <v>-0.87860243338382127</v>
      </c>
      <c r="Q3212" s="57">
        <f t="shared" ref="Q3212" si="13242">(D3212*L3209+E3212*K3209+F3212*L3212+G3212*K3212)</f>
        <v>0</v>
      </c>
      <c r="S3212" s="43">
        <v>0</v>
      </c>
      <c r="T3212" s="116">
        <f t="shared" ref="T3212" si="13243">(1/$T$8)*SIN($B3209*$U$8)</f>
        <v>-0.15918464612309957</v>
      </c>
      <c r="U3212" s="59">
        <f t="shared" ref="U3212" si="13244">COS($U$8*$B3209)</f>
        <v>-0.87860243338382127</v>
      </c>
      <c r="V3212" s="73">
        <v>0</v>
      </c>
      <c r="X3212" s="55">
        <f t="shared" ref="X3212" si="13245">N3212*S3209+P3212*S3212-O3212*T3209-Q3212*T3212</f>
        <v>0</v>
      </c>
      <c r="Y3212" s="58">
        <f t="shared" ref="Y3212" si="13246">(N3212*T3209+O3212*S3209+P3212*T3212+Q3212*S3212)</f>
        <v>0.35342750467440254</v>
      </c>
      <c r="Z3212" s="56">
        <f t="shared" ref="Z3212" si="13247">N3212*U3209+P3212*U3212-O3212*V3209-Q3212*V3212</f>
        <v>0.42369600729903029</v>
      </c>
      <c r="AA3212" s="57">
        <f t="shared" ref="AA3212" si="13248">(N3212*V3209+O3212*U3209+P3212*V3212+Q3212*U3212)</f>
        <v>0</v>
      </c>
      <c r="AB3212" s="9"/>
      <c r="AC3212" s="74">
        <f t="shared" ref="AC3212" si="13249">(180/PI())*ATAN(-1*(($X$8*Y3209+AA3209+$X$8*Y3212+AA3212)/($X$8*X3209+Z3209+$X$8*X3212+Z3212)))</f>
        <v>-72.422280801500861</v>
      </c>
      <c r="AE3212" s="102">
        <f t="shared" ref="AE3212" si="13250">20*LOG(((($X$8*X3209+Z3209-$X$8*X3212-Z3212)^2+($X$8*Y3209+AA3209-$X$8*Y3212-AA3212)^2)/(($X$8*X3209+Z3209+$X$8*X3212+Z3212)^2+($X$8*Y3209+AA3209+$X$8*Y3212+AA3212)^2))^0.5)</f>
        <v>-3.0807529572188215</v>
      </c>
      <c r="AF3212" s="17"/>
      <c r="AG3212" s="62"/>
      <c r="AH3212" s="62"/>
      <c r="AI3212" s="62"/>
      <c r="AJ3212" s="62"/>
    </row>
    <row r="3213" spans="2:36" ht="18.649999999999999" customHeight="1">
      <c r="AE3213" s="66"/>
    </row>
    <row r="3214" spans="2:36" ht="18.649999999999999" customHeight="1" thickBot="1">
      <c r="E3214" s="50" t="s">
        <v>8</v>
      </c>
      <c r="J3214" s="50" t="s">
        <v>9</v>
      </c>
      <c r="O3214" s="50" t="s">
        <v>10</v>
      </c>
      <c r="T3214" s="50" t="s">
        <v>11</v>
      </c>
      <c r="Y3214" s="50" t="s">
        <v>12</v>
      </c>
    </row>
    <row r="3215" spans="2:36" ht="18.649999999999999" customHeight="1" thickBot="1">
      <c r="B3215" s="49"/>
      <c r="D3215" s="233" t="s">
        <v>37</v>
      </c>
      <c r="E3215" s="234"/>
      <c r="F3215" s="235" t="s">
        <v>38</v>
      </c>
      <c r="G3215" s="236"/>
      <c r="I3215" s="228" t="s">
        <v>14</v>
      </c>
      <c r="J3215" s="229"/>
      <c r="K3215" s="230" t="s">
        <v>15</v>
      </c>
      <c r="L3215" s="231"/>
      <c r="N3215" s="228" t="s">
        <v>16</v>
      </c>
      <c r="O3215" s="229"/>
      <c r="P3215" s="230" t="s">
        <v>17</v>
      </c>
      <c r="Q3215" s="231"/>
      <c r="S3215" s="228" t="s">
        <v>45</v>
      </c>
      <c r="T3215" s="229"/>
      <c r="U3215" s="230" t="s">
        <v>46</v>
      </c>
      <c r="V3215" s="231"/>
      <c r="X3215" s="228" t="s">
        <v>49</v>
      </c>
      <c r="Y3215" s="229"/>
      <c r="Z3215" s="230" t="s">
        <v>50</v>
      </c>
      <c r="AA3215" s="231"/>
      <c r="AB3215" s="4"/>
      <c r="AC3215" s="53" t="s">
        <v>87</v>
      </c>
      <c r="AE3215" s="98" t="s">
        <v>88</v>
      </c>
      <c r="AF3215" s="17"/>
      <c r="AG3215" s="62"/>
      <c r="AH3215" s="62"/>
      <c r="AI3215" s="62"/>
      <c r="AJ3215" s="62"/>
    </row>
    <row r="3216" spans="2:36" ht="18.649999999999999" customHeight="1" thickTop="1" thickBot="1">
      <c r="B3216" s="75">
        <v>9.1199999999999992</v>
      </c>
      <c r="D3216" s="132">
        <f t="shared" ref="D3216" si="13251">COS($F$8*$B3216)</f>
        <v>-0.87475450129563981</v>
      </c>
      <c r="E3216" s="133">
        <v>0</v>
      </c>
      <c r="F3216" s="134">
        <v>0</v>
      </c>
      <c r="G3216" s="135">
        <f t="shared" ref="G3216" si="13252">$E$8*SIN($B3216*$F$8)</f>
        <v>-1.4536990961568179</v>
      </c>
      <c r="I3216" s="55">
        <v>1</v>
      </c>
      <c r="J3216" s="58">
        <v>0</v>
      </c>
      <c r="K3216" s="56">
        <v>0</v>
      </c>
      <c r="L3216" s="57">
        <v>0</v>
      </c>
      <c r="N3216" s="55">
        <f t="shared" ref="N3216" si="13253">D3216*I3216+F3216*I3219-E3216*J3216-G3216*J3219</f>
        <v>-0.71012410377377233</v>
      </c>
      <c r="O3216" s="58">
        <f t="shared" ref="O3216" si="13254">(D3216*J3216+E3216*I3216+F3216*J3219+G3216*I3219)</f>
        <v>0</v>
      </c>
      <c r="P3216" s="56">
        <f t="shared" ref="P3216" si="13255">D3216*K3216+F3216*K3219-E3216*L3216-G3216*L3219</f>
        <v>0</v>
      </c>
      <c r="Q3216" s="57">
        <f t="shared" ref="Q3216" si="13256">(D3216*L3216+E3216*K3216+F3216*L3219+G3216*K3219)</f>
        <v>-1.4536990961568179</v>
      </c>
      <c r="S3216" s="59">
        <f t="shared" ref="S3216" si="13257">COS($U$8*$B3216)</f>
        <v>-0.87475450129563981</v>
      </c>
      <c r="T3216" s="60">
        <v>0</v>
      </c>
      <c r="U3216" s="22">
        <v>0</v>
      </c>
      <c r="V3216" s="116">
        <f t="shared" ref="V3216" si="13258">$T$8*SIN($B3216*$U$8)</f>
        <v>-1.4536990961568179</v>
      </c>
      <c r="X3216" s="55">
        <f t="shared" ref="X3216" si="13259">N3216*S3216+P3216*S3219-O3216*T3216-Q3216*T3219</f>
        <v>0.38637969379162279</v>
      </c>
      <c r="Y3216" s="58">
        <f t="shared" ref="Y3216" si="13260">(N3216*T3216+O3216*S3216+P3216*T3219+Q3216*S3219)</f>
        <v>0</v>
      </c>
      <c r="Z3216" s="56">
        <f t="shared" ref="Z3216" si="13261">N3216*U3216+P3216*U3219-O3216*V3216-Q3216*V3219</f>
        <v>0</v>
      </c>
      <c r="AA3216" s="57">
        <f t="shared" ref="AA3216" si="13262">(N3216*V3216+O3216*U3216+P3216*V3219+Q3216*U3219)</f>
        <v>2.3039365957076825</v>
      </c>
      <c r="AB3216" s="9"/>
      <c r="AC3216" s="61">
        <f t="shared" ref="AC3216" si="13263">20*LOG((2*$X$8)/(($X$8*X3216+Z3216+$X$8*X3219+Z3219)^2+($X$8*Y3216+AA3216+$X$8*Y3219+AA3219)^2)^0.5)</f>
        <v>-2.8685163552680164</v>
      </c>
      <c r="AE3216" s="99">
        <f t="shared" ref="AE3216" si="13264">((Y3216^2+X3216^2)/(Y3219^2+X3219^2))^0.5</f>
        <v>1.0464124674154114</v>
      </c>
      <c r="AF3216" s="17"/>
      <c r="AG3216" s="62"/>
      <c r="AH3216" s="62"/>
      <c r="AI3216" s="62"/>
      <c r="AJ3216" s="62"/>
    </row>
    <row r="3217" spans="2:36" ht="18.649999999999999" customHeight="1" thickBot="1">
      <c r="D3217" s="59"/>
      <c r="E3217" s="22"/>
      <c r="F3217" s="22"/>
      <c r="G3217" s="65"/>
      <c r="I3217" s="63"/>
      <c r="L3217" s="64"/>
      <c r="N3217" s="63"/>
      <c r="Q3217" s="64"/>
      <c r="S3217" s="63"/>
      <c r="V3217" s="64"/>
      <c r="X3217" s="63"/>
      <c r="AA3217" s="64"/>
      <c r="AE3217" s="100"/>
      <c r="AF3217" s="17"/>
      <c r="AG3217" s="62"/>
      <c r="AH3217" s="62"/>
      <c r="AI3217" s="62"/>
      <c r="AJ3217" s="62"/>
    </row>
    <row r="3218" spans="2:36" ht="18.649999999999999" customHeight="1" thickBot="1">
      <c r="D3218" s="237" t="s">
        <v>39</v>
      </c>
      <c r="E3218" s="238"/>
      <c r="F3218" s="239" t="s">
        <v>40</v>
      </c>
      <c r="G3218" s="240"/>
      <c r="I3218" s="228" t="s">
        <v>18</v>
      </c>
      <c r="J3218" s="229"/>
      <c r="K3218" s="230" t="s">
        <v>19</v>
      </c>
      <c r="L3218" s="231"/>
      <c r="N3218" s="228" t="s">
        <v>20</v>
      </c>
      <c r="O3218" s="229"/>
      <c r="P3218" s="230" t="s">
        <v>21</v>
      </c>
      <c r="Q3218" s="231"/>
      <c r="S3218" s="228" t="s">
        <v>47</v>
      </c>
      <c r="T3218" s="229"/>
      <c r="U3218" s="230" t="s">
        <v>48</v>
      </c>
      <c r="V3218" s="231"/>
      <c r="X3218" s="228" t="s">
        <v>51</v>
      </c>
      <c r="Y3218" s="229"/>
      <c r="Z3218" s="230" t="s">
        <v>52</v>
      </c>
      <c r="AA3218" s="231"/>
      <c r="AB3218" s="4"/>
      <c r="AC3218" s="71" t="s">
        <v>89</v>
      </c>
      <c r="AE3218" s="101" t="s">
        <v>90</v>
      </c>
      <c r="AF3218" s="17"/>
      <c r="AG3218" s="62"/>
      <c r="AH3218" s="62"/>
      <c r="AI3218" s="62"/>
      <c r="AJ3218" s="62"/>
    </row>
    <row r="3219" spans="2:36" ht="18.649999999999999" customHeight="1" thickTop="1" thickBot="1">
      <c r="D3219" s="43">
        <v>0</v>
      </c>
      <c r="E3219" s="116">
        <f t="shared" ref="E3219" si="13265">(1/$E$8)*SIN($B3216*$F$8)</f>
        <v>-0.16152212179520198</v>
      </c>
      <c r="F3219" s="59">
        <f t="shared" ref="F3219" si="13266">COS($F$8*$B3216)</f>
        <v>-0.87475450129563981</v>
      </c>
      <c r="G3219" s="73">
        <v>0</v>
      </c>
      <c r="I3219" s="55">
        <v>0</v>
      </c>
      <c r="J3219" s="58">
        <f t="shared" ref="J3219" si="13267">(TAN($K$8*B3216))/$J$8</f>
        <v>0.11324929482112571</v>
      </c>
      <c r="K3219" s="56">
        <v>1</v>
      </c>
      <c r="L3219" s="57">
        <v>0</v>
      </c>
      <c r="N3219" s="55">
        <f t="shared" ref="N3219" si="13268">D3219*I3216+F3219*I3219-E3219*J3216-G3219*J3219</f>
        <v>0</v>
      </c>
      <c r="O3219" s="58">
        <f t="shared" ref="O3219" si="13269">(D3219*J3216+E3219*I3216+F3219*J3219+G3219*I3219)</f>
        <v>-0.26058745220853868</v>
      </c>
      <c r="P3219" s="56">
        <f t="shared" ref="P3219" si="13270">D3219*K3216+F3219*K3219-E3219*L3216-G3219*L3219</f>
        <v>-0.87475450129563981</v>
      </c>
      <c r="Q3219" s="57">
        <f t="shared" ref="Q3219" si="13271">(D3219*L3216+E3219*K3216+F3219*L3219+G3219*K3219)</f>
        <v>0</v>
      </c>
      <c r="S3219" s="43">
        <v>0</v>
      </c>
      <c r="T3219" s="116">
        <f t="shared" ref="T3219" si="13272">(1/$T$8)*SIN($B3216*$U$8)</f>
        <v>-0.16152212179520198</v>
      </c>
      <c r="U3219" s="59">
        <f t="shared" ref="U3219" si="13273">COS($U$8*$B3216)</f>
        <v>-0.87475450129563981</v>
      </c>
      <c r="V3219" s="73">
        <v>0</v>
      </c>
      <c r="X3219" s="55">
        <f t="shared" ref="X3219" si="13274">N3219*S3216+P3219*S3219-O3219*T3216-Q3219*T3219</f>
        <v>0</v>
      </c>
      <c r="Y3219" s="58">
        <f t="shared" ref="Y3219" si="13275">(N3219*T3216+O3219*S3216+P3219*T3219+Q3219*S3219)</f>
        <v>0.36924224989975712</v>
      </c>
      <c r="Z3219" s="56">
        <f t="shared" ref="Z3219" si="13276">N3219*U3216+P3219*U3219-O3219*V3216-Q3219*V3219</f>
        <v>0.38637969379162285</v>
      </c>
      <c r="AA3219" s="57">
        <f t="shared" ref="AA3219" si="13277">(N3219*V3216+O3219*U3216+P3219*V3219+Q3219*U3219)</f>
        <v>0</v>
      </c>
      <c r="AB3219" s="9"/>
      <c r="AC3219" s="74">
        <f t="shared" ref="AC3219" si="13278">(180/PI())*ATAN(-1*(($X$8*Y3216+AA3216+$X$8*Y3219+AA3219)/($X$8*X3216+Z3216+$X$8*X3219+Z3219)))</f>
        <v>-73.876538240780988</v>
      </c>
      <c r="AE3219" s="102">
        <f t="shared" ref="AE3219" si="13279">20*LOG(((($X$8*X3216+Z3216-$X$8*X3219-Z3219)^2+($X$8*Y3216+AA3216-$X$8*Y3219-AA3219)^2)/(($X$8*X3216+Z3216+$X$8*X3219+Z3219)^2+($X$8*Y3216+AA3216+$X$8*Y3219+AA3219)^2))^0.5)</f>
        <v>-3.1568690200977474</v>
      </c>
      <c r="AF3219" s="17"/>
      <c r="AG3219" s="62"/>
      <c r="AH3219" s="62"/>
      <c r="AI3219" s="62"/>
      <c r="AJ3219" s="62"/>
    </row>
    <row r="3220" spans="2:36" ht="18.649999999999999" customHeight="1">
      <c r="AE3220" s="66"/>
    </row>
    <row r="3221" spans="2:36" ht="18.649999999999999" customHeight="1" thickBot="1">
      <c r="E3221" s="50" t="s">
        <v>8</v>
      </c>
      <c r="J3221" s="50" t="s">
        <v>9</v>
      </c>
      <c r="O3221" s="50" t="s">
        <v>10</v>
      </c>
      <c r="T3221" s="50" t="s">
        <v>11</v>
      </c>
      <c r="Y3221" s="50" t="s">
        <v>12</v>
      </c>
    </row>
    <row r="3222" spans="2:36" ht="18.649999999999999" customHeight="1" thickBot="1">
      <c r="B3222" s="49"/>
      <c r="D3222" s="233" t="s">
        <v>37</v>
      </c>
      <c r="E3222" s="234"/>
      <c r="F3222" s="235" t="s">
        <v>38</v>
      </c>
      <c r="G3222" s="236"/>
      <c r="I3222" s="228" t="s">
        <v>14</v>
      </c>
      <c r="J3222" s="229"/>
      <c r="K3222" s="230" t="s">
        <v>15</v>
      </c>
      <c r="L3222" s="231"/>
      <c r="N3222" s="228" t="s">
        <v>16</v>
      </c>
      <c r="O3222" s="229"/>
      <c r="P3222" s="230" t="s">
        <v>17</v>
      </c>
      <c r="Q3222" s="231"/>
      <c r="S3222" s="228" t="s">
        <v>45</v>
      </c>
      <c r="T3222" s="229"/>
      <c r="U3222" s="230" t="s">
        <v>46</v>
      </c>
      <c r="V3222" s="231"/>
      <c r="X3222" s="228" t="s">
        <v>49</v>
      </c>
      <c r="Y3222" s="229"/>
      <c r="Z3222" s="230" t="s">
        <v>50</v>
      </c>
      <c r="AA3222" s="231"/>
      <c r="AB3222" s="4"/>
      <c r="AC3222" s="53" t="s">
        <v>87</v>
      </c>
      <c r="AE3222" s="98" t="s">
        <v>88</v>
      </c>
      <c r="AF3222" s="17"/>
      <c r="AG3222" s="62"/>
      <c r="AH3222" s="62"/>
      <c r="AI3222" s="62"/>
      <c r="AJ3222" s="62"/>
    </row>
    <row r="3223" spans="2:36" ht="18.649999999999999" customHeight="1" thickTop="1" thickBot="1">
      <c r="B3223" s="75">
        <v>9.14</v>
      </c>
      <c r="D3223" s="132">
        <f t="shared" ref="D3223" si="13280">COS($F$8*$B3223)</f>
        <v>-0.87085060178987794</v>
      </c>
      <c r="E3223" s="133">
        <v>0</v>
      </c>
      <c r="F3223" s="134">
        <v>0</v>
      </c>
      <c r="G3223" s="135">
        <f t="shared" ref="G3223" si="13281">$E$8*SIN($B3223*$F$8)</f>
        <v>-1.4746433684996065</v>
      </c>
      <c r="I3223" s="55">
        <v>1</v>
      </c>
      <c r="J3223" s="58">
        <v>0</v>
      </c>
      <c r="K3223" s="56">
        <v>0</v>
      </c>
      <c r="L3223" s="57">
        <v>0</v>
      </c>
      <c r="N3223" s="55">
        <f t="shared" ref="N3223" si="13282">D3223*I3223+F3223*I3226-E3223*J3223-G3223*J3226</f>
        <v>-0.67758377453189766</v>
      </c>
      <c r="O3223" s="58">
        <f t="shared" ref="O3223" si="13283">(D3223*J3223+E3223*I3223+F3223*J3226+G3223*I3226)</f>
        <v>0</v>
      </c>
      <c r="P3223" s="56">
        <f t="shared" ref="P3223" si="13284">D3223*K3223+F3223*K3226-E3223*L3223-G3223*L3226</f>
        <v>0</v>
      </c>
      <c r="Q3223" s="57">
        <f t="shared" ref="Q3223" si="13285">(D3223*L3223+E3223*K3223+F3223*L3226+G3223*K3226)</f>
        <v>-1.4746433684996065</v>
      </c>
      <c r="S3223" s="59">
        <f t="shared" ref="S3223" si="13286">COS($U$8*$B3223)</f>
        <v>-0.87085060178987794</v>
      </c>
      <c r="T3223" s="60">
        <v>0</v>
      </c>
      <c r="U3223" s="22">
        <v>0</v>
      </c>
      <c r="V3223" s="116">
        <f t="shared" ref="V3223" si="13287">$T$8*SIN($B3223*$U$8)</f>
        <v>-1.4746433684996065</v>
      </c>
      <c r="X3223" s="55">
        <f t="shared" ref="X3223" si="13288">N3223*S3223+P3223*S3226-O3223*T3223-Q3223*T3226</f>
        <v>0.34845500845195265</v>
      </c>
      <c r="Y3223" s="58">
        <f t="shared" ref="Y3223" si="13289">(N3223*T3223+O3223*S3223+P3223*T3226+Q3223*S3226)</f>
        <v>0</v>
      </c>
      <c r="Z3223" s="56">
        <f t="shared" ref="Z3223" si="13290">N3223*U3223+P3223*U3226-O3223*V3223-Q3223*V3226</f>
        <v>0</v>
      </c>
      <c r="AA3223" s="57">
        <f t="shared" ref="AA3223" si="13291">(N3223*V3223+O3223*U3223+P3223*V3226+Q3223*U3226)</f>
        <v>2.2833884845997305</v>
      </c>
      <c r="AB3223" s="9"/>
      <c r="AC3223" s="61">
        <f t="shared" ref="AC3223" si="13292">20*LOG((2*$X$8)/(($X$8*X3223+Z3223+$X$8*X3226+Z3226)^2+($X$8*Y3223+AA3223+$X$8*Y3226+AA3226)^2)^0.5)</f>
        <v>-2.790250996071471</v>
      </c>
      <c r="AE3223" s="99">
        <f t="shared" ref="AE3223" si="13293">((Y3223^2+X3223^2)/(Y3226^2+X3226^2))^0.5</f>
        <v>0.90561925190822878</v>
      </c>
      <c r="AF3223" s="17"/>
      <c r="AG3223" s="62"/>
      <c r="AH3223" s="62"/>
      <c r="AI3223" s="62"/>
      <c r="AJ3223" s="62"/>
    </row>
    <row r="3224" spans="2:36" ht="18.649999999999999" customHeight="1" thickBot="1">
      <c r="D3224" s="59"/>
      <c r="E3224" s="22"/>
      <c r="F3224" s="22"/>
      <c r="G3224" s="65"/>
      <c r="I3224" s="63"/>
      <c r="L3224" s="64"/>
      <c r="N3224" s="63"/>
      <c r="Q3224" s="64"/>
      <c r="S3224" s="63"/>
      <c r="V3224" s="64"/>
      <c r="X3224" s="63"/>
      <c r="AA3224" s="64"/>
      <c r="AE3224" s="100"/>
      <c r="AF3224" s="17"/>
      <c r="AG3224" s="62"/>
      <c r="AH3224" s="62"/>
      <c r="AI3224" s="62"/>
      <c r="AJ3224" s="62"/>
    </row>
    <row r="3225" spans="2:36" ht="18.649999999999999" customHeight="1" thickBot="1">
      <c r="D3225" s="237" t="s">
        <v>39</v>
      </c>
      <c r="E3225" s="238"/>
      <c r="F3225" s="239" t="s">
        <v>40</v>
      </c>
      <c r="G3225" s="240"/>
      <c r="I3225" s="228" t="s">
        <v>18</v>
      </c>
      <c r="J3225" s="229"/>
      <c r="K3225" s="230" t="s">
        <v>19</v>
      </c>
      <c r="L3225" s="231"/>
      <c r="N3225" s="228" t="s">
        <v>20</v>
      </c>
      <c r="O3225" s="229"/>
      <c r="P3225" s="230" t="s">
        <v>21</v>
      </c>
      <c r="Q3225" s="231"/>
      <c r="S3225" s="228" t="s">
        <v>47</v>
      </c>
      <c r="T3225" s="229"/>
      <c r="U3225" s="230" t="s">
        <v>48</v>
      </c>
      <c r="V3225" s="231"/>
      <c r="X3225" s="228" t="s">
        <v>51</v>
      </c>
      <c r="Y3225" s="229"/>
      <c r="Z3225" s="230" t="s">
        <v>52</v>
      </c>
      <c r="AA3225" s="231"/>
      <c r="AB3225" s="4"/>
      <c r="AC3225" s="71" t="s">
        <v>89</v>
      </c>
      <c r="AE3225" s="101" t="s">
        <v>90</v>
      </c>
      <c r="AF3225" s="17"/>
      <c r="AG3225" s="62"/>
      <c r="AH3225" s="62"/>
      <c r="AI3225" s="62"/>
      <c r="AJ3225" s="62"/>
    </row>
    <row r="3226" spans="2:36" ht="18.649999999999999" customHeight="1" thickTop="1" thickBot="1">
      <c r="D3226" s="43">
        <v>0</v>
      </c>
      <c r="E3226" s="116">
        <f t="shared" ref="E3226" si="13294">(1/$E$8)*SIN($B3223*$F$8)</f>
        <v>-0.16384926316662293</v>
      </c>
      <c r="F3226" s="59">
        <f t="shared" ref="F3226" si="13295">COS($F$8*$B3223)</f>
        <v>-0.87085060178987794</v>
      </c>
      <c r="G3226" s="73">
        <v>0</v>
      </c>
      <c r="I3226" s="55">
        <v>0</v>
      </c>
      <c r="J3226" s="58">
        <f t="shared" ref="J3226" si="13296">(TAN($K$8*B3223))/$J$8</f>
        <v>0.13106004569404595</v>
      </c>
      <c r="K3226" s="56">
        <v>1</v>
      </c>
      <c r="L3226" s="57">
        <v>0</v>
      </c>
      <c r="N3226" s="55">
        <f t="shared" ref="N3226" si="13297">D3226*I3223+F3226*I3226-E3226*J3223-G3226*J3226</f>
        <v>0</v>
      </c>
      <c r="O3226" s="58">
        <f t="shared" ref="O3226" si="13298">(D3226*J3223+E3226*I3223+F3226*J3226+G3226*I3226)</f>
        <v>-0.27798298282989176</v>
      </c>
      <c r="P3226" s="56">
        <f t="shared" ref="P3226" si="13299">D3226*K3223+F3226*K3226-E3226*L3223-G3226*L3226</f>
        <v>-0.87085060178987794</v>
      </c>
      <c r="Q3226" s="57">
        <f t="shared" ref="Q3226" si="13300">(D3226*L3223+E3226*K3223+F3226*L3226+G3226*K3226)</f>
        <v>0</v>
      </c>
      <c r="S3226" s="43">
        <v>0</v>
      </c>
      <c r="T3226" s="116">
        <f t="shared" ref="T3226" si="13301">(1/$T$8)*SIN($B3223*$U$8)</f>
        <v>-0.16384926316662293</v>
      </c>
      <c r="U3226" s="59">
        <f t="shared" ref="U3226" si="13302">COS($U$8*$B3223)</f>
        <v>-0.87085060178987794</v>
      </c>
      <c r="V3226" s="73">
        <v>0</v>
      </c>
      <c r="X3226" s="55">
        <f t="shared" ref="X3226" si="13303">N3226*S3223+P3226*S3226-O3226*T3223-Q3226*T3226</f>
        <v>0</v>
      </c>
      <c r="Y3226" s="58">
        <f t="shared" ref="Y3226" si="13304">(N3226*T3223+O3226*S3223+P3226*T3226+Q3226*S3226)</f>
        <v>0.38476987731623824</v>
      </c>
      <c r="Z3226" s="56">
        <f t="shared" ref="Z3226" si="13305">N3226*U3223+P3226*U3226-O3226*V3223-Q3226*V3226</f>
        <v>0.34845500845195265</v>
      </c>
      <c r="AA3226" s="57">
        <f t="shared" ref="AA3226" si="13306">(N3226*V3223+O3226*U3223+P3226*V3226+Q3226*U3226)</f>
        <v>0</v>
      </c>
      <c r="AB3226" s="9"/>
      <c r="AC3226" s="74">
        <f t="shared" ref="AC3226" si="13307">(180/PI())*ATAN(-1*(($X$8*Y3223+AA3223+$X$8*Y3226+AA3226)/($X$8*X3223+Z3223+$X$8*X3226+Z3226)))</f>
        <v>-75.361661514573015</v>
      </c>
      <c r="AE3226" s="102">
        <f t="shared" ref="AE3226" si="13308">20*LOG(((($X$8*X3223+Z3223-$X$8*X3226-Z3226)^2+($X$8*Y3223+AA3223-$X$8*Y3226-AA3226)^2)/(($X$8*X3223+Z3223+$X$8*X3226+Z3226)^2+($X$8*Y3223+AA3223+$X$8*Y3226+AA3226)^2))^0.5)</f>
        <v>-3.2420962527105956</v>
      </c>
      <c r="AF3226" s="17"/>
      <c r="AG3226" s="62"/>
      <c r="AH3226" s="62"/>
      <c r="AI3226" s="62"/>
      <c r="AJ3226" s="62"/>
    </row>
    <row r="3227" spans="2:36" ht="18.649999999999999" customHeight="1">
      <c r="AE3227" s="66"/>
    </row>
    <row r="3228" spans="2:36" ht="18.649999999999999" customHeight="1" thickBot="1">
      <c r="E3228" s="50" t="s">
        <v>8</v>
      </c>
      <c r="J3228" s="50" t="s">
        <v>9</v>
      </c>
      <c r="O3228" s="50" t="s">
        <v>10</v>
      </c>
      <c r="T3228" s="50" t="s">
        <v>11</v>
      </c>
      <c r="Y3228" s="50" t="s">
        <v>12</v>
      </c>
    </row>
    <row r="3229" spans="2:36" ht="18.649999999999999" customHeight="1" thickBot="1">
      <c r="B3229" s="49"/>
      <c r="D3229" s="233" t="s">
        <v>37</v>
      </c>
      <c r="E3229" s="234"/>
      <c r="F3229" s="235" t="s">
        <v>38</v>
      </c>
      <c r="G3229" s="236"/>
      <c r="I3229" s="228" t="s">
        <v>14</v>
      </c>
      <c r="J3229" s="229"/>
      <c r="K3229" s="230" t="s">
        <v>15</v>
      </c>
      <c r="L3229" s="231"/>
      <c r="N3229" s="228" t="s">
        <v>16</v>
      </c>
      <c r="O3229" s="229"/>
      <c r="P3229" s="230" t="s">
        <v>17</v>
      </c>
      <c r="Q3229" s="231"/>
      <c r="S3229" s="228" t="s">
        <v>45</v>
      </c>
      <c r="T3229" s="229"/>
      <c r="U3229" s="230" t="s">
        <v>46</v>
      </c>
      <c r="V3229" s="231"/>
      <c r="X3229" s="228" t="s">
        <v>49</v>
      </c>
      <c r="Y3229" s="229"/>
      <c r="Z3229" s="230" t="s">
        <v>50</v>
      </c>
      <c r="AA3229" s="231"/>
      <c r="AB3229" s="4"/>
      <c r="AC3229" s="53" t="s">
        <v>87</v>
      </c>
      <c r="AE3229" s="98" t="s">
        <v>88</v>
      </c>
      <c r="AF3229" s="17"/>
      <c r="AG3229" s="62"/>
      <c r="AH3229" s="62"/>
      <c r="AI3229" s="62"/>
      <c r="AJ3229" s="62"/>
    </row>
    <row r="3230" spans="2:36" ht="18.649999999999999" customHeight="1" thickTop="1" thickBot="1">
      <c r="B3230" s="75">
        <v>9.16</v>
      </c>
      <c r="D3230" s="132">
        <f t="shared" ref="D3230" si="13309">COS($F$8*$B3230)</f>
        <v>-0.86689098464081416</v>
      </c>
      <c r="E3230" s="133">
        <v>0</v>
      </c>
      <c r="F3230" s="134">
        <v>0</v>
      </c>
      <c r="G3230" s="135">
        <f t="shared" ref="G3230" si="13310">$E$8*SIN($B3230*$F$8)</f>
        <v>-1.495493292106761</v>
      </c>
      <c r="I3230" s="55">
        <v>1</v>
      </c>
      <c r="J3230" s="58">
        <v>0</v>
      </c>
      <c r="K3230" s="56">
        <v>0</v>
      </c>
      <c r="L3230" s="57">
        <v>0</v>
      </c>
      <c r="N3230" s="55">
        <f t="shared" ref="N3230" si="13311">D3230*I3230+F3230*I3233-E3230*J3230-G3230*J3233</f>
        <v>-0.64417831331197684</v>
      </c>
      <c r="O3230" s="58">
        <f t="shared" ref="O3230" si="13312">(D3230*J3230+E3230*I3230+F3230*J3233+G3230*I3233)</f>
        <v>0</v>
      </c>
      <c r="P3230" s="56">
        <f t="shared" ref="P3230" si="13313">D3230*K3230+F3230*K3233-E3230*L3230-G3230*L3233</f>
        <v>0</v>
      </c>
      <c r="Q3230" s="57">
        <f t="shared" ref="Q3230" si="13314">(D3230*L3230+E3230*K3230+F3230*L3233+G3230*K3233)</f>
        <v>-1.495493292106761</v>
      </c>
      <c r="S3230" s="59">
        <f t="shared" ref="S3230" si="13315">COS($U$8*$B3230)</f>
        <v>-0.86689098464081416</v>
      </c>
      <c r="T3230" s="60">
        <v>0</v>
      </c>
      <c r="U3230" s="22">
        <v>0</v>
      </c>
      <c r="V3230" s="116">
        <f t="shared" ref="V3230" si="13316">$T$8*SIN($B3230*$U$8)</f>
        <v>-1.495493292106761</v>
      </c>
      <c r="X3230" s="55">
        <f t="shared" ref="X3230" si="13317">N3230*S3230+P3230*S3233-O3230*T3230-Q3230*T3233</f>
        <v>0.30993235156279875</v>
      </c>
      <c r="Y3230" s="58">
        <f t="shared" ref="Y3230" si="13318">(N3230*T3230+O3230*S3230+P3230*T3233+Q3230*S3233)</f>
        <v>0</v>
      </c>
      <c r="Z3230" s="56">
        <f t="shared" ref="Z3230" si="13319">N3230*U3230+P3230*U3233-O3230*V3230-Q3230*V3233</f>
        <v>0</v>
      </c>
      <c r="AA3230" s="57">
        <f t="shared" ref="AA3230" si="13320">(N3230*V3230+O3230*U3230+P3230*V3233+Q3230*U3233)</f>
        <v>2.2597939989968712</v>
      </c>
      <c r="AB3230" s="9"/>
      <c r="AC3230" s="61">
        <f t="shared" ref="AC3230" si="13321">20*LOG((2*$X$8)/(($X$8*X3230+Z3230+$X$8*X3233+Z3233)^2+($X$8*Y3230+AA3230+$X$8*Y3233+AA3233)^2)^0.5)</f>
        <v>-2.706086016170695</v>
      </c>
      <c r="AE3230" s="99">
        <f t="shared" ref="AE3230" si="13322">((Y3230^2+X3230^2)/(Y3233^2+X3233^2))^0.5</f>
        <v>0.7748100172547403</v>
      </c>
      <c r="AF3230" s="17"/>
      <c r="AG3230" s="62"/>
      <c r="AH3230" s="62"/>
      <c r="AI3230" s="62"/>
      <c r="AJ3230" s="62"/>
    </row>
    <row r="3231" spans="2:36" ht="18.649999999999999" customHeight="1" thickBot="1">
      <c r="D3231" s="59"/>
      <c r="E3231" s="22"/>
      <c r="F3231" s="22"/>
      <c r="G3231" s="65"/>
      <c r="I3231" s="63"/>
      <c r="L3231" s="64"/>
      <c r="N3231" s="63"/>
      <c r="Q3231" s="64"/>
      <c r="S3231" s="63"/>
      <c r="V3231" s="64"/>
      <c r="X3231" s="63"/>
      <c r="AA3231" s="64"/>
      <c r="AE3231" s="100"/>
      <c r="AF3231" s="17"/>
      <c r="AG3231" s="62"/>
      <c r="AH3231" s="62"/>
      <c r="AI3231" s="62"/>
      <c r="AJ3231" s="62"/>
    </row>
    <row r="3232" spans="2:36" ht="18.649999999999999" customHeight="1" thickBot="1">
      <c r="D3232" s="237" t="s">
        <v>39</v>
      </c>
      <c r="E3232" s="238"/>
      <c r="F3232" s="239" t="s">
        <v>40</v>
      </c>
      <c r="G3232" s="240"/>
      <c r="I3232" s="228" t="s">
        <v>18</v>
      </c>
      <c r="J3232" s="229"/>
      <c r="K3232" s="230" t="s">
        <v>19</v>
      </c>
      <c r="L3232" s="231"/>
      <c r="N3232" s="228" t="s">
        <v>20</v>
      </c>
      <c r="O3232" s="229"/>
      <c r="P3232" s="230" t="s">
        <v>21</v>
      </c>
      <c r="Q3232" s="231"/>
      <c r="S3232" s="228" t="s">
        <v>47</v>
      </c>
      <c r="T3232" s="229"/>
      <c r="U3232" s="230" t="s">
        <v>48</v>
      </c>
      <c r="V3232" s="231"/>
      <c r="X3232" s="228" t="s">
        <v>51</v>
      </c>
      <c r="Y3232" s="229"/>
      <c r="Z3232" s="230" t="s">
        <v>52</v>
      </c>
      <c r="AA3232" s="231"/>
      <c r="AB3232" s="4"/>
      <c r="AC3232" s="71" t="s">
        <v>89</v>
      </c>
      <c r="AE3232" s="101" t="s">
        <v>90</v>
      </c>
      <c r="AF3232" s="17"/>
      <c r="AG3232" s="62"/>
      <c r="AH3232" s="62"/>
      <c r="AI3232" s="62"/>
      <c r="AJ3232" s="62"/>
    </row>
    <row r="3233" spans="2:36" ht="18.649999999999999" customHeight="1" thickTop="1" thickBot="1">
      <c r="D3233" s="43">
        <v>0</v>
      </c>
      <c r="E3233" s="116">
        <f t="shared" ref="E3233" si="13323">(1/$E$8)*SIN($B3230*$F$8)</f>
        <v>-0.16616592134519564</v>
      </c>
      <c r="F3233" s="59">
        <f t="shared" ref="F3233" si="13324">COS($F$8*$B3230)</f>
        <v>-0.86689098464081416</v>
      </c>
      <c r="G3233" s="73">
        <v>0</v>
      </c>
      <c r="I3233" s="55">
        <v>0</v>
      </c>
      <c r="J3233" s="58">
        <f t="shared" ref="J3233" si="13325">(TAN($K$8*B3230))/$J$8</f>
        <v>0.14892254783376069</v>
      </c>
      <c r="K3233" s="56">
        <v>1</v>
      </c>
      <c r="L3233" s="57">
        <v>0</v>
      </c>
      <c r="N3233" s="55">
        <f t="shared" ref="N3233" si="13326">D3233*I3230+F3233*I3233-E3233*J3230-G3233*J3233</f>
        <v>0</v>
      </c>
      <c r="O3233" s="58">
        <f t="shared" ref="O3233" si="13327">(D3233*J3230+E3233*I3230+F3233*J3233+G3233*I3233)</f>
        <v>-0.29526553547202317</v>
      </c>
      <c r="P3233" s="56">
        <f t="shared" ref="P3233" si="13328">D3233*K3230+F3233*K3233-E3233*L3230-G3233*L3233</f>
        <v>-0.86689098464081416</v>
      </c>
      <c r="Q3233" s="57">
        <f t="shared" ref="Q3233" si="13329">(D3233*L3230+E3233*K3230+F3233*L3233+G3233*K3233)</f>
        <v>0</v>
      </c>
      <c r="S3233" s="43">
        <v>0</v>
      </c>
      <c r="T3233" s="116">
        <f t="shared" ref="T3233" si="13330">(1/$T$8)*SIN($B3230*$U$8)</f>
        <v>-0.16616592134519564</v>
      </c>
      <c r="U3233" s="59">
        <f t="shared" ref="U3233" si="13331">COS($U$8*$B3230)</f>
        <v>-0.86689098464081416</v>
      </c>
      <c r="V3233" s="73">
        <v>0</v>
      </c>
      <c r="X3233" s="55">
        <f t="shared" ref="X3233" si="13332">N3233*S3230+P3233*S3233-O3233*T3230-Q3233*T3233</f>
        <v>0</v>
      </c>
      <c r="Y3233" s="58">
        <f t="shared" ref="Y3233" si="13333">(N3233*T3230+O3233*S3230+P3233*T3233+Q3233*S3233)</f>
        <v>0.40001076994452417</v>
      </c>
      <c r="Z3233" s="56">
        <f t="shared" ref="Z3233" si="13334">N3233*U3230+P3233*U3233-O3233*V3230-Q3233*V3233</f>
        <v>0.30993235156279869</v>
      </c>
      <c r="AA3233" s="57">
        <f t="shared" ref="AA3233" si="13335">(N3233*V3230+O3233*U3230+P3233*V3233+Q3233*U3233)</f>
        <v>0</v>
      </c>
      <c r="AB3233" s="9"/>
      <c r="AC3233" s="74">
        <f t="shared" ref="AC3233" si="13336">(180/PI())*ATAN(-1*(($X$8*Y3230+AA3230+$X$8*Y3233+AA3233)/($X$8*X3230+Z3230+$X$8*X3233+Z3233)))</f>
        <v>-76.881431431336495</v>
      </c>
      <c r="AE3233" s="102">
        <f t="shared" ref="AE3233" si="13337">20*LOG(((($X$8*X3230+Z3230-$X$8*X3233-Z3233)^2+($X$8*Y3230+AA3230-$X$8*Y3233-AA3233)^2)/(($X$8*X3230+Z3230+$X$8*X3233+Z3233)^2+($X$8*Y3230+AA3230+$X$8*Y3233+AA3233)^2))^0.5)</f>
        <v>-3.3374393882390234</v>
      </c>
      <c r="AF3233" s="17"/>
      <c r="AG3233" s="62"/>
      <c r="AH3233" s="62"/>
      <c r="AI3233" s="62"/>
      <c r="AJ3233" s="62"/>
    </row>
    <row r="3234" spans="2:36" ht="18.649999999999999" customHeight="1">
      <c r="AE3234" s="66"/>
    </row>
    <row r="3235" spans="2:36" ht="18.649999999999999" customHeight="1" thickBot="1">
      <c r="E3235" s="50" t="s">
        <v>8</v>
      </c>
      <c r="J3235" s="50" t="s">
        <v>9</v>
      </c>
      <c r="O3235" s="50" t="s">
        <v>10</v>
      </c>
      <c r="T3235" s="50" t="s">
        <v>11</v>
      </c>
      <c r="Y3235" s="50" t="s">
        <v>12</v>
      </c>
    </row>
    <row r="3236" spans="2:36" ht="18.649999999999999" customHeight="1" thickBot="1">
      <c r="B3236" s="49"/>
      <c r="D3236" s="233" t="s">
        <v>37</v>
      </c>
      <c r="E3236" s="234"/>
      <c r="F3236" s="235" t="s">
        <v>38</v>
      </c>
      <c r="G3236" s="236"/>
      <c r="I3236" s="228" t="s">
        <v>14</v>
      </c>
      <c r="J3236" s="229"/>
      <c r="K3236" s="230" t="s">
        <v>15</v>
      </c>
      <c r="L3236" s="231"/>
      <c r="N3236" s="228" t="s">
        <v>16</v>
      </c>
      <c r="O3236" s="229"/>
      <c r="P3236" s="230" t="s">
        <v>17</v>
      </c>
      <c r="Q3236" s="231"/>
      <c r="S3236" s="228" t="s">
        <v>45</v>
      </c>
      <c r="T3236" s="229"/>
      <c r="U3236" s="230" t="s">
        <v>46</v>
      </c>
      <c r="V3236" s="231"/>
      <c r="X3236" s="228" t="s">
        <v>49</v>
      </c>
      <c r="Y3236" s="229"/>
      <c r="Z3236" s="230" t="s">
        <v>50</v>
      </c>
      <c r="AA3236" s="231"/>
      <c r="AB3236" s="4"/>
      <c r="AC3236" s="53" t="s">
        <v>87</v>
      </c>
      <c r="AE3236" s="98" t="s">
        <v>88</v>
      </c>
      <c r="AF3236" s="17"/>
      <c r="AG3236" s="62"/>
      <c r="AH3236" s="62"/>
      <c r="AI3236" s="62"/>
      <c r="AJ3236" s="62"/>
    </row>
    <row r="3237" spans="2:36" ht="18.649999999999999" customHeight="1" thickTop="1" thickBot="1">
      <c r="B3237" s="75">
        <v>9.18</v>
      </c>
      <c r="D3237" s="132">
        <f t="shared" ref="D3237" si="13338">COS($F$8*$B3237)</f>
        <v>-0.86287590318758045</v>
      </c>
      <c r="E3237" s="133">
        <v>0</v>
      </c>
      <c r="F3237" s="134">
        <v>0</v>
      </c>
      <c r="G3237" s="135">
        <f t="shared" ref="G3237" si="13339">$E$8*SIN($B3237*$F$8)</f>
        <v>-1.5162475329852827</v>
      </c>
      <c r="I3237" s="55">
        <v>1</v>
      </c>
      <c r="J3237" s="58">
        <v>0</v>
      </c>
      <c r="K3237" s="56">
        <v>0</v>
      </c>
      <c r="L3237" s="57">
        <v>0</v>
      </c>
      <c r="N3237" s="55">
        <f t="shared" ref="N3237" si="13340">D3237*I3237+F3237*I3240-E3237*J3237-G3237*J3240</f>
        <v>-0.60989904355089286</v>
      </c>
      <c r="O3237" s="58">
        <f t="shared" ref="O3237" si="13341">(D3237*J3237+E3237*I3237+F3237*J3240+G3237*I3240)</f>
        <v>0</v>
      </c>
      <c r="P3237" s="56">
        <f t="shared" ref="P3237" si="13342">D3237*K3237+F3237*K3240-E3237*L3237-G3237*L3240</f>
        <v>0</v>
      </c>
      <c r="Q3237" s="57">
        <f t="shared" ref="Q3237" si="13343">(D3237*L3237+E3237*K3237+F3237*L3240+G3237*K3240)</f>
        <v>-1.5162475329852827</v>
      </c>
      <c r="S3237" s="59">
        <f t="shared" ref="S3237" si="13344">COS($U$8*$B3237)</f>
        <v>-0.86287590318758045</v>
      </c>
      <c r="T3237" s="60">
        <v>0</v>
      </c>
      <c r="U3237" s="22">
        <v>0</v>
      </c>
      <c r="V3237" s="116">
        <f t="shared" ref="V3237" si="13345">$T$8*SIN($B3237*$U$8)</f>
        <v>-1.5162475329852827</v>
      </c>
      <c r="X3237" s="55">
        <f t="shared" ref="X3237" si="13346">N3237*S3237+P3237*S3240-O3237*T3237-Q3237*T3240</f>
        <v>0.27082201235900083</v>
      </c>
      <c r="Y3237" s="58">
        <f t="shared" ref="Y3237" si="13347">(N3237*T3237+O3237*S3237+P3237*T3240+Q3237*S3240)</f>
        <v>0</v>
      </c>
      <c r="Z3237" s="56">
        <f t="shared" ref="Z3237" si="13348">N3237*U3237+P3237*U3240-O3237*V3237-Q3237*V3240</f>
        <v>0</v>
      </c>
      <c r="AA3237" s="57">
        <f t="shared" ref="AA3237" si="13349">(N3237*V3237+O3237*U3237+P3237*V3240+Q3237*U3240)</f>
        <v>2.2330913796347414</v>
      </c>
      <c r="AB3237" s="9"/>
      <c r="AC3237" s="61">
        <f t="shared" ref="AC3237" si="13350">20*LOG((2*$X$8)/(($X$8*X3237+Z3237+$X$8*X3240+Z3240)^2+($X$8*Y3237+AA3237+$X$8*Y3240+AA3240)^2)^0.5)</f>
        <v>-2.6159485435761258</v>
      </c>
      <c r="AE3237" s="99">
        <f t="shared" ref="AE3237" si="13351">((Y3237^2+X3237^2)/(Y3240^2+X3240^2))^0.5</f>
        <v>0.65263772990563484</v>
      </c>
      <c r="AF3237" s="17"/>
      <c r="AG3237" s="62"/>
      <c r="AH3237" s="62"/>
      <c r="AI3237" s="62"/>
      <c r="AJ3237" s="62"/>
    </row>
    <row r="3238" spans="2:36" ht="18.649999999999999" customHeight="1" thickBot="1">
      <c r="D3238" s="59"/>
      <c r="E3238" s="22"/>
      <c r="F3238" s="22"/>
      <c r="G3238" s="65"/>
      <c r="I3238" s="63"/>
      <c r="L3238" s="64"/>
      <c r="N3238" s="63"/>
      <c r="Q3238" s="64"/>
      <c r="S3238" s="63"/>
      <c r="V3238" s="64"/>
      <c r="X3238" s="63"/>
      <c r="AA3238" s="64"/>
      <c r="AE3238" s="100"/>
      <c r="AF3238" s="17"/>
      <c r="AG3238" s="62"/>
      <c r="AH3238" s="62"/>
      <c r="AI3238" s="62"/>
      <c r="AJ3238" s="62"/>
    </row>
    <row r="3239" spans="2:36" ht="18.649999999999999" customHeight="1" thickBot="1">
      <c r="D3239" s="237" t="s">
        <v>39</v>
      </c>
      <c r="E3239" s="238"/>
      <c r="F3239" s="239" t="s">
        <v>40</v>
      </c>
      <c r="G3239" s="240"/>
      <c r="I3239" s="228" t="s">
        <v>18</v>
      </c>
      <c r="J3239" s="229"/>
      <c r="K3239" s="230" t="s">
        <v>19</v>
      </c>
      <c r="L3239" s="231"/>
      <c r="N3239" s="228" t="s">
        <v>20</v>
      </c>
      <c r="O3239" s="229"/>
      <c r="P3239" s="230" t="s">
        <v>21</v>
      </c>
      <c r="Q3239" s="231"/>
      <c r="S3239" s="228" t="s">
        <v>47</v>
      </c>
      <c r="T3239" s="229"/>
      <c r="U3239" s="230" t="s">
        <v>48</v>
      </c>
      <c r="V3239" s="231"/>
      <c r="X3239" s="228" t="s">
        <v>51</v>
      </c>
      <c r="Y3239" s="229"/>
      <c r="Z3239" s="230" t="s">
        <v>52</v>
      </c>
      <c r="AA3239" s="231"/>
      <c r="AB3239" s="4"/>
      <c r="AC3239" s="71" t="s">
        <v>89</v>
      </c>
      <c r="AE3239" s="101" t="s">
        <v>90</v>
      </c>
      <c r="AF3239" s="17"/>
      <c r="AG3239" s="62"/>
      <c r="AH3239" s="62"/>
      <c r="AI3239" s="62"/>
      <c r="AJ3239" s="62"/>
    </row>
    <row r="3240" spans="2:36" ht="18.649999999999999" customHeight="1" thickTop="1" thickBot="1">
      <c r="D3240" s="43">
        <v>0</v>
      </c>
      <c r="E3240" s="116">
        <f t="shared" ref="E3240" si="13352">(1/$E$8)*SIN($B3237*$F$8)</f>
        <v>-0.16847194810947586</v>
      </c>
      <c r="F3240" s="59">
        <f t="shared" ref="F3240" si="13353">COS($F$8*$B3237)</f>
        <v>-0.86287590318758045</v>
      </c>
      <c r="G3240" s="73">
        <v>0</v>
      </c>
      <c r="I3240" s="55">
        <v>0</v>
      </c>
      <c r="J3240" s="58">
        <f t="shared" ref="J3240" si="13354">(TAN($K$8*B3237))/$J$8</f>
        <v>0.16684403709373957</v>
      </c>
      <c r="K3240" s="56">
        <v>1</v>
      </c>
      <c r="L3240" s="57">
        <v>0</v>
      </c>
      <c r="N3240" s="55">
        <f t="shared" ref="N3240" si="13355">D3240*I3237+F3240*I3240-E3240*J3237-G3240*J3240</f>
        <v>0</v>
      </c>
      <c r="O3240" s="58">
        <f t="shared" ref="O3240" si="13356">(D3240*J3237+E3240*I3237+F3240*J3240+G3240*I3240)</f>
        <v>-0.31243764730819856</v>
      </c>
      <c r="P3240" s="56">
        <f t="shared" ref="P3240" si="13357">D3240*K3237+F3240*K3240-E3240*L3237-G3240*L3240</f>
        <v>-0.86287590318758045</v>
      </c>
      <c r="Q3240" s="57">
        <f t="shared" ref="Q3240" si="13358">(D3240*L3237+E3240*K3237+F3240*L3240+G3240*K3240)</f>
        <v>0</v>
      </c>
      <c r="S3240" s="43">
        <v>0</v>
      </c>
      <c r="T3240" s="116">
        <f t="shared" ref="T3240" si="13359">(1/$T$8)*SIN($B3237*$U$8)</f>
        <v>-0.16847194810947586</v>
      </c>
      <c r="U3240" s="59">
        <f t="shared" ref="U3240" si="13360">COS($U$8*$B3237)</f>
        <v>-0.86287590318758045</v>
      </c>
      <c r="V3240" s="73">
        <v>0</v>
      </c>
      <c r="X3240" s="55">
        <f t="shared" ref="X3240" si="13361">N3240*S3237+P3240*S3240-O3240*T3237-Q3240*T3240</f>
        <v>0</v>
      </c>
      <c r="Y3240" s="58">
        <f t="shared" ref="Y3240" si="13362">(N3240*T3237+O3240*S3237+P3240*T3240+Q3240*S3240)</f>
        <v>0.41496530149759969</v>
      </c>
      <c r="Z3240" s="56">
        <f t="shared" ref="Z3240" si="13363">N3240*U3237+P3240*U3240-O3240*V3237-Q3240*V3240</f>
        <v>0.27082201235900072</v>
      </c>
      <c r="AA3240" s="57">
        <f t="shared" ref="AA3240" si="13364">(N3240*V3237+O3240*U3237+P3240*V3240+Q3240*U3240)</f>
        <v>0</v>
      </c>
      <c r="AB3240" s="9"/>
      <c r="AC3240" s="74">
        <f t="shared" ref="AC3240" si="13365">(180/PI())*ATAN(-1*(($X$8*Y3237+AA3237+$X$8*Y3240+AA3240)/($X$8*X3237+Z3237+$X$8*X3240+Z3240)))</f>
        <v>-78.439950881938202</v>
      </c>
      <c r="AE3240" s="102">
        <f t="shared" ref="AE3240" si="13366">20*LOG(((($X$8*X3237+Z3237-$X$8*X3240-Z3240)^2+($X$8*Y3237+AA3237-$X$8*Y3240-AA3240)^2)/(($X$8*X3237+Z3237+$X$8*X3240+Z3240)^2+($X$8*Y3237+AA3237+$X$8*Y3240+AA3240)^2))^0.5)</f>
        <v>-3.4440685343545052</v>
      </c>
      <c r="AF3240" s="17"/>
      <c r="AG3240" s="62"/>
      <c r="AH3240" s="62"/>
      <c r="AI3240" s="62"/>
      <c r="AJ3240" s="62"/>
    </row>
    <row r="3241" spans="2:36" ht="18.649999999999999" customHeight="1">
      <c r="AE3241" s="66"/>
    </row>
    <row r="3242" spans="2:36" ht="18.649999999999999" customHeight="1" thickBot="1">
      <c r="E3242" s="50" t="s">
        <v>8</v>
      </c>
      <c r="J3242" s="50" t="s">
        <v>9</v>
      </c>
      <c r="O3242" s="50" t="s">
        <v>10</v>
      </c>
      <c r="T3242" s="50" t="s">
        <v>11</v>
      </c>
      <c r="Y3242" s="50" t="s">
        <v>12</v>
      </c>
    </row>
    <row r="3243" spans="2:36" ht="18.649999999999999" customHeight="1" thickBot="1">
      <c r="B3243" s="49"/>
      <c r="D3243" s="233" t="s">
        <v>37</v>
      </c>
      <c r="E3243" s="234"/>
      <c r="F3243" s="235" t="s">
        <v>38</v>
      </c>
      <c r="G3243" s="236"/>
      <c r="I3243" s="228" t="s">
        <v>14</v>
      </c>
      <c r="J3243" s="229"/>
      <c r="K3243" s="230" t="s">
        <v>15</v>
      </c>
      <c r="L3243" s="231"/>
      <c r="N3243" s="228" t="s">
        <v>16</v>
      </c>
      <c r="O3243" s="229"/>
      <c r="P3243" s="230" t="s">
        <v>17</v>
      </c>
      <c r="Q3243" s="231"/>
      <c r="S3243" s="228" t="s">
        <v>45</v>
      </c>
      <c r="T3243" s="229"/>
      <c r="U3243" s="230" t="s">
        <v>46</v>
      </c>
      <c r="V3243" s="231"/>
      <c r="X3243" s="228" t="s">
        <v>49</v>
      </c>
      <c r="Y3243" s="229"/>
      <c r="Z3243" s="230" t="s">
        <v>50</v>
      </c>
      <c r="AA3243" s="231"/>
      <c r="AB3243" s="4"/>
      <c r="AC3243" s="53" t="s">
        <v>87</v>
      </c>
      <c r="AE3243" s="98" t="s">
        <v>88</v>
      </c>
      <c r="AF3243" s="17"/>
      <c r="AG3243" s="62"/>
      <c r="AH3243" s="62"/>
      <c r="AI3243" s="62"/>
      <c r="AJ3243" s="62"/>
    </row>
    <row r="3244" spans="2:36" ht="18.649999999999999" customHeight="1" thickTop="1" thickBot="1">
      <c r="B3244" s="75">
        <v>9.1999999999999993</v>
      </c>
      <c r="D3244" s="132">
        <f t="shared" ref="D3244" si="13367">COS($F$8*$B3244)</f>
        <v>-0.85880561431795499</v>
      </c>
      <c r="E3244" s="133">
        <v>0</v>
      </c>
      <c r="F3244" s="134">
        <v>0</v>
      </c>
      <c r="G3244" s="135">
        <f t="shared" ref="G3244" si="13368">$E$8*SIN($B3244*$F$8)</f>
        <v>-1.5369047632640218</v>
      </c>
      <c r="I3244" s="55">
        <v>1</v>
      </c>
      <c r="J3244" s="58">
        <v>0</v>
      </c>
      <c r="K3244" s="56">
        <v>0</v>
      </c>
      <c r="L3244" s="57">
        <v>0</v>
      </c>
      <c r="N3244" s="55">
        <f t="shared" ref="N3244" si="13369">D3244*I3244+F3244*I3247-E3244*J3244-G3244*J3247</f>
        <v>-0.57473667370974613</v>
      </c>
      <c r="O3244" s="58">
        <f t="shared" ref="O3244" si="13370">(D3244*J3244+E3244*I3244+F3244*J3247+G3244*I3247)</f>
        <v>0</v>
      </c>
      <c r="P3244" s="56">
        <f t="shared" ref="P3244" si="13371">D3244*K3244+F3244*K3247-E3244*L3244-G3244*L3247</f>
        <v>0</v>
      </c>
      <c r="Q3244" s="57">
        <f t="shared" ref="Q3244" si="13372">(D3244*L3244+E3244*K3244+F3244*L3247+G3244*K3247)</f>
        <v>-1.5369047632640218</v>
      </c>
      <c r="S3244" s="59">
        <f t="shared" ref="S3244" si="13373">COS($U$8*$B3244)</f>
        <v>-0.85880561431795499</v>
      </c>
      <c r="T3244" s="60">
        <v>0</v>
      </c>
      <c r="U3244" s="22">
        <v>0</v>
      </c>
      <c r="V3244" s="116">
        <f t="shared" ref="V3244" si="13374">$T$8*SIN($B3244*$U$8)</f>
        <v>-1.5369047632640218</v>
      </c>
      <c r="X3244" s="55">
        <f t="shared" ref="X3244" si="13375">N3244*S3244+P3244*S3247-O3244*T3244-Q3244*T3247</f>
        <v>0.23113416532039666</v>
      </c>
      <c r="Y3244" s="58">
        <f t="shared" ref="Y3244" si="13376">(N3244*T3244+O3244*S3244+P3244*T3247+Q3244*S3247)</f>
        <v>0</v>
      </c>
      <c r="Z3244" s="56">
        <f t="shared" ref="Z3244" si="13377">N3244*U3244+P3244*U3247-O3244*V3244-Q3244*V3247</f>
        <v>0</v>
      </c>
      <c r="AA3244" s="57">
        <f t="shared" ref="AA3244" si="13378">(N3244*V3244+O3244*U3244+P3244*V3247+Q3244*U3247)</f>
        <v>2.203217970810178</v>
      </c>
      <c r="AB3244" s="9"/>
      <c r="AC3244" s="61">
        <f t="shared" ref="AC3244" si="13379">20*LOG((2*$X$8)/(($X$8*X3244+Z3244+$X$8*X3247+Z3247)^2+($X$8*Y3244+AA3244+$X$8*Y3247+AA3247)^2)^0.5)</f>
        <v>-2.5197875068199083</v>
      </c>
      <c r="AE3244" s="99">
        <f t="shared" ref="AE3244" si="13380">((Y3244^2+X3244^2)/(Y3247^2+X3247^2))^0.5</f>
        <v>0.53797942267941812</v>
      </c>
      <c r="AF3244" s="17"/>
      <c r="AG3244" s="62"/>
      <c r="AH3244" s="62"/>
      <c r="AI3244" s="62"/>
      <c r="AJ3244" s="62"/>
    </row>
    <row r="3245" spans="2:36" ht="18.649999999999999" customHeight="1" thickBot="1">
      <c r="D3245" s="59"/>
      <c r="E3245" s="22"/>
      <c r="F3245" s="22"/>
      <c r="G3245" s="65"/>
      <c r="I3245" s="63"/>
      <c r="L3245" s="64"/>
      <c r="N3245" s="63"/>
      <c r="Q3245" s="64"/>
      <c r="S3245" s="63"/>
      <c r="V3245" s="64"/>
      <c r="X3245" s="63"/>
      <c r="AA3245" s="64"/>
      <c r="AE3245" s="100"/>
      <c r="AF3245" s="17"/>
      <c r="AG3245" s="62"/>
      <c r="AH3245" s="62"/>
      <c r="AI3245" s="62"/>
      <c r="AJ3245" s="62"/>
    </row>
    <row r="3246" spans="2:36" ht="18.649999999999999" customHeight="1" thickBot="1">
      <c r="D3246" s="237" t="s">
        <v>39</v>
      </c>
      <c r="E3246" s="238"/>
      <c r="F3246" s="239" t="s">
        <v>40</v>
      </c>
      <c r="G3246" s="240"/>
      <c r="I3246" s="228" t="s">
        <v>18</v>
      </c>
      <c r="J3246" s="229"/>
      <c r="K3246" s="230" t="s">
        <v>19</v>
      </c>
      <c r="L3246" s="231"/>
      <c r="N3246" s="228" t="s">
        <v>20</v>
      </c>
      <c r="O3246" s="229"/>
      <c r="P3246" s="230" t="s">
        <v>21</v>
      </c>
      <c r="Q3246" s="231"/>
      <c r="S3246" s="228" t="s">
        <v>47</v>
      </c>
      <c r="T3246" s="229"/>
      <c r="U3246" s="230" t="s">
        <v>48</v>
      </c>
      <c r="V3246" s="231"/>
      <c r="X3246" s="228" t="s">
        <v>51</v>
      </c>
      <c r="Y3246" s="229"/>
      <c r="Z3246" s="230" t="s">
        <v>52</v>
      </c>
      <c r="AA3246" s="231"/>
      <c r="AB3246" s="4"/>
      <c r="AC3246" s="71" t="s">
        <v>89</v>
      </c>
      <c r="AE3246" s="101" t="s">
        <v>90</v>
      </c>
      <c r="AF3246" s="17"/>
      <c r="AG3246" s="62"/>
      <c r="AH3246" s="62"/>
      <c r="AI3246" s="62"/>
      <c r="AJ3246" s="62"/>
    </row>
    <row r="3247" spans="2:36" ht="18.649999999999999" customHeight="1" thickTop="1" thickBot="1">
      <c r="D3247" s="43">
        <v>0</v>
      </c>
      <c r="E3247" s="116">
        <f t="shared" ref="E3247" si="13381">(1/$E$8)*SIN($B3244*$F$8)</f>
        <v>-0.17076719591822465</v>
      </c>
      <c r="F3247" s="59">
        <f t="shared" ref="F3247" si="13382">COS($F$8*$B3244)</f>
        <v>-0.85880561431795499</v>
      </c>
      <c r="G3247" s="73">
        <v>0</v>
      </c>
      <c r="I3247" s="55">
        <v>0</v>
      </c>
      <c r="J3247" s="58">
        <f t="shared" ref="J3247" si="13383">(TAN($K$8*B3244))/$J$8</f>
        <v>0.18483184345457662</v>
      </c>
      <c r="K3247" s="56">
        <v>1</v>
      </c>
      <c r="L3247" s="57">
        <v>0</v>
      </c>
      <c r="N3247" s="55">
        <f t="shared" ref="N3247" si="13384">D3247*I3244+F3247*I3247-E3247*J3244-G3247*J3247</f>
        <v>0</v>
      </c>
      <c r="O3247" s="58">
        <f t="shared" ref="O3247" si="13385">(D3247*J3244+E3247*I3244+F3247*J3247+G3247*I3247)</f>
        <v>-0.32950182078175239</v>
      </c>
      <c r="P3247" s="56">
        <f t="shared" ref="P3247" si="13386">D3247*K3244+F3247*K3247-E3247*L3244-G3247*L3247</f>
        <v>-0.85880561431795499</v>
      </c>
      <c r="Q3247" s="57">
        <f t="shared" ref="Q3247" si="13387">(D3247*L3244+E3247*K3244+F3247*L3247+G3247*K3247)</f>
        <v>0</v>
      </c>
      <c r="S3247" s="43">
        <v>0</v>
      </c>
      <c r="T3247" s="116">
        <f t="shared" ref="T3247" si="13388">(1/$T$8)*SIN($B3244*$U$8)</f>
        <v>-0.17076719591822465</v>
      </c>
      <c r="U3247" s="59">
        <f t="shared" ref="U3247" si="13389">COS($U$8*$B3244)</f>
        <v>-0.85880561431795499</v>
      </c>
      <c r="V3247" s="73">
        <v>0</v>
      </c>
      <c r="X3247" s="55">
        <f t="shared" ref="X3247" si="13390">N3247*S3244+P3247*S3247-O3247*T3244-Q3247*T3247</f>
        <v>0</v>
      </c>
      <c r="Y3247" s="58">
        <f t="shared" ref="Y3247" si="13391">(N3247*T3244+O3247*S3244+P3247*T3247+Q3247*S3247)</f>
        <v>0.42963384021126305</v>
      </c>
      <c r="Z3247" s="56">
        <f t="shared" ref="Z3247" si="13392">N3247*U3244+P3247*U3247-O3247*V3244-Q3247*V3247</f>
        <v>0.23113416532039677</v>
      </c>
      <c r="AA3247" s="57">
        <f t="shared" ref="AA3247" si="13393">(N3247*V3244+O3247*U3244+P3247*V3247+Q3247*U3247)</f>
        <v>0</v>
      </c>
      <c r="AB3247" s="9"/>
      <c r="AC3247" s="74">
        <f t="shared" ref="AC3247" si="13394">(180/PI())*ATAN(-1*(($X$8*Y3244+AA3244+$X$8*Y3247+AA3247)/($X$8*X3244+Z3244+$X$8*X3247+Z3247)))</f>
        <v>-80.041678057028435</v>
      </c>
      <c r="AE3247" s="102">
        <f t="shared" ref="AE3247" si="13395">20*LOG(((($X$8*X3244+Z3244-$X$8*X3247-Z3247)^2+($X$8*Y3244+AA3244-$X$8*Y3247-AA3247)^2)/(($X$8*X3244+Z3244+$X$8*X3247+Z3247)^2+($X$8*Y3244+AA3244+$X$8*Y3247+AA3247)^2))^0.5)</f>
        <v>-3.5633515358797361</v>
      </c>
      <c r="AF3247" s="17"/>
      <c r="AG3247" s="62"/>
      <c r="AH3247" s="62"/>
      <c r="AI3247" s="62"/>
      <c r="AJ3247" s="62"/>
    </row>
    <row r="3248" spans="2:36" ht="18.649999999999999" customHeight="1">
      <c r="AE3248" s="66"/>
    </row>
    <row r="3249" spans="2:36" ht="18.649999999999999" customHeight="1" thickBot="1">
      <c r="E3249" s="50" t="s">
        <v>8</v>
      </c>
      <c r="J3249" s="50" t="s">
        <v>9</v>
      </c>
      <c r="O3249" s="50" t="s">
        <v>10</v>
      </c>
      <c r="T3249" s="50" t="s">
        <v>11</v>
      </c>
      <c r="Y3249" s="50" t="s">
        <v>12</v>
      </c>
    </row>
    <row r="3250" spans="2:36" ht="18.649999999999999" customHeight="1" thickBot="1">
      <c r="B3250" s="49"/>
      <c r="D3250" s="233" t="s">
        <v>37</v>
      </c>
      <c r="E3250" s="234"/>
      <c r="F3250" s="235" t="s">
        <v>38</v>
      </c>
      <c r="G3250" s="236"/>
      <c r="I3250" s="228" t="s">
        <v>14</v>
      </c>
      <c r="J3250" s="229"/>
      <c r="K3250" s="230" t="s">
        <v>15</v>
      </c>
      <c r="L3250" s="231"/>
      <c r="N3250" s="228" t="s">
        <v>16</v>
      </c>
      <c r="O3250" s="229"/>
      <c r="P3250" s="230" t="s">
        <v>17</v>
      </c>
      <c r="Q3250" s="231"/>
      <c r="S3250" s="228" t="s">
        <v>45</v>
      </c>
      <c r="T3250" s="229"/>
      <c r="U3250" s="230" t="s">
        <v>46</v>
      </c>
      <c r="V3250" s="231"/>
      <c r="X3250" s="228" t="s">
        <v>49</v>
      </c>
      <c r="Y3250" s="229"/>
      <c r="Z3250" s="230" t="s">
        <v>50</v>
      </c>
      <c r="AA3250" s="231"/>
      <c r="AB3250" s="4"/>
      <c r="AC3250" s="53" t="s">
        <v>87</v>
      </c>
      <c r="AE3250" s="98" t="s">
        <v>88</v>
      </c>
      <c r="AF3250" s="17"/>
      <c r="AG3250" s="62"/>
      <c r="AH3250" s="62"/>
      <c r="AI3250" s="62"/>
      <c r="AJ3250" s="62"/>
    </row>
    <row r="3251" spans="2:36" ht="18.649999999999999" customHeight="1" thickTop="1" thickBot="1">
      <c r="B3251" s="75">
        <v>9.2200000000000006</v>
      </c>
      <c r="D3251" s="132">
        <f t="shared" ref="D3251" si="13396">COS($F$8*$B3251)</f>
        <v>-0.85468037845192579</v>
      </c>
      <c r="E3251" s="133">
        <v>0</v>
      </c>
      <c r="F3251" s="134">
        <v>0</v>
      </c>
      <c r="G3251" s="135">
        <f t="shared" ref="G3251" si="13397">$E$8*SIN($B3251*$F$8)</f>
        <v>-1.5574636612786363</v>
      </c>
      <c r="I3251" s="55">
        <v>1</v>
      </c>
      <c r="J3251" s="58">
        <v>0</v>
      </c>
      <c r="K3251" s="56">
        <v>0</v>
      </c>
      <c r="L3251" s="57">
        <v>0</v>
      </c>
      <c r="N3251" s="55">
        <f t="shared" ref="N3251" si="13398">D3251*I3251+F3251*I3254-E3251*J3251-G3251*J3254</f>
        <v>-0.5386812757412216</v>
      </c>
      <c r="O3251" s="58">
        <f t="shared" ref="O3251" si="13399">(D3251*J3251+E3251*I3251+F3251*J3254+G3251*I3254)</f>
        <v>0</v>
      </c>
      <c r="P3251" s="56">
        <f t="shared" ref="P3251" si="13400">D3251*K3251+F3251*K3254-E3251*L3251-G3251*L3254</f>
        <v>0</v>
      </c>
      <c r="Q3251" s="57">
        <f t="shared" ref="Q3251" si="13401">(D3251*L3251+E3251*K3251+F3251*L3254+G3251*K3254)</f>
        <v>-1.5574636612786363</v>
      </c>
      <c r="S3251" s="59">
        <f t="shared" ref="S3251" si="13402">COS($U$8*$B3251)</f>
        <v>-0.85468037845192579</v>
      </c>
      <c r="T3251" s="60">
        <v>0</v>
      </c>
      <c r="U3251" s="22">
        <v>0</v>
      </c>
      <c r="V3251" s="116">
        <f t="shared" ref="V3251" si="13403">$T$8*SIN($B3251*$U$8)</f>
        <v>-1.5574636612786363</v>
      </c>
      <c r="X3251" s="55">
        <f t="shared" ref="X3251" si="13404">N3251*S3251+P3251*S3254-O3251*T3251-Q3251*T3254</f>
        <v>0.19087886592620074</v>
      </c>
      <c r="Y3251" s="58">
        <f t="shared" ref="Y3251" si="13405">(N3251*T3251+O3251*S3251+P3251*T3254+Q3251*S3254)</f>
        <v>0</v>
      </c>
      <c r="Z3251" s="56">
        <f t="shared" ref="Z3251" si="13406">N3251*U3251+P3251*U3254-O3251*V3251-Q3251*V3254</f>
        <v>0</v>
      </c>
      <c r="AA3251" s="57">
        <f t="shared" ref="AA3251" si="13407">(N3251*V3251+O3251*U3251+P3251*V3254+Q3251*U3254)</f>
        <v>2.1701101434249166</v>
      </c>
      <c r="AB3251" s="9"/>
      <c r="AC3251" s="61">
        <f t="shared" ref="AC3251" si="13408">20*LOG((2*$X$8)/(($X$8*X3251+Z3251+$X$8*X3254+Z3254)^2+($X$8*Y3251+AA3251+$X$8*Y3254+AA3254)^2)^0.5)</f>
        <v>-2.4175799785604872</v>
      </c>
      <c r="AE3251" s="99">
        <f t="shared" ref="AE3251" si="13409">((Y3251^2+X3251^2)/(Y3254^2+X3254^2))^0.5</f>
        <v>0.42989113548817814</v>
      </c>
      <c r="AF3251" s="17"/>
      <c r="AG3251" s="62"/>
      <c r="AH3251" s="62"/>
      <c r="AI3251" s="62"/>
      <c r="AJ3251" s="62"/>
    </row>
    <row r="3252" spans="2:36" ht="18.649999999999999" customHeight="1" thickBot="1">
      <c r="D3252" s="59"/>
      <c r="E3252" s="22"/>
      <c r="F3252" s="22"/>
      <c r="G3252" s="65"/>
      <c r="I3252" s="63"/>
      <c r="L3252" s="64"/>
      <c r="N3252" s="63"/>
      <c r="Q3252" s="64"/>
      <c r="S3252" s="63"/>
      <c r="V3252" s="64"/>
      <c r="X3252" s="63"/>
      <c r="AA3252" s="64"/>
      <c r="AE3252" s="100"/>
      <c r="AF3252" s="17"/>
      <c r="AG3252" s="62"/>
      <c r="AH3252" s="62"/>
      <c r="AI3252" s="62"/>
      <c r="AJ3252" s="62"/>
    </row>
    <row r="3253" spans="2:36" ht="18.649999999999999" customHeight="1" thickBot="1">
      <c r="D3253" s="237" t="s">
        <v>39</v>
      </c>
      <c r="E3253" s="238"/>
      <c r="F3253" s="239" t="s">
        <v>40</v>
      </c>
      <c r="G3253" s="240"/>
      <c r="I3253" s="228" t="s">
        <v>18</v>
      </c>
      <c r="J3253" s="229"/>
      <c r="K3253" s="230" t="s">
        <v>19</v>
      </c>
      <c r="L3253" s="231"/>
      <c r="N3253" s="228" t="s">
        <v>20</v>
      </c>
      <c r="O3253" s="229"/>
      <c r="P3253" s="230" t="s">
        <v>21</v>
      </c>
      <c r="Q3253" s="231"/>
      <c r="S3253" s="228" t="s">
        <v>47</v>
      </c>
      <c r="T3253" s="229"/>
      <c r="U3253" s="230" t="s">
        <v>48</v>
      </c>
      <c r="V3253" s="231"/>
      <c r="X3253" s="228" t="s">
        <v>51</v>
      </c>
      <c r="Y3253" s="229"/>
      <c r="Z3253" s="230" t="s">
        <v>52</v>
      </c>
      <c r="AA3253" s="231"/>
      <c r="AB3253" s="4"/>
      <c r="AC3253" s="71" t="s">
        <v>89</v>
      </c>
      <c r="AE3253" s="101" t="s">
        <v>90</v>
      </c>
      <c r="AF3253" s="17"/>
      <c r="AG3253" s="62"/>
      <c r="AH3253" s="62"/>
      <c r="AI3253" s="62"/>
      <c r="AJ3253" s="62"/>
    </row>
    <row r="3254" spans="2:36" ht="18.649999999999999" customHeight="1" thickTop="1" thickBot="1">
      <c r="D3254" s="43">
        <v>0</v>
      </c>
      <c r="E3254" s="116">
        <f t="shared" ref="E3254" si="13410">(1/$E$8)*SIN($B3251*$F$8)</f>
        <v>-0.17305151791984846</v>
      </c>
      <c r="F3254" s="59">
        <f t="shared" ref="F3254" si="13411">COS($F$8*$B3251)</f>
        <v>-0.85468037845192579</v>
      </c>
      <c r="G3254" s="73">
        <v>0</v>
      </c>
      <c r="I3254" s="55">
        <v>0</v>
      </c>
      <c r="J3254" s="58">
        <f t="shared" ref="J3254" si="13412">(TAN($K$8*B3251))/$J$8</f>
        <v>0.20289340327290672</v>
      </c>
      <c r="K3254" s="56">
        <v>1</v>
      </c>
      <c r="L3254" s="57">
        <v>0</v>
      </c>
      <c r="N3254" s="55">
        <f t="shared" ref="N3254" si="13413">D3254*I3251+F3254*I3254-E3254*J3251-G3254*J3254</f>
        <v>0</v>
      </c>
      <c r="O3254" s="58">
        <f t="shared" ref="O3254" si="13414">(D3254*J3251+E3254*I3251+F3254*J3254+G3254*I3254)</f>
        <v>-0.34646052861453558</v>
      </c>
      <c r="P3254" s="56">
        <f t="shared" ref="P3254" si="13415">D3254*K3251+F3254*K3254-E3254*L3251-G3254*L3254</f>
        <v>-0.85468037845192579</v>
      </c>
      <c r="Q3254" s="57">
        <f t="shared" ref="Q3254" si="13416">(D3254*L3251+E3254*K3251+F3254*L3254+G3254*K3254)</f>
        <v>0</v>
      </c>
      <c r="S3254" s="43">
        <v>0</v>
      </c>
      <c r="T3254" s="116">
        <f t="shared" ref="T3254" si="13417">(1/$T$8)*SIN($B3251*$U$8)</f>
        <v>-0.17305151791984846</v>
      </c>
      <c r="U3254" s="59">
        <f t="shared" ref="U3254" si="13418">COS($U$8*$B3251)</f>
        <v>-0.85468037845192579</v>
      </c>
      <c r="V3254" s="73">
        <v>0</v>
      </c>
      <c r="X3254" s="55">
        <f t="shared" ref="X3254" si="13419">N3254*S3251+P3254*S3254-O3254*T3251-Q3254*T3254</f>
        <v>0</v>
      </c>
      <c r="Y3254" s="58">
        <f t="shared" ref="Y3254" si="13420">(N3254*T3251+O3254*S3251+P3254*T3254+Q3254*S3254)</f>
        <v>0.44401675254234185</v>
      </c>
      <c r="Z3254" s="56">
        <f t="shared" ref="Z3254" si="13421">N3254*U3251+P3254*U3254-O3254*V3251-Q3254*V3254</f>
        <v>0.19087886592620074</v>
      </c>
      <c r="AA3254" s="57">
        <f t="shared" ref="AA3254" si="13422">(N3254*V3251+O3254*U3251+P3254*V3254+Q3254*U3254)</f>
        <v>0</v>
      </c>
      <c r="AB3254" s="9"/>
      <c r="AC3254" s="74">
        <f t="shared" ref="AC3254" si="13423">(180/PI())*ATAN(-1*(($X$8*Y3251+AA3251+$X$8*Y3254+AA3254)/($X$8*X3251+Z3251+$X$8*X3254+Z3254)))</f>
        <v>-81.691461697012699</v>
      </c>
      <c r="AE3254" s="102">
        <f t="shared" ref="AE3254" si="13424">20*LOG(((($X$8*X3251+Z3251-$X$8*X3254-Z3254)^2+($X$8*Y3251+AA3251-$X$8*Y3254-AA3254)^2)/(($X$8*X3251+Z3251+$X$8*X3254+Z3254)^2+($X$8*Y3251+AA3251+$X$8*Y3254+AA3254)^2))^0.5)</f>
        <v>-3.6968940984659215</v>
      </c>
      <c r="AF3254" s="17"/>
      <c r="AG3254" s="62"/>
      <c r="AH3254" s="62"/>
      <c r="AI3254" s="62"/>
      <c r="AJ3254" s="62"/>
    </row>
    <row r="3255" spans="2:36" ht="18.649999999999999" customHeight="1">
      <c r="AE3255" s="66"/>
    </row>
    <row r="3256" spans="2:36" ht="18.649999999999999" customHeight="1" thickBot="1">
      <c r="E3256" s="50" t="s">
        <v>8</v>
      </c>
      <c r="J3256" s="50" t="s">
        <v>9</v>
      </c>
      <c r="O3256" s="50" t="s">
        <v>10</v>
      </c>
      <c r="T3256" s="50" t="s">
        <v>11</v>
      </c>
      <c r="Y3256" s="50" t="s">
        <v>12</v>
      </c>
    </row>
    <row r="3257" spans="2:36" ht="18.649999999999999" customHeight="1" thickBot="1">
      <c r="B3257" s="49"/>
      <c r="D3257" s="233" t="s">
        <v>37</v>
      </c>
      <c r="E3257" s="234"/>
      <c r="F3257" s="235" t="s">
        <v>38</v>
      </c>
      <c r="G3257" s="236"/>
      <c r="I3257" s="228" t="s">
        <v>14</v>
      </c>
      <c r="J3257" s="229"/>
      <c r="K3257" s="230" t="s">
        <v>15</v>
      </c>
      <c r="L3257" s="231"/>
      <c r="N3257" s="228" t="s">
        <v>16</v>
      </c>
      <c r="O3257" s="229"/>
      <c r="P3257" s="230" t="s">
        <v>17</v>
      </c>
      <c r="Q3257" s="231"/>
      <c r="S3257" s="228" t="s">
        <v>45</v>
      </c>
      <c r="T3257" s="229"/>
      <c r="U3257" s="230" t="s">
        <v>46</v>
      </c>
      <c r="V3257" s="231"/>
      <c r="X3257" s="228" t="s">
        <v>49</v>
      </c>
      <c r="Y3257" s="229"/>
      <c r="Z3257" s="230" t="s">
        <v>50</v>
      </c>
      <c r="AA3257" s="231"/>
      <c r="AB3257" s="4"/>
      <c r="AC3257" s="53" t="s">
        <v>87</v>
      </c>
      <c r="AE3257" s="98" t="s">
        <v>88</v>
      </c>
      <c r="AF3257" s="17"/>
      <c r="AG3257" s="62"/>
      <c r="AH3257" s="62"/>
      <c r="AI3257" s="62"/>
      <c r="AJ3257" s="62"/>
    </row>
    <row r="3258" spans="2:36" ht="18.649999999999999" customHeight="1" thickTop="1" thickBot="1">
      <c r="B3258" s="75">
        <v>9.24</v>
      </c>
      <c r="D3258" s="132">
        <f t="shared" ref="D3258" si="13425">COS($F$8*$B3258)</f>
        <v>-0.85050045952502951</v>
      </c>
      <c r="E3258" s="133">
        <v>0</v>
      </c>
      <c r="F3258" s="134">
        <v>0</v>
      </c>
      <c r="G3258" s="135">
        <f t="shared" ref="G3258" si="13426">$E$8*SIN($B3258*$F$8)</f>
        <v>-1.5779229116561502</v>
      </c>
      <c r="I3258" s="55">
        <v>1</v>
      </c>
      <c r="J3258" s="58">
        <v>0</v>
      </c>
      <c r="K3258" s="56">
        <v>0</v>
      </c>
      <c r="L3258" s="57">
        <v>0</v>
      </c>
      <c r="N3258" s="55">
        <f t="shared" ref="N3258" si="13427">D3258*I3258+F3258*I3261-E3258*J3258-G3258*J3261</f>
        <v>-0.50172226179278634</v>
      </c>
      <c r="O3258" s="58">
        <f t="shared" ref="O3258" si="13428">(D3258*J3258+E3258*I3258+F3258*J3261+G3258*I3261)</f>
        <v>0</v>
      </c>
      <c r="P3258" s="56">
        <f t="shared" ref="P3258" si="13429">D3258*K3258+F3258*K3261-E3258*L3258-G3258*L3261</f>
        <v>0</v>
      </c>
      <c r="Q3258" s="57">
        <f t="shared" ref="Q3258" si="13430">(D3258*L3258+E3258*K3258+F3258*L3261+G3258*K3261)</f>
        <v>-1.5779229116561502</v>
      </c>
      <c r="S3258" s="59">
        <f t="shared" ref="S3258" si="13431">COS($U$8*$B3258)</f>
        <v>-0.85050045952502951</v>
      </c>
      <c r="T3258" s="60">
        <v>0</v>
      </c>
      <c r="U3258" s="22">
        <v>0</v>
      </c>
      <c r="V3258" s="116">
        <f t="shared" ref="V3258" si="13432">$T$8*SIN($B3258*$U$8)</f>
        <v>-1.5779229116561502</v>
      </c>
      <c r="X3258" s="55">
        <f t="shared" ref="X3258" si="13433">N3258*S3258+P3258*S3261-O3258*T3258-Q3258*T3261</f>
        <v>0.15006604586098837</v>
      </c>
      <c r="Y3258" s="58">
        <f t="shared" ref="Y3258" si="13434">(N3258*T3258+O3258*S3258+P3258*T3261+Q3258*S3261)</f>
        <v>0</v>
      </c>
      <c r="Z3258" s="56">
        <f t="shared" ref="Z3258" si="13435">N3258*U3258+P3258*U3261-O3258*V3258-Q3258*V3261</f>
        <v>0</v>
      </c>
      <c r="AA3258" s="57">
        <f t="shared" ref="AA3258" si="13436">(N3258*V3258+O3258*U3258+P3258*V3261+Q3258*U3261)</f>
        <v>2.1337032136294107</v>
      </c>
      <c r="AB3258" s="9"/>
      <c r="AC3258" s="61">
        <f t="shared" ref="AC3258" si="13437">20*LOG((2*$X$8)/(($X$8*X3258+Z3258+$X$8*X3261+Z3261)^2+($X$8*Y3258+AA3258+$X$8*Y3261+AA3261)^2)^0.5)</f>
        <v>-2.3093390110860721</v>
      </c>
      <c r="AE3258" s="99">
        <f t="shared" ref="AE3258" si="13438">((Y3258^2+X3258^2)/(Y3261^2+X3261^2))^0.5</f>
        <v>0.32757329534244578</v>
      </c>
      <c r="AF3258" s="17"/>
      <c r="AG3258" s="62"/>
      <c r="AH3258" s="62"/>
      <c r="AI3258" s="62"/>
      <c r="AJ3258" s="62"/>
    </row>
    <row r="3259" spans="2:36" ht="18.649999999999999" customHeight="1" thickBot="1">
      <c r="D3259" s="59"/>
      <c r="E3259" s="22"/>
      <c r="F3259" s="22"/>
      <c r="G3259" s="65"/>
      <c r="I3259" s="63"/>
      <c r="L3259" s="64"/>
      <c r="N3259" s="63"/>
      <c r="Q3259" s="64"/>
      <c r="S3259" s="63"/>
      <c r="V3259" s="64"/>
      <c r="X3259" s="63"/>
      <c r="AA3259" s="64"/>
      <c r="AE3259" s="100"/>
      <c r="AF3259" s="17"/>
      <c r="AG3259" s="62"/>
      <c r="AH3259" s="62"/>
      <c r="AI3259" s="62"/>
      <c r="AJ3259" s="62"/>
    </row>
    <row r="3260" spans="2:36" ht="18.649999999999999" customHeight="1" thickBot="1">
      <c r="D3260" s="237" t="s">
        <v>39</v>
      </c>
      <c r="E3260" s="238"/>
      <c r="F3260" s="239" t="s">
        <v>40</v>
      </c>
      <c r="G3260" s="240"/>
      <c r="I3260" s="228" t="s">
        <v>18</v>
      </c>
      <c r="J3260" s="229"/>
      <c r="K3260" s="230" t="s">
        <v>19</v>
      </c>
      <c r="L3260" s="231"/>
      <c r="N3260" s="228" t="s">
        <v>20</v>
      </c>
      <c r="O3260" s="229"/>
      <c r="P3260" s="230" t="s">
        <v>21</v>
      </c>
      <c r="Q3260" s="231"/>
      <c r="S3260" s="228" t="s">
        <v>47</v>
      </c>
      <c r="T3260" s="229"/>
      <c r="U3260" s="230" t="s">
        <v>48</v>
      </c>
      <c r="V3260" s="231"/>
      <c r="X3260" s="228" t="s">
        <v>51</v>
      </c>
      <c r="Y3260" s="229"/>
      <c r="Z3260" s="230" t="s">
        <v>52</v>
      </c>
      <c r="AA3260" s="231"/>
      <c r="AB3260" s="4"/>
      <c r="AC3260" s="71" t="s">
        <v>89</v>
      </c>
      <c r="AE3260" s="101" t="s">
        <v>90</v>
      </c>
      <c r="AF3260" s="17"/>
      <c r="AG3260" s="62"/>
      <c r="AH3260" s="62"/>
      <c r="AI3260" s="62"/>
      <c r="AJ3260" s="62"/>
    </row>
    <row r="3261" spans="2:36" ht="18.649999999999999" customHeight="1" thickTop="1" thickBot="1">
      <c r="D3261" s="43">
        <v>0</v>
      </c>
      <c r="E3261" s="116">
        <f t="shared" ref="E3261" si="13439">(1/$E$8)*SIN($B3258*$F$8)</f>
        <v>-0.17532476796179444</v>
      </c>
      <c r="F3261" s="59">
        <f t="shared" ref="F3261" si="13440">COS($F$8*$B3258)</f>
        <v>-0.85050045952502951</v>
      </c>
      <c r="G3261" s="73">
        <v>0</v>
      </c>
      <c r="I3261" s="55">
        <v>0</v>
      </c>
      <c r="J3261" s="58">
        <f t="shared" ref="J3261" si="13441">(TAN($K$8*B3258))/$J$8</f>
        <v>0.22103627189630828</v>
      </c>
      <c r="K3261" s="56">
        <v>1</v>
      </c>
      <c r="L3261" s="57">
        <v>0</v>
      </c>
      <c r="N3261" s="55">
        <f t="shared" ref="N3261" si="13442">D3261*I3258+F3261*I3261-E3261*J3258-G3261*J3261</f>
        <v>0</v>
      </c>
      <c r="O3261" s="58">
        <f t="shared" ref="O3261" si="13443">(D3261*J3258+E3261*I3258+F3261*J3261+G3261*I3261)</f>
        <v>-0.36331621878130399</v>
      </c>
      <c r="P3261" s="56">
        <f t="shared" ref="P3261" si="13444">D3261*K3258+F3261*K3261-E3261*L3258-G3261*L3261</f>
        <v>-0.85050045952502951</v>
      </c>
      <c r="Q3261" s="57">
        <f t="shared" ref="Q3261" si="13445">(D3261*L3258+E3261*K3258+F3261*L3261+G3261*K3261)</f>
        <v>0</v>
      </c>
      <c r="S3261" s="43">
        <v>0</v>
      </c>
      <c r="T3261" s="116">
        <f t="shared" ref="T3261" si="13446">(1/$T$8)*SIN($B3258*$U$8)</f>
        <v>-0.17532476796179444</v>
      </c>
      <c r="U3261" s="59">
        <f t="shared" ref="U3261" si="13447">COS($U$8*$B3258)</f>
        <v>-0.85050045952502951</v>
      </c>
      <c r="V3261" s="73">
        <v>0</v>
      </c>
      <c r="X3261" s="55">
        <f t="shared" ref="X3261" si="13448">N3261*S3258+P3261*S3261-O3261*T3258-Q3261*T3261</f>
        <v>0</v>
      </c>
      <c r="Y3261" s="58">
        <f t="shared" ref="Y3261" si="13449">(N3261*T3258+O3261*S3258+P3261*T3261+Q3261*S3261)</f>
        <v>0.45811440674402054</v>
      </c>
      <c r="Z3261" s="56">
        <f t="shared" ref="Z3261" si="13450">N3261*U3258+P3261*U3261-O3261*V3258-Q3261*V3261</f>
        <v>0.15006604586098826</v>
      </c>
      <c r="AA3261" s="57">
        <f t="shared" ref="AA3261" si="13451">(N3261*V3258+O3261*U3258+P3261*V3261+Q3261*U3261)</f>
        <v>0</v>
      </c>
      <c r="AB3261" s="9"/>
      <c r="AC3261" s="74">
        <f t="shared" ref="AC3261" si="13452">(180/PI())*ATAN(-1*(($X$8*Y3258+AA3258+$X$8*Y3261+AA3261)/($X$8*X3258+Z3258+$X$8*X3261+Z3261)))</f>
        <v>-83.394577849016969</v>
      </c>
      <c r="AE3261" s="102">
        <f t="shared" ref="AE3261" si="13453">20*LOG(((($X$8*X3258+Z3258-$X$8*X3261-Z3261)^2+($X$8*Y3258+AA3258-$X$8*Y3261-AA3261)^2)/(($X$8*X3258+Z3258+$X$8*X3261+Z3261)^2+($X$8*Y3258+AA3258+$X$8*Y3261+AA3261)^2))^0.5)</f>
        <v>-3.8465899130712766</v>
      </c>
      <c r="AF3261" s="17"/>
      <c r="AG3261" s="62"/>
      <c r="AH3261" s="62"/>
      <c r="AI3261" s="62"/>
      <c r="AJ3261" s="62"/>
    </row>
    <row r="3262" spans="2:36" ht="18.649999999999999" customHeight="1">
      <c r="AE3262" s="66"/>
    </row>
    <row r="3263" spans="2:36" ht="18.649999999999999" customHeight="1" thickBot="1">
      <c r="E3263" s="50" t="s">
        <v>8</v>
      </c>
      <c r="J3263" s="50" t="s">
        <v>9</v>
      </c>
      <c r="O3263" s="50" t="s">
        <v>10</v>
      </c>
      <c r="T3263" s="50" t="s">
        <v>11</v>
      </c>
      <c r="Y3263" s="50" t="s">
        <v>12</v>
      </c>
    </row>
    <row r="3264" spans="2:36" ht="18.649999999999999" customHeight="1" thickBot="1">
      <c r="B3264" s="49"/>
      <c r="D3264" s="233" t="s">
        <v>37</v>
      </c>
      <c r="E3264" s="234"/>
      <c r="F3264" s="235" t="s">
        <v>38</v>
      </c>
      <c r="G3264" s="236"/>
      <c r="I3264" s="228" t="s">
        <v>14</v>
      </c>
      <c r="J3264" s="229"/>
      <c r="K3264" s="230" t="s">
        <v>15</v>
      </c>
      <c r="L3264" s="231"/>
      <c r="N3264" s="228" t="s">
        <v>16</v>
      </c>
      <c r="O3264" s="229"/>
      <c r="P3264" s="230" t="s">
        <v>17</v>
      </c>
      <c r="Q3264" s="231"/>
      <c r="S3264" s="228" t="s">
        <v>45</v>
      </c>
      <c r="T3264" s="229"/>
      <c r="U3264" s="230" t="s">
        <v>46</v>
      </c>
      <c r="V3264" s="231"/>
      <c r="X3264" s="228" t="s">
        <v>49</v>
      </c>
      <c r="Y3264" s="229"/>
      <c r="Z3264" s="230" t="s">
        <v>50</v>
      </c>
      <c r="AA3264" s="231"/>
      <c r="AB3264" s="4"/>
      <c r="AC3264" s="53" t="s">
        <v>87</v>
      </c>
      <c r="AE3264" s="98" t="s">
        <v>88</v>
      </c>
      <c r="AF3264" s="17"/>
      <c r="AG3264" s="62"/>
      <c r="AH3264" s="62"/>
      <c r="AI3264" s="62"/>
      <c r="AJ3264" s="62"/>
    </row>
    <row r="3265" spans="2:36" ht="18.649999999999999" customHeight="1" thickTop="1" thickBot="1">
      <c r="B3265" s="75">
        <v>9.26</v>
      </c>
      <c r="D3265" s="132">
        <f t="shared" ref="D3265" si="13454">COS($F$8*$B3265)</f>
        <v>-0.84626612497146336</v>
      </c>
      <c r="E3265" s="133">
        <v>0</v>
      </c>
      <c r="F3265" s="134">
        <v>0</v>
      </c>
      <c r="G3265" s="135">
        <f t="shared" ref="G3265" si="13455">$E$8*SIN($B3265*$F$8)</f>
        <v>-1.5982812053991162</v>
      </c>
      <c r="I3265" s="55">
        <v>1</v>
      </c>
      <c r="J3265" s="58">
        <v>0</v>
      </c>
      <c r="K3265" s="56">
        <v>0</v>
      </c>
      <c r="L3265" s="57">
        <v>0</v>
      </c>
      <c r="N3265" s="55">
        <f t="shared" ref="N3265" si="13456">D3265*I3265+F3265*I3268-E3265*J3265-G3265*J3268</f>
        <v>-0.46384835904772603</v>
      </c>
      <c r="O3265" s="58">
        <f t="shared" ref="O3265" si="13457">(D3265*J3265+E3265*I3265+F3265*J3268+G3265*I3268)</f>
        <v>0</v>
      </c>
      <c r="P3265" s="56">
        <f t="shared" ref="P3265" si="13458">D3265*K3265+F3265*K3268-E3265*L3265-G3265*L3268</f>
        <v>0</v>
      </c>
      <c r="Q3265" s="57">
        <f t="shared" ref="Q3265" si="13459">(D3265*L3265+E3265*K3265+F3265*L3268+G3265*K3268)</f>
        <v>-1.5982812053991162</v>
      </c>
      <c r="S3265" s="59">
        <f t="shared" ref="S3265" si="13460">COS($U$8*$B3265)</f>
        <v>-0.84626612497146336</v>
      </c>
      <c r="T3265" s="60">
        <v>0</v>
      </c>
      <c r="U3265" s="22">
        <v>0</v>
      </c>
      <c r="V3265" s="116">
        <f t="shared" ref="V3265" si="13461">$T$8*SIN($B3265*$U$8)</f>
        <v>-1.5982812053991162</v>
      </c>
      <c r="X3265" s="55">
        <f t="shared" ref="X3265" si="13462">N3265*S3265+P3265*S3268-O3265*T3265-Q3265*T3268</f>
        <v>0.10870550765990761</v>
      </c>
      <c r="Y3265" s="58">
        <f t="shared" ref="Y3265" si="13463">(N3265*T3265+O3265*S3265+P3265*T3268+Q3265*S3268)</f>
        <v>0</v>
      </c>
      <c r="Z3265" s="56">
        <f t="shared" ref="Z3265" si="13464">N3265*U3265+P3265*U3268-O3265*V3265-Q3265*V3268</f>
        <v>0</v>
      </c>
      <c r="AA3265" s="57">
        <f t="shared" ref="AA3265" si="13465">(N3265*V3265+O3265*U3265+P3265*V3268+Q3265*U3268)</f>
        <v>2.0939313567290312</v>
      </c>
      <c r="AB3265" s="9"/>
      <c r="AC3265" s="61">
        <f t="shared" ref="AC3265" si="13466">20*LOG((2*$X$8)/(($X$8*X3265+Z3265+$X$8*X3268+Z3268)^2+($X$8*Y3265+AA3265+$X$8*Y3268+AA3268)^2)^0.5)</f>
        <v>-2.1951232734990436</v>
      </c>
      <c r="AE3265" s="99">
        <f t="shared" ref="AE3265" si="13467">((Y3265^2+X3265^2)/(Y3268^2+X3268^2))^0.5</f>
        <v>0.23034381809897622</v>
      </c>
      <c r="AF3265" s="17"/>
      <c r="AG3265" s="62"/>
      <c r="AH3265" s="62"/>
      <c r="AI3265" s="62"/>
      <c r="AJ3265" s="62"/>
    </row>
    <row r="3266" spans="2:36" ht="18.649999999999999" customHeight="1" thickBot="1">
      <c r="D3266" s="59"/>
      <c r="E3266" s="22"/>
      <c r="F3266" s="22"/>
      <c r="G3266" s="65"/>
      <c r="I3266" s="63"/>
      <c r="L3266" s="64"/>
      <c r="N3266" s="63"/>
      <c r="Q3266" s="64"/>
      <c r="S3266" s="63"/>
      <c r="V3266" s="64"/>
      <c r="X3266" s="63"/>
      <c r="AA3266" s="64"/>
      <c r="AE3266" s="100"/>
      <c r="AF3266" s="17"/>
      <c r="AG3266" s="62"/>
      <c r="AH3266" s="62"/>
      <c r="AI3266" s="62"/>
      <c r="AJ3266" s="62"/>
    </row>
    <row r="3267" spans="2:36" ht="18.649999999999999" customHeight="1" thickBot="1">
      <c r="D3267" s="237" t="s">
        <v>39</v>
      </c>
      <c r="E3267" s="238"/>
      <c r="F3267" s="239" t="s">
        <v>40</v>
      </c>
      <c r="G3267" s="240"/>
      <c r="I3267" s="228" t="s">
        <v>18</v>
      </c>
      <c r="J3267" s="229"/>
      <c r="K3267" s="230" t="s">
        <v>19</v>
      </c>
      <c r="L3267" s="231"/>
      <c r="N3267" s="228" t="s">
        <v>20</v>
      </c>
      <c r="O3267" s="229"/>
      <c r="P3267" s="230" t="s">
        <v>21</v>
      </c>
      <c r="Q3267" s="231"/>
      <c r="S3267" s="228" t="s">
        <v>47</v>
      </c>
      <c r="T3267" s="229"/>
      <c r="U3267" s="230" t="s">
        <v>48</v>
      </c>
      <c r="V3267" s="231"/>
      <c r="X3267" s="228" t="s">
        <v>51</v>
      </c>
      <c r="Y3267" s="229"/>
      <c r="Z3267" s="230" t="s">
        <v>52</v>
      </c>
      <c r="AA3267" s="231"/>
      <c r="AB3267" s="4"/>
      <c r="AC3267" s="71" t="s">
        <v>89</v>
      </c>
      <c r="AE3267" s="101" t="s">
        <v>90</v>
      </c>
      <c r="AF3267" s="17"/>
      <c r="AG3267" s="62"/>
      <c r="AH3267" s="62"/>
      <c r="AI3267" s="62"/>
      <c r="AJ3267" s="62"/>
    </row>
    <row r="3268" spans="2:36" ht="18.649999999999999" customHeight="1" thickTop="1" thickBot="1">
      <c r="D3268" s="43">
        <v>0</v>
      </c>
      <c r="E3268" s="116">
        <f t="shared" ref="E3268" si="13468">(1/$E$8)*SIN($B3265*$F$8)</f>
        <v>-0.17758680059990178</v>
      </c>
      <c r="F3268" s="59">
        <f t="shared" ref="F3268" si="13469">COS($F$8*$B3265)</f>
        <v>-0.84626612497146336</v>
      </c>
      <c r="G3268" s="73">
        <v>0</v>
      </c>
      <c r="I3268" s="55">
        <v>0</v>
      </c>
      <c r="J3268" s="58">
        <f t="shared" ref="J3268" si="13470">(TAN($K$8*B3265))/$J$8</f>
        <v>0.23926813669077809</v>
      </c>
      <c r="K3268" s="56">
        <v>1</v>
      </c>
      <c r="L3268" s="57">
        <v>0</v>
      </c>
      <c r="N3268" s="55">
        <f t="shared" ref="N3268" si="13471">D3268*I3265+F3268*I3268-E3268*J3265-G3268*J3268</f>
        <v>0</v>
      </c>
      <c r="O3268" s="58">
        <f t="shared" ref="O3268" si="13472">(D3268*J3265+E3268*I3265+F3268*J3268+G3268*I3268)</f>
        <v>-0.38007131946634898</v>
      </c>
      <c r="P3268" s="56">
        <f t="shared" ref="P3268" si="13473">D3268*K3265+F3268*K3268-E3268*L3265-G3268*L3268</f>
        <v>-0.84626612497146336</v>
      </c>
      <c r="Q3268" s="57">
        <f t="shared" ref="Q3268" si="13474">(D3268*L3265+E3268*K3265+F3268*L3268+G3268*K3268)</f>
        <v>0</v>
      </c>
      <c r="S3268" s="43">
        <v>0</v>
      </c>
      <c r="T3268" s="116">
        <f t="shared" ref="T3268" si="13475">(1/$T$8)*SIN($B3265*$U$8)</f>
        <v>-0.17758680059990178</v>
      </c>
      <c r="U3268" s="59">
        <f t="shared" ref="U3268" si="13476">COS($U$8*$B3265)</f>
        <v>-0.84626612497146336</v>
      </c>
      <c r="V3268" s="73">
        <v>0</v>
      </c>
      <c r="X3268" s="55">
        <f t="shared" ref="X3268" si="13477">N3268*S3265+P3268*S3268-O3268*T3265-Q3268*T3268</f>
        <v>0</v>
      </c>
      <c r="Y3268" s="58">
        <f t="shared" ref="Y3268" si="13478">(N3268*T3265+O3268*S3265+P3268*T3268+Q3268*S3268)</f>
        <v>0.47192717632733705</v>
      </c>
      <c r="Z3268" s="56">
        <f t="shared" ref="Z3268" si="13479">N3268*U3265+P3268*U3268-O3268*V3265-Q3268*V3268</f>
        <v>0.10870550765990761</v>
      </c>
      <c r="AA3268" s="57">
        <f t="shared" ref="AA3268" si="13480">(N3268*V3265+O3268*U3265+P3268*V3268+Q3268*U3268)</f>
        <v>0</v>
      </c>
      <c r="AB3268" s="9"/>
      <c r="AC3268" s="74">
        <f t="shared" ref="AC3268" si="13481">(180/PI())*ATAN(-1*(($X$8*Y3265+AA3265+$X$8*Y3268+AA3268)/($X$8*X3265+Z3265+$X$8*X3268+Z3268)))</f>
        <v>-85.15676724824435</v>
      </c>
      <c r="AE3268" s="102">
        <f t="shared" ref="AE3268" si="13482">20*LOG(((($X$8*X3265+Z3265-$X$8*X3268-Z3268)^2+($X$8*Y3265+AA3265-$X$8*Y3268-AA3268)^2)/(($X$8*X3265+Z3265+$X$8*X3268+Z3268)^2+($X$8*Y3265+AA3265+$X$8*Y3268+AA3268)^2))^0.5)</f>
        <v>-4.0146838030484471</v>
      </c>
      <c r="AF3268" s="17"/>
      <c r="AG3268" s="62"/>
      <c r="AH3268" s="62"/>
      <c r="AI3268" s="62"/>
      <c r="AJ3268" s="62"/>
    </row>
    <row r="3269" spans="2:36" ht="18.649999999999999" customHeight="1">
      <c r="AE3269" s="66"/>
    </row>
    <row r="3270" spans="2:36" ht="18.649999999999999" customHeight="1" thickBot="1">
      <c r="E3270" s="50" t="s">
        <v>8</v>
      </c>
      <c r="J3270" s="50" t="s">
        <v>9</v>
      </c>
      <c r="O3270" s="50" t="s">
        <v>10</v>
      </c>
      <c r="T3270" s="50" t="s">
        <v>11</v>
      </c>
      <c r="Y3270" s="50" t="s">
        <v>12</v>
      </c>
    </row>
    <row r="3271" spans="2:36" ht="18.649999999999999" customHeight="1" thickBot="1">
      <c r="B3271" s="49"/>
      <c r="D3271" s="233" t="s">
        <v>37</v>
      </c>
      <c r="E3271" s="234"/>
      <c r="F3271" s="235" t="s">
        <v>38</v>
      </c>
      <c r="G3271" s="236"/>
      <c r="I3271" s="228" t="s">
        <v>14</v>
      </c>
      <c r="J3271" s="229"/>
      <c r="K3271" s="230" t="s">
        <v>15</v>
      </c>
      <c r="L3271" s="231"/>
      <c r="N3271" s="228" t="s">
        <v>16</v>
      </c>
      <c r="O3271" s="229"/>
      <c r="P3271" s="230" t="s">
        <v>17</v>
      </c>
      <c r="Q3271" s="231"/>
      <c r="S3271" s="228" t="s">
        <v>45</v>
      </c>
      <c r="T3271" s="229"/>
      <c r="U3271" s="230" t="s">
        <v>46</v>
      </c>
      <c r="V3271" s="231"/>
      <c r="X3271" s="228" t="s">
        <v>49</v>
      </c>
      <c r="Y3271" s="229"/>
      <c r="Z3271" s="230" t="s">
        <v>50</v>
      </c>
      <c r="AA3271" s="231"/>
      <c r="AB3271" s="4"/>
      <c r="AC3271" s="53" t="s">
        <v>87</v>
      </c>
      <c r="AE3271" s="98" t="s">
        <v>88</v>
      </c>
      <c r="AF3271" s="17"/>
      <c r="AG3271" s="62"/>
      <c r="AH3271" s="62"/>
      <c r="AI3271" s="62"/>
      <c r="AJ3271" s="62"/>
    </row>
    <row r="3272" spans="2:36" ht="18.649999999999999" customHeight="1" thickTop="1" thickBot="1">
      <c r="B3272" s="75">
        <v>9.2799999999999994</v>
      </c>
      <c r="D3272" s="132">
        <f t="shared" ref="D3272" si="13483">COS($F$8*$B3272)</f>
        <v>-0.84197764570697542</v>
      </c>
      <c r="E3272" s="133">
        <v>0</v>
      </c>
      <c r="F3272" s="134">
        <v>0</v>
      </c>
      <c r="G3272" s="135">
        <f t="shared" ref="G3272" si="13484">$E$8*SIN($B3272*$F$8)</f>
        <v>-1.6185372399693656</v>
      </c>
      <c r="I3272" s="55">
        <v>1</v>
      </c>
      <c r="J3272" s="58">
        <v>0</v>
      </c>
      <c r="K3272" s="56">
        <v>0</v>
      </c>
      <c r="L3272" s="57">
        <v>0</v>
      </c>
      <c r="N3272" s="55">
        <f t="shared" ref="N3272" si="13485">D3272*I3272+F3272*I3275-E3272*J3272-G3272*J3275</f>
        <v>-0.42504758259640846</v>
      </c>
      <c r="O3272" s="58">
        <f t="shared" ref="O3272" si="13486">(D3272*J3272+E3272*I3272+F3272*J3275+G3272*I3275)</f>
        <v>0</v>
      </c>
      <c r="P3272" s="56">
        <f t="shared" ref="P3272" si="13487">D3272*K3272+F3272*K3275-E3272*L3272-G3272*L3275</f>
        <v>0</v>
      </c>
      <c r="Q3272" s="57">
        <f t="shared" ref="Q3272" si="13488">(D3272*L3272+E3272*K3272+F3272*L3275+G3272*K3275)</f>
        <v>-1.6185372399693656</v>
      </c>
      <c r="S3272" s="59">
        <f t="shared" ref="S3272" si="13489">COS($U$8*$B3272)</f>
        <v>-0.84197764570697542</v>
      </c>
      <c r="T3272" s="60">
        <v>0</v>
      </c>
      <c r="U3272" s="22">
        <v>0</v>
      </c>
      <c r="V3272" s="116">
        <f t="shared" ref="V3272" si="13490">$T$8*SIN($B3272*$U$8)</f>
        <v>-1.6185372399693656</v>
      </c>
      <c r="X3272" s="55">
        <f t="shared" ref="X3272" si="13491">N3272*S3272+P3272*S3275-O3272*T3272-Q3272*T3275</f>
        <v>6.6806918778226143E-2</v>
      </c>
      <c r="Y3272" s="58">
        <f t="shared" ref="Y3272" si="13492">(N3272*T3272+O3272*S3272+P3272*T3275+Q3272*S3275)</f>
        <v>0</v>
      </c>
      <c r="Z3272" s="56">
        <f t="shared" ref="Z3272" si="13493">N3272*U3272+P3272*U3275-O3272*V3272-Q3272*V3275</f>
        <v>0</v>
      </c>
      <c r="AA3272" s="57">
        <f t="shared" ref="AA3272" si="13494">(N3272*V3272+O3272*U3272+P3272*V3275+Q3272*U3275)</f>
        <v>2.0507275159897143</v>
      </c>
      <c r="AB3272" s="9"/>
      <c r="AC3272" s="61">
        <f t="shared" ref="AC3272" si="13495">20*LOG((2*$X$8)/(($X$8*X3272+Z3272+$X$8*X3275+Z3275)^2+($X$8*Y3272+AA3272+$X$8*Y3275+AA3275)^2)^0.5)</f>
        <v>-2.0750488506345222</v>
      </c>
      <c r="AE3272" s="99">
        <f t="shared" ref="AE3272" si="13496">((Y3272^2+X3272^2)/(Y3275^2+X3275^2))^0.5</f>
        <v>0.1376169938643865</v>
      </c>
      <c r="AF3272" s="17"/>
      <c r="AG3272" s="62"/>
      <c r="AH3272" s="62"/>
      <c r="AI3272" s="62"/>
      <c r="AJ3272" s="62"/>
    </row>
    <row r="3273" spans="2:36" ht="18.649999999999999" customHeight="1" thickBot="1">
      <c r="D3273" s="59"/>
      <c r="E3273" s="22"/>
      <c r="F3273" s="22"/>
      <c r="G3273" s="65"/>
      <c r="I3273" s="63"/>
      <c r="L3273" s="64"/>
      <c r="N3273" s="63"/>
      <c r="Q3273" s="64"/>
      <c r="S3273" s="63"/>
      <c r="V3273" s="64"/>
      <c r="X3273" s="63"/>
      <c r="AA3273" s="64"/>
      <c r="AE3273" s="100"/>
      <c r="AF3273" s="17"/>
      <c r="AG3273" s="62"/>
      <c r="AH3273" s="62"/>
      <c r="AI3273" s="62"/>
      <c r="AJ3273" s="62"/>
    </row>
    <row r="3274" spans="2:36" ht="18.649999999999999" customHeight="1" thickBot="1">
      <c r="D3274" s="237" t="s">
        <v>39</v>
      </c>
      <c r="E3274" s="238"/>
      <c r="F3274" s="239" t="s">
        <v>40</v>
      </c>
      <c r="G3274" s="240"/>
      <c r="I3274" s="228" t="s">
        <v>18</v>
      </c>
      <c r="J3274" s="229"/>
      <c r="K3274" s="230" t="s">
        <v>19</v>
      </c>
      <c r="L3274" s="231"/>
      <c r="N3274" s="228" t="s">
        <v>20</v>
      </c>
      <c r="O3274" s="229"/>
      <c r="P3274" s="230" t="s">
        <v>21</v>
      </c>
      <c r="Q3274" s="231"/>
      <c r="S3274" s="228" t="s">
        <v>47</v>
      </c>
      <c r="T3274" s="229"/>
      <c r="U3274" s="230" t="s">
        <v>48</v>
      </c>
      <c r="V3274" s="231"/>
      <c r="X3274" s="228" t="s">
        <v>51</v>
      </c>
      <c r="Y3274" s="229"/>
      <c r="Z3274" s="230" t="s">
        <v>52</v>
      </c>
      <c r="AA3274" s="231"/>
      <c r="AB3274" s="4"/>
      <c r="AC3274" s="71" t="s">
        <v>89</v>
      </c>
      <c r="AE3274" s="101" t="s">
        <v>90</v>
      </c>
      <c r="AF3274" s="17"/>
      <c r="AG3274" s="62"/>
      <c r="AH3274" s="62"/>
      <c r="AI3274" s="62"/>
      <c r="AJ3274" s="62"/>
    </row>
    <row r="3275" spans="2:36" ht="18.649999999999999" customHeight="1" thickTop="1" thickBot="1">
      <c r="D3275" s="43">
        <v>0</v>
      </c>
      <c r="E3275" s="116">
        <f t="shared" ref="E3275" si="13497">(1/$E$8)*SIN($B3272*$F$8)</f>
        <v>-0.17983747110770726</v>
      </c>
      <c r="F3275" s="59">
        <f t="shared" ref="F3275" si="13498">COS($F$8*$B3272)</f>
        <v>-0.84197764570697542</v>
      </c>
      <c r="G3275" s="73">
        <v>0</v>
      </c>
      <c r="I3275" s="55">
        <v>0</v>
      </c>
      <c r="J3275" s="58">
        <f t="shared" ref="J3275" si="13499">(TAN($K$8*B3272))/$J$8</f>
        <v>0.25759683052980498</v>
      </c>
      <c r="K3275" s="56">
        <v>1</v>
      </c>
      <c r="L3275" s="57">
        <v>0</v>
      </c>
      <c r="N3275" s="55">
        <f t="shared" ref="N3275" si="13500">D3275*I3272+F3275*I3275-E3275*J3272-G3275*J3275</f>
        <v>0</v>
      </c>
      <c r="O3275" s="58">
        <f t="shared" ref="O3275" si="13501">(D3275*J3272+E3275*I3272+F3275*J3275+G3275*I3275)</f>
        <v>-0.39672824401877116</v>
      </c>
      <c r="P3275" s="56">
        <f t="shared" ref="P3275" si="13502">D3275*K3272+F3275*K3275-E3275*L3272-G3275*L3275</f>
        <v>-0.84197764570697542</v>
      </c>
      <c r="Q3275" s="57">
        <f t="shared" ref="Q3275" si="13503">(D3275*L3272+E3275*K3272+F3275*L3275+G3275*K3275)</f>
        <v>0</v>
      </c>
      <c r="S3275" s="43">
        <v>0</v>
      </c>
      <c r="T3275" s="116">
        <f t="shared" ref="T3275" si="13504">(1/$T$8)*SIN($B3272*$U$8)</f>
        <v>-0.17983747110770726</v>
      </c>
      <c r="U3275" s="59">
        <f t="shared" ref="U3275" si="13505">COS($U$8*$B3272)</f>
        <v>-0.84197764570697542</v>
      </c>
      <c r="V3275" s="73">
        <v>0</v>
      </c>
      <c r="X3275" s="55">
        <f t="shared" ref="X3275" si="13506">N3275*S3272+P3275*S3275-O3275*T3272-Q3275*T3275</f>
        <v>0</v>
      </c>
      <c r="Y3275" s="58">
        <f t="shared" ref="Y3275" si="13507">(N3275*T3272+O3275*S3272+P3275*T3275+Q3275*S3275)</f>
        <v>0.48545544341755098</v>
      </c>
      <c r="Z3275" s="56">
        <f t="shared" ref="Z3275" si="13508">N3275*U3272+P3275*U3275-O3275*V3272-Q3275*V3275</f>
        <v>6.6806918778226088E-2</v>
      </c>
      <c r="AA3275" s="57">
        <f t="shared" ref="AA3275" si="13509">(N3275*V3272+O3275*U3272+P3275*V3275+Q3275*U3275)</f>
        <v>0</v>
      </c>
      <c r="AB3275" s="9"/>
      <c r="AC3275" s="74">
        <f t="shared" ref="AC3275" si="13510">(180/PI())*ATAN(-1*(($X$8*Y3272+AA3272+$X$8*Y3275+AA3275)/($X$8*X3272+Z3272+$X$8*X3275+Z3275)))</f>
        <v>-86.984271939079647</v>
      </c>
      <c r="AE3275" s="102">
        <f t="shared" ref="AE3275" si="13511">20*LOG(((($X$8*X3272+Z3272-$X$8*X3275-Z3275)^2+($X$8*Y3272+AA3272-$X$8*Y3275-AA3275)^2)/(($X$8*X3272+Z3272+$X$8*X3275+Z3275)^2+($X$8*Y3272+AA3272+$X$8*Y3275+AA3275)^2))^0.5)</f>
        <v>-4.2038520304560532</v>
      </c>
      <c r="AF3275" s="17"/>
      <c r="AG3275" s="62"/>
      <c r="AH3275" s="62"/>
      <c r="AI3275" s="62"/>
      <c r="AJ3275" s="62"/>
    </row>
    <row r="3276" spans="2:36" ht="18.649999999999999" customHeight="1">
      <c r="AE3276" s="66"/>
    </row>
    <row r="3277" spans="2:36" ht="18.649999999999999" customHeight="1" thickBot="1">
      <c r="E3277" s="50" t="s">
        <v>8</v>
      </c>
      <c r="J3277" s="50" t="s">
        <v>9</v>
      </c>
      <c r="O3277" s="50" t="s">
        <v>10</v>
      </c>
      <c r="T3277" s="50" t="s">
        <v>11</v>
      </c>
      <c r="Y3277" s="50" t="s">
        <v>12</v>
      </c>
    </row>
    <row r="3278" spans="2:36" ht="18.649999999999999" customHeight="1" thickBot="1">
      <c r="B3278" s="49"/>
      <c r="D3278" s="233" t="s">
        <v>37</v>
      </c>
      <c r="E3278" s="234"/>
      <c r="F3278" s="235" t="s">
        <v>38</v>
      </c>
      <c r="G3278" s="236"/>
      <c r="I3278" s="228" t="s">
        <v>14</v>
      </c>
      <c r="J3278" s="229"/>
      <c r="K3278" s="230" t="s">
        <v>15</v>
      </c>
      <c r="L3278" s="231"/>
      <c r="N3278" s="228" t="s">
        <v>16</v>
      </c>
      <c r="O3278" s="229"/>
      <c r="P3278" s="230" t="s">
        <v>17</v>
      </c>
      <c r="Q3278" s="231"/>
      <c r="S3278" s="228" t="s">
        <v>45</v>
      </c>
      <c r="T3278" s="229"/>
      <c r="U3278" s="230" t="s">
        <v>46</v>
      </c>
      <c r="V3278" s="231"/>
      <c r="X3278" s="228" t="s">
        <v>49</v>
      </c>
      <c r="Y3278" s="229"/>
      <c r="Z3278" s="230" t="s">
        <v>50</v>
      </c>
      <c r="AA3278" s="231"/>
      <c r="AB3278" s="4"/>
      <c r="AC3278" s="53" t="s">
        <v>87</v>
      </c>
      <c r="AE3278" s="98" t="s">
        <v>88</v>
      </c>
      <c r="AF3278" s="17"/>
      <c r="AG3278" s="62"/>
      <c r="AH3278" s="62"/>
      <c r="AI3278" s="62"/>
      <c r="AJ3278" s="62"/>
    </row>
    <row r="3279" spans="2:36" ht="18.649999999999999" customHeight="1" thickTop="1" thickBot="1">
      <c r="B3279" s="75">
        <v>9.3000000000000007</v>
      </c>
      <c r="D3279" s="132">
        <f t="shared" ref="D3279" si="13512">COS($F$8*$B3279)</f>
        <v>-0.83763529611153076</v>
      </c>
      <c r="E3279" s="133">
        <v>0</v>
      </c>
      <c r="F3279" s="134">
        <v>0</v>
      </c>
      <c r="G3279" s="135">
        <f t="shared" ref="G3279" si="13513">$E$8*SIN($B3279*$F$8)</f>
        <v>-1.6386897193713441</v>
      </c>
      <c r="I3279" s="55">
        <v>1</v>
      </c>
      <c r="J3279" s="58">
        <v>0</v>
      </c>
      <c r="K3279" s="56">
        <v>0</v>
      </c>
      <c r="L3279" s="57">
        <v>0</v>
      </c>
      <c r="N3279" s="55">
        <f t="shared" ref="N3279" si="13514">D3279*I3279+F3279*I3282-E3279*J3279-G3279*J3282</f>
        <v>-0.38530720621960368</v>
      </c>
      <c r="O3279" s="58">
        <f t="shared" ref="O3279" si="13515">(D3279*J3279+E3279*I3279+F3279*J3282+G3279*I3282)</f>
        <v>0</v>
      </c>
      <c r="P3279" s="56">
        <f t="shared" ref="P3279" si="13516">D3279*K3279+F3279*K3282-E3279*L3279-G3279*L3282</f>
        <v>0</v>
      </c>
      <c r="Q3279" s="57">
        <f t="shared" ref="Q3279" si="13517">(D3279*L3279+E3279*K3279+F3279*L3282+G3279*K3282)</f>
        <v>-1.6386897193713441</v>
      </c>
      <c r="S3279" s="59">
        <f t="shared" ref="S3279" si="13518">COS($U$8*$B3279)</f>
        <v>-0.83763529611153076</v>
      </c>
      <c r="T3279" s="60">
        <v>0</v>
      </c>
      <c r="U3279" s="22">
        <v>0</v>
      </c>
      <c r="V3279" s="116">
        <f t="shared" ref="V3279" si="13519">$T$8*SIN($B3279*$U$8)</f>
        <v>-1.6386897193713441</v>
      </c>
      <c r="X3279" s="55">
        <f t="shared" ref="X3279" si="13520">N3279*S3279+P3279*S3282-O3279*T3279-Q3279*T3282</f>
        <v>2.4379805067516136E-2</v>
      </c>
      <c r="Y3279" s="58">
        <f t="shared" ref="Y3279" si="13521">(N3279*T3279+O3279*S3279+P3279*T3282+Q3279*S3282)</f>
        <v>0</v>
      </c>
      <c r="Z3279" s="56">
        <f t="shared" ref="Z3279" si="13522">N3279*U3279+P3279*U3282-O3279*V3279-Q3279*V3282</f>
        <v>0</v>
      </c>
      <c r="AA3279" s="57">
        <f t="shared" ref="AA3279" si="13523">(N3279*V3279+O3279*U3279+P3279*V3282+Q3279*U3282)</f>
        <v>2.0040233059522961</v>
      </c>
      <c r="AB3279" s="9"/>
      <c r="AC3279" s="61">
        <f t="shared" ref="AC3279" si="13524">20*LOG((2*$X$8)/(($X$8*X3279+Z3279+$X$8*X3282+Z3282)^2+($X$8*Y3279+AA3279+$X$8*Y3282+AA3282)^2)^0.5)</f>
        <v>-1.9493036134961335</v>
      </c>
      <c r="AE3279" s="99">
        <f t="shared" ref="AE3279" si="13525">((Y3279^2+X3279^2)/(Y3282^2+X3282^2))^0.5</f>
        <v>4.8886754609520508E-2</v>
      </c>
      <c r="AF3279" s="17"/>
      <c r="AG3279" s="62"/>
      <c r="AH3279" s="62"/>
      <c r="AI3279" s="62"/>
      <c r="AJ3279" s="62"/>
    </row>
    <row r="3280" spans="2:36" ht="18.649999999999999" customHeight="1" thickBot="1">
      <c r="D3280" s="59"/>
      <c r="E3280" s="22"/>
      <c r="F3280" s="22"/>
      <c r="G3280" s="65"/>
      <c r="I3280" s="63"/>
      <c r="L3280" s="64"/>
      <c r="N3280" s="63"/>
      <c r="Q3280" s="64"/>
      <c r="S3280" s="63"/>
      <c r="V3280" s="64"/>
      <c r="X3280" s="63"/>
      <c r="AA3280" s="64"/>
      <c r="AE3280" s="100"/>
      <c r="AF3280" s="17"/>
      <c r="AG3280" s="62"/>
      <c r="AH3280" s="62"/>
      <c r="AI3280" s="62"/>
      <c r="AJ3280" s="62"/>
    </row>
    <row r="3281" spans="2:36" ht="18.649999999999999" customHeight="1" thickBot="1">
      <c r="D3281" s="237" t="s">
        <v>39</v>
      </c>
      <c r="E3281" s="238"/>
      <c r="F3281" s="239" t="s">
        <v>40</v>
      </c>
      <c r="G3281" s="240"/>
      <c r="I3281" s="228" t="s">
        <v>18</v>
      </c>
      <c r="J3281" s="229"/>
      <c r="K3281" s="230" t="s">
        <v>19</v>
      </c>
      <c r="L3281" s="231"/>
      <c r="N3281" s="228" t="s">
        <v>20</v>
      </c>
      <c r="O3281" s="229"/>
      <c r="P3281" s="230" t="s">
        <v>21</v>
      </c>
      <c r="Q3281" s="231"/>
      <c r="S3281" s="228" t="s">
        <v>47</v>
      </c>
      <c r="T3281" s="229"/>
      <c r="U3281" s="230" t="s">
        <v>48</v>
      </c>
      <c r="V3281" s="231"/>
      <c r="X3281" s="228" t="s">
        <v>51</v>
      </c>
      <c r="Y3281" s="229"/>
      <c r="Z3281" s="230" t="s">
        <v>52</v>
      </c>
      <c r="AA3281" s="231"/>
      <c r="AB3281" s="4"/>
      <c r="AC3281" s="71" t="s">
        <v>89</v>
      </c>
      <c r="AE3281" s="101" t="s">
        <v>90</v>
      </c>
      <c r="AF3281" s="17"/>
      <c r="AG3281" s="62"/>
      <c r="AH3281" s="62"/>
      <c r="AI3281" s="62"/>
      <c r="AJ3281" s="62"/>
    </row>
    <row r="3282" spans="2:36" ht="18.649999999999999" customHeight="1" thickTop="1" thickBot="1">
      <c r="D3282" s="43">
        <v>0</v>
      </c>
      <c r="E3282" s="116">
        <f t="shared" ref="E3282" si="13526">(1/$E$8)*SIN($B3279*$F$8)</f>
        <v>-0.18207663548570488</v>
      </c>
      <c r="F3282" s="59">
        <f t="shared" ref="F3282" si="13527">COS($F$8*$B3279)</f>
        <v>-0.83763529611153076</v>
      </c>
      <c r="G3282" s="73">
        <v>0</v>
      </c>
      <c r="I3282" s="55">
        <v>0</v>
      </c>
      <c r="J3282" s="58">
        <f t="shared" ref="J3282" si="13528">(TAN($K$8*B3279))/$J$8</f>
        <v>0.27603034579691826</v>
      </c>
      <c r="K3282" s="56">
        <v>1</v>
      </c>
      <c r="L3282" s="57">
        <v>0</v>
      </c>
      <c r="N3282" s="55">
        <f t="shared" ref="N3282" si="13529">D3282*I3279+F3282*I3282-E3282*J3279-G3282*J3282</f>
        <v>0</v>
      </c>
      <c r="O3282" s="58">
        <f t="shared" ref="O3282" si="13530">(D3282*J3279+E3282*I3279+F3282*J3282+G3282*I3282)</f>
        <v>-0.41328939592307473</v>
      </c>
      <c r="P3282" s="56">
        <f t="shared" ref="P3282" si="13531">D3282*K3279+F3282*K3282-E3282*L3279-G3282*L3282</f>
        <v>-0.83763529611153076</v>
      </c>
      <c r="Q3282" s="57">
        <f t="shared" ref="Q3282" si="13532">(D3282*L3279+E3282*K3279+F3282*L3282+G3282*K3282)</f>
        <v>0</v>
      </c>
      <c r="S3282" s="43">
        <v>0</v>
      </c>
      <c r="T3282" s="116">
        <f t="shared" ref="T3282" si="13533">(1/$T$8)*SIN($B3279*$U$8)</f>
        <v>-0.18207663548570488</v>
      </c>
      <c r="U3282" s="59">
        <f t="shared" ref="U3282" si="13534">COS($U$8*$B3279)</f>
        <v>-0.83763529611153076</v>
      </c>
      <c r="V3282" s="73">
        <v>0</v>
      </c>
      <c r="X3282" s="55">
        <f t="shared" ref="X3282" si="13535">N3282*S3279+P3282*S3282-O3282*T3279-Q3282*T3282</f>
        <v>0</v>
      </c>
      <c r="Y3282" s="58">
        <f t="shared" ref="Y3282" si="13536">(N3282*T3279+O3282*S3279+P3282*T3282+Q3282*S3282)</f>
        <v>0.49869960201384</v>
      </c>
      <c r="Z3282" s="56">
        <f t="shared" ref="Z3282" si="13537">N3282*U3279+P3282*U3282-O3282*V3279-Q3282*V3282</f>
        <v>2.4379805067516247E-2</v>
      </c>
      <c r="AA3282" s="57">
        <f t="shared" ref="AA3282" si="13538">(N3282*V3279+O3282*U3279+P3282*V3282+Q3282*U3282)</f>
        <v>0</v>
      </c>
      <c r="AB3282" s="9"/>
      <c r="AC3282" s="74">
        <f t="shared" ref="AC3282" si="13539">(180/PI())*ATAN(-1*(($X$8*Y3279+AA3279+$X$8*Y3282+AA3282)/($X$8*X3279+Z3279+$X$8*X3282+Z3282)))</f>
        <v>-88.883869057253207</v>
      </c>
      <c r="AE3282" s="102">
        <f t="shared" ref="AE3282" si="13540">20*LOG(((($X$8*X3279+Z3279-$X$8*X3282-Z3282)^2+($X$8*Y3279+AA3279-$X$8*Y3282-AA3282)^2)/(($X$8*X3279+Z3279+$X$8*X3282+Z3282)^2+($X$8*Y3279+AA3279+$X$8*Y3282+AA3282)^2))^0.5)</f>
        <v>-4.4173055186405392</v>
      </c>
      <c r="AF3282" s="17"/>
      <c r="AG3282" s="62"/>
      <c r="AH3282" s="62"/>
      <c r="AI3282" s="62"/>
      <c r="AJ3282" s="62"/>
    </row>
    <row r="3283" spans="2:36" ht="18.649999999999999" customHeight="1">
      <c r="AE3283" s="66"/>
    </row>
    <row r="3284" spans="2:36" ht="18.649999999999999" customHeight="1" thickBot="1">
      <c r="E3284" s="50" t="s">
        <v>8</v>
      </c>
      <c r="J3284" s="50" t="s">
        <v>9</v>
      </c>
      <c r="O3284" s="50" t="s">
        <v>10</v>
      </c>
      <c r="T3284" s="50" t="s">
        <v>11</v>
      </c>
      <c r="Y3284" s="50" t="s">
        <v>12</v>
      </c>
    </row>
    <row r="3285" spans="2:36" ht="18.649999999999999" customHeight="1" thickBot="1">
      <c r="B3285" s="49"/>
      <c r="D3285" s="233" t="s">
        <v>37</v>
      </c>
      <c r="E3285" s="234"/>
      <c r="F3285" s="235" t="s">
        <v>38</v>
      </c>
      <c r="G3285" s="236"/>
      <c r="I3285" s="228" t="s">
        <v>14</v>
      </c>
      <c r="J3285" s="229"/>
      <c r="K3285" s="230" t="s">
        <v>15</v>
      </c>
      <c r="L3285" s="231"/>
      <c r="N3285" s="228" t="s">
        <v>16</v>
      </c>
      <c r="O3285" s="229"/>
      <c r="P3285" s="230" t="s">
        <v>17</v>
      </c>
      <c r="Q3285" s="231"/>
      <c r="S3285" s="228" t="s">
        <v>45</v>
      </c>
      <c r="T3285" s="229"/>
      <c r="U3285" s="230" t="s">
        <v>46</v>
      </c>
      <c r="V3285" s="231"/>
      <c r="X3285" s="228" t="s">
        <v>49</v>
      </c>
      <c r="Y3285" s="229"/>
      <c r="Z3285" s="230" t="s">
        <v>50</v>
      </c>
      <c r="AA3285" s="231"/>
      <c r="AB3285" s="4"/>
      <c r="AC3285" s="53" t="s">
        <v>87</v>
      </c>
      <c r="AE3285" s="98" t="s">
        <v>88</v>
      </c>
      <c r="AF3285" s="17"/>
      <c r="AG3285" s="62"/>
      <c r="AH3285" s="62"/>
      <c r="AI3285" s="62"/>
      <c r="AJ3285" s="62"/>
    </row>
    <row r="3286" spans="2:36" ht="18.649999999999999" customHeight="1" thickTop="1" thickBot="1">
      <c r="B3286" s="75">
        <v>9.32</v>
      </c>
      <c r="D3286" s="132">
        <f t="shared" ref="D3286" si="13541">COS($F$8*$B3286)</f>
        <v>-0.83323935401175753</v>
      </c>
      <c r="E3286" s="133">
        <v>0</v>
      </c>
      <c r="F3286" s="134">
        <v>0</v>
      </c>
      <c r="G3286" s="135">
        <f t="shared" ref="G3286" si="13542">$E$8*SIN($B3286*$F$8)</f>
        <v>-1.6587373542350279</v>
      </c>
      <c r="I3286" s="55">
        <v>1</v>
      </c>
      <c r="J3286" s="58">
        <v>0</v>
      </c>
      <c r="K3286" s="56">
        <v>0</v>
      </c>
      <c r="L3286" s="57">
        <v>0</v>
      </c>
      <c r="N3286" s="55">
        <f t="shared" ref="N3286" si="13543">D3286*I3286+F3286*I3289-E3286*J3286-G3286*J3289</f>
        <v>-0.34461373095441333</v>
      </c>
      <c r="O3286" s="58">
        <f t="shared" ref="O3286" si="13544">(D3286*J3286+E3286*I3286+F3286*J3289+G3286*I3289)</f>
        <v>0</v>
      </c>
      <c r="P3286" s="56">
        <f t="shared" ref="P3286" si="13545">D3286*K3286+F3286*K3289-E3286*L3286-G3286*L3289</f>
        <v>0</v>
      </c>
      <c r="Q3286" s="57">
        <f t="shared" ref="Q3286" si="13546">(D3286*L3286+E3286*K3286+F3286*L3289+G3286*K3289)</f>
        <v>-1.6587373542350279</v>
      </c>
      <c r="S3286" s="59">
        <f t="shared" ref="S3286" si="13547">COS($U$8*$B3286)</f>
        <v>-0.83323935401175753</v>
      </c>
      <c r="T3286" s="60">
        <v>0</v>
      </c>
      <c r="U3286" s="22">
        <v>0</v>
      </c>
      <c r="V3286" s="116">
        <f t="shared" ref="V3286" si="13548">$T$8*SIN($B3286*$U$8)</f>
        <v>-1.6587373542350279</v>
      </c>
      <c r="X3286" s="55">
        <f t="shared" ref="X3286" si="13549">N3286*S3286+P3286*S3289-O3286*T3286-Q3286*T3289</f>
        <v>-1.8566456362031969E-2</v>
      </c>
      <c r="Y3286" s="58">
        <f t="shared" ref="Y3286" si="13550">(N3286*T3286+O3286*S3286+P3286*T3289+Q3286*S3289)</f>
        <v>0</v>
      </c>
      <c r="Z3286" s="56">
        <f t="shared" ref="Z3286" si="13551">N3286*U3286+P3286*U3289-O3286*V3286-Q3286*V3289</f>
        <v>0</v>
      </c>
      <c r="AA3286" s="57">
        <f t="shared" ref="AA3286" si="13552">(N3286*V3286+O3286*U3286+P3286*V3289+Q3286*U3289)</f>
        <v>1.9537489098343517</v>
      </c>
      <c r="AB3286" s="9"/>
      <c r="AC3286" s="61">
        <f t="shared" ref="AC3286" si="13553">20*LOG((2*$X$8)/(($X$8*X3286+Z3286+$X$8*X3289+Z3289)^2+($X$8*Y3286+AA3286+$X$8*Y3289+AA3289)^2)^0.5)</f>
        <v>-1.8181646136923373</v>
      </c>
      <c r="AE3286" s="99">
        <f t="shared" ref="AE3286" si="13554">((Y3286^2+X3286^2)/(Y3289^2+X3289^2))^0.5</f>
        <v>3.6286702385799438E-2</v>
      </c>
      <c r="AF3286" s="17"/>
      <c r="AG3286" s="62"/>
      <c r="AH3286" s="62"/>
      <c r="AI3286" s="62"/>
      <c r="AJ3286" s="62"/>
    </row>
    <row r="3287" spans="2:36" ht="18.649999999999999" customHeight="1" thickBot="1">
      <c r="D3287" s="59"/>
      <c r="E3287" s="22"/>
      <c r="F3287" s="22"/>
      <c r="G3287" s="65"/>
      <c r="I3287" s="63"/>
      <c r="L3287" s="64"/>
      <c r="N3287" s="63"/>
      <c r="Q3287" s="64"/>
      <c r="S3287" s="63"/>
      <c r="V3287" s="64"/>
      <c r="X3287" s="63"/>
      <c r="AA3287" s="64"/>
      <c r="AE3287" s="100"/>
      <c r="AF3287" s="17"/>
      <c r="AG3287" s="62"/>
      <c r="AH3287" s="62"/>
      <c r="AI3287" s="62"/>
      <c r="AJ3287" s="62"/>
    </row>
    <row r="3288" spans="2:36" ht="18.649999999999999" customHeight="1" thickBot="1">
      <c r="D3288" s="237" t="s">
        <v>39</v>
      </c>
      <c r="E3288" s="238"/>
      <c r="F3288" s="239" t="s">
        <v>40</v>
      </c>
      <c r="G3288" s="240"/>
      <c r="I3288" s="228" t="s">
        <v>18</v>
      </c>
      <c r="J3288" s="229"/>
      <c r="K3288" s="230" t="s">
        <v>19</v>
      </c>
      <c r="L3288" s="231"/>
      <c r="N3288" s="228" t="s">
        <v>20</v>
      </c>
      <c r="O3288" s="229"/>
      <c r="P3288" s="230" t="s">
        <v>21</v>
      </c>
      <c r="Q3288" s="231"/>
      <c r="S3288" s="228" t="s">
        <v>47</v>
      </c>
      <c r="T3288" s="229"/>
      <c r="U3288" s="230" t="s">
        <v>48</v>
      </c>
      <c r="V3288" s="231"/>
      <c r="X3288" s="228" t="s">
        <v>51</v>
      </c>
      <c r="Y3288" s="229"/>
      <c r="Z3288" s="230" t="s">
        <v>52</v>
      </c>
      <c r="AA3288" s="231"/>
      <c r="AB3288" s="4"/>
      <c r="AC3288" s="71" t="s">
        <v>89</v>
      </c>
      <c r="AE3288" s="101" t="s">
        <v>90</v>
      </c>
      <c r="AF3288" s="17"/>
      <c r="AG3288" s="62"/>
      <c r="AH3288" s="62"/>
      <c r="AI3288" s="62"/>
      <c r="AJ3288" s="62"/>
    </row>
    <row r="3289" spans="2:36" ht="18.649999999999999" customHeight="1" thickTop="1" thickBot="1">
      <c r="D3289" s="43">
        <v>0</v>
      </c>
      <c r="E3289" s="116">
        <f t="shared" ref="E3289" si="13555">(1/$E$8)*SIN($B3286*$F$8)</f>
        <v>-0.18430415047055865</v>
      </c>
      <c r="F3289" s="59">
        <f t="shared" ref="F3289" si="13556">COS($F$8*$B3286)</f>
        <v>-0.83323935401175753</v>
      </c>
      <c r="G3289" s="73">
        <v>0</v>
      </c>
      <c r="I3289" s="55">
        <v>0</v>
      </c>
      <c r="J3289" s="58">
        <f t="shared" ref="J3289" si="13557">(TAN($K$8*B3286))/$J$8</f>
        <v>0.29457684895670977</v>
      </c>
      <c r="K3289" s="56">
        <v>1</v>
      </c>
      <c r="L3289" s="57">
        <v>0</v>
      </c>
      <c r="N3289" s="55">
        <f t="shared" ref="N3289" si="13558">D3289*I3286+F3289*I3289-E3289*J3286-G3289*J3289</f>
        <v>0</v>
      </c>
      <c r="O3289" s="58">
        <f t="shared" ref="O3289" si="13559">(D3289*J3286+E3289*I3286+F3289*J3289+G3289*I3289)</f>
        <v>-0.42975717380206657</v>
      </c>
      <c r="P3289" s="56">
        <f t="shared" ref="P3289" si="13560">D3289*K3286+F3289*K3289-E3289*L3286-G3289*L3289</f>
        <v>-0.83323935401175753</v>
      </c>
      <c r="Q3289" s="57">
        <f t="shared" ref="Q3289" si="13561">(D3289*L3286+E3289*K3286+F3289*L3289+G3289*K3289)</f>
        <v>0</v>
      </c>
      <c r="S3289" s="43">
        <v>0</v>
      </c>
      <c r="T3289" s="116">
        <f t="shared" ref="T3289" si="13562">(1/$T$8)*SIN($B3286*$U$8)</f>
        <v>-0.18430415047055865</v>
      </c>
      <c r="U3289" s="59">
        <f t="shared" ref="U3289" si="13563">COS($U$8*$B3286)</f>
        <v>-0.83323935401175753</v>
      </c>
      <c r="V3289" s="73">
        <v>0</v>
      </c>
      <c r="X3289" s="55">
        <f t="shared" ref="X3289" si="13564">N3289*S3286+P3289*S3289-O3289*T3286-Q3289*T3289</f>
        <v>0</v>
      </c>
      <c r="Y3289" s="58">
        <f t="shared" ref="Y3289" si="13565">(N3289*T3286+O3289*S3286+P3289*T3289+Q3289*S3289)</f>
        <v>0.51166006116052665</v>
      </c>
      <c r="Z3289" s="56">
        <f t="shared" ref="Z3289" si="13566">N3289*U3286+P3289*U3289-O3289*V3286-Q3289*V3289</f>
        <v>-1.8566456362032024E-2</v>
      </c>
      <c r="AA3289" s="57">
        <f t="shared" ref="AA3289" si="13567">(N3289*V3286+O3289*U3286+P3289*V3289+Q3289*U3289)</f>
        <v>0</v>
      </c>
      <c r="AB3289" s="9"/>
      <c r="AC3289" s="74">
        <f t="shared" ref="AC3289" si="13568">(180/PI())*ATAN(-1*(($X$8*Y3286+AA3286+$X$8*Y3289+AA3289)/($X$8*X3286+Z3286+$X$8*X3289+Z3289)))</f>
        <v>89.137101248668444</v>
      </c>
      <c r="AE3289" s="102">
        <f t="shared" ref="AE3289" si="13569">20*LOG(((($X$8*X3286+Z3286-$X$8*X3289-Z3289)^2+($X$8*Y3286+AA3286-$X$8*Y3289-AA3289)^2)/(($X$8*X3286+Z3286+$X$8*X3289+Z3289)^2+($X$8*Y3286+AA3286+$X$8*Y3289+AA3289)^2))^0.5)</f>
        <v>-4.6589241556412837</v>
      </c>
      <c r="AF3289" s="17"/>
      <c r="AG3289" s="62"/>
      <c r="AH3289" s="62"/>
      <c r="AI3289" s="62"/>
      <c r="AJ3289" s="62"/>
    </row>
    <row r="3290" spans="2:36" ht="18.649999999999999" customHeight="1">
      <c r="AE3290" s="66"/>
    </row>
    <row r="3291" spans="2:36" ht="18.649999999999999" customHeight="1" thickBot="1">
      <c r="E3291" s="50" t="s">
        <v>8</v>
      </c>
      <c r="J3291" s="50" t="s">
        <v>9</v>
      </c>
      <c r="O3291" s="50" t="s">
        <v>10</v>
      </c>
      <c r="T3291" s="50" t="s">
        <v>11</v>
      </c>
      <c r="Y3291" s="50" t="s">
        <v>12</v>
      </c>
    </row>
    <row r="3292" spans="2:36" ht="18.649999999999999" customHeight="1" thickBot="1">
      <c r="B3292" s="49"/>
      <c r="D3292" s="233" t="s">
        <v>37</v>
      </c>
      <c r="E3292" s="234"/>
      <c r="F3292" s="235" t="s">
        <v>38</v>
      </c>
      <c r="G3292" s="236"/>
      <c r="I3292" s="228" t="s">
        <v>14</v>
      </c>
      <c r="J3292" s="229"/>
      <c r="K3292" s="230" t="s">
        <v>15</v>
      </c>
      <c r="L3292" s="231"/>
      <c r="N3292" s="228" t="s">
        <v>16</v>
      </c>
      <c r="O3292" s="229"/>
      <c r="P3292" s="230" t="s">
        <v>17</v>
      </c>
      <c r="Q3292" s="231"/>
      <c r="S3292" s="228" t="s">
        <v>45</v>
      </c>
      <c r="T3292" s="229"/>
      <c r="U3292" s="230" t="s">
        <v>46</v>
      </c>
      <c r="V3292" s="231"/>
      <c r="X3292" s="228" t="s">
        <v>49</v>
      </c>
      <c r="Y3292" s="229"/>
      <c r="Z3292" s="230" t="s">
        <v>50</v>
      </c>
      <c r="AA3292" s="231"/>
      <c r="AB3292" s="4"/>
      <c r="AC3292" s="53" t="s">
        <v>87</v>
      </c>
      <c r="AE3292" s="98" t="s">
        <v>88</v>
      </c>
      <c r="AF3292" s="17"/>
      <c r="AG3292" s="62"/>
      <c r="AH3292" s="62"/>
      <c r="AI3292" s="62"/>
      <c r="AJ3292" s="62"/>
    </row>
    <row r="3293" spans="2:36" ht="18.649999999999999" customHeight="1" thickTop="1" thickBot="1">
      <c r="B3293" s="75">
        <v>9.34</v>
      </c>
      <c r="D3293" s="132">
        <f t="shared" ref="D3293" si="13570">COS($F$8*$B3293)</f>
        <v>-0.82879010066316994</v>
      </c>
      <c r="E3293" s="133">
        <v>0</v>
      </c>
      <c r="F3293" s="134">
        <v>0</v>
      </c>
      <c r="G3293" s="135">
        <f t="shared" ref="G3293" si="13571">$E$8*SIN($B3293*$F$8)</f>
        <v>-1.6786788618984259</v>
      </c>
      <c r="I3293" s="55">
        <v>1</v>
      </c>
      <c r="J3293" s="58">
        <v>0</v>
      </c>
      <c r="K3293" s="56">
        <v>0</v>
      </c>
      <c r="L3293" s="57">
        <v>0</v>
      </c>
      <c r="N3293" s="55">
        <f t="shared" ref="N3293" si="13572">D3293*I3293+F3293*I3296-E3293*J3293-G3293*J3296</f>
        <v>-0.3029528513009706</v>
      </c>
      <c r="O3293" s="58">
        <f t="shared" ref="O3293" si="13573">(D3293*J3293+E3293*I3293+F3293*J3296+G3293*I3296)</f>
        <v>0</v>
      </c>
      <c r="P3293" s="56">
        <f t="shared" ref="P3293" si="13574">D3293*K3293+F3293*K3296-E3293*L3293-G3293*L3296</f>
        <v>0</v>
      </c>
      <c r="Q3293" s="57">
        <f t="shared" ref="Q3293" si="13575">(D3293*L3293+E3293*K3293+F3293*L3296+G3293*K3296)</f>
        <v>-1.6786788618984259</v>
      </c>
      <c r="S3293" s="59">
        <f t="shared" ref="S3293" si="13576">COS($U$8*$B3293)</f>
        <v>-0.82879010066316994</v>
      </c>
      <c r="T3293" s="60">
        <v>0</v>
      </c>
      <c r="U3293" s="22">
        <v>0</v>
      </c>
      <c r="V3293" s="116">
        <f t="shared" ref="V3293" si="13577">$T$8*SIN($B3293*$U$8)</f>
        <v>-1.6786788618984259</v>
      </c>
      <c r="X3293" s="55">
        <f t="shared" ref="X3293" si="13578">N3293*S3293+P3293*S3296-O3293*T3293-Q3293*T3296</f>
        <v>-6.2022644916806868E-2</v>
      </c>
      <c r="Y3293" s="58">
        <f t="shared" ref="Y3293" si="13579">(N3293*T3293+O3293*S3293+P3293*T3296+Q3293*S3296)</f>
        <v>0</v>
      </c>
      <c r="Z3293" s="56">
        <f t="shared" ref="Z3293" si="13580">N3293*U3293+P3293*U3296-O3293*V3293-Q3293*V3296</f>
        <v>0</v>
      </c>
      <c r="AA3293" s="57">
        <f t="shared" ref="AA3293" si="13581">(N3293*V3293+O3293*U3293+P3293*V3296+Q3293*U3296)</f>
        <v>1.8998329705647283</v>
      </c>
      <c r="AB3293" s="9"/>
      <c r="AC3293" s="61">
        <f t="shared" ref="AC3293" si="13582">20*LOG((2*$X$8)/(($X$8*X3293+Z3293+$X$8*X3296+Z3296)^2+($X$8*Y3293+AA3293+$X$8*Y3296+AA3296)^2)^0.5)</f>
        <v>-1.6820189791031486</v>
      </c>
      <c r="AE3293" s="99">
        <f t="shared" ref="AE3293" si="13583">((Y3293^2+X3293^2)/(Y3296^2+X3296^2))^0.5</f>
        <v>0.11828769584633278</v>
      </c>
      <c r="AF3293" s="17"/>
      <c r="AG3293" s="62"/>
      <c r="AH3293" s="62"/>
      <c r="AI3293" s="62"/>
      <c r="AJ3293" s="62"/>
    </row>
    <row r="3294" spans="2:36" ht="18.649999999999999" customHeight="1" thickBot="1">
      <c r="D3294" s="59"/>
      <c r="E3294" s="22"/>
      <c r="F3294" s="22"/>
      <c r="G3294" s="65"/>
      <c r="I3294" s="63"/>
      <c r="L3294" s="64"/>
      <c r="N3294" s="63"/>
      <c r="Q3294" s="64"/>
      <c r="S3294" s="63"/>
      <c r="V3294" s="64"/>
      <c r="X3294" s="63"/>
      <c r="AA3294" s="64"/>
      <c r="AE3294" s="100"/>
      <c r="AF3294" s="17"/>
      <c r="AG3294" s="62"/>
      <c r="AH3294" s="62"/>
      <c r="AI3294" s="62"/>
      <c r="AJ3294" s="62"/>
    </row>
    <row r="3295" spans="2:36" ht="18.649999999999999" customHeight="1" thickBot="1">
      <c r="D3295" s="237" t="s">
        <v>39</v>
      </c>
      <c r="E3295" s="238"/>
      <c r="F3295" s="239" t="s">
        <v>40</v>
      </c>
      <c r="G3295" s="240"/>
      <c r="I3295" s="228" t="s">
        <v>18</v>
      </c>
      <c r="J3295" s="229"/>
      <c r="K3295" s="230" t="s">
        <v>19</v>
      </c>
      <c r="L3295" s="231"/>
      <c r="N3295" s="228" t="s">
        <v>20</v>
      </c>
      <c r="O3295" s="229"/>
      <c r="P3295" s="230" t="s">
        <v>21</v>
      </c>
      <c r="Q3295" s="231"/>
      <c r="S3295" s="228" t="s">
        <v>47</v>
      </c>
      <c r="T3295" s="229"/>
      <c r="U3295" s="230" t="s">
        <v>48</v>
      </c>
      <c r="V3295" s="231"/>
      <c r="X3295" s="228" t="s">
        <v>51</v>
      </c>
      <c r="Y3295" s="229"/>
      <c r="Z3295" s="230" t="s">
        <v>52</v>
      </c>
      <c r="AA3295" s="231"/>
      <c r="AB3295" s="4"/>
      <c r="AC3295" s="71" t="s">
        <v>89</v>
      </c>
      <c r="AE3295" s="101" t="s">
        <v>90</v>
      </c>
      <c r="AF3295" s="17"/>
      <c r="AG3295" s="62"/>
      <c r="AH3295" s="62"/>
      <c r="AI3295" s="62"/>
      <c r="AJ3295" s="62"/>
    </row>
    <row r="3296" spans="2:36" ht="18.649999999999999" customHeight="1" thickTop="1" thickBot="1">
      <c r="D3296" s="43">
        <v>0</v>
      </c>
      <c r="E3296" s="116">
        <f t="shared" ref="E3296" si="13584">(1/$E$8)*SIN($B3293*$F$8)</f>
        <v>-0.18651987354426952</v>
      </c>
      <c r="F3296" s="59">
        <f t="shared" ref="F3296" si="13585">COS($F$8*$B3293)</f>
        <v>-0.82879010066316994</v>
      </c>
      <c r="G3296" s="73">
        <v>0</v>
      </c>
      <c r="I3296" s="55">
        <v>0</v>
      </c>
      <c r="J3296" s="58">
        <f t="shared" ref="J3296" si="13586">(TAN($K$8*B3293))/$J$8</f>
        <v>0.31324469575290148</v>
      </c>
      <c r="K3296" s="56">
        <v>1</v>
      </c>
      <c r="L3296" s="57">
        <v>0</v>
      </c>
      <c r="N3296" s="55">
        <f t="shared" ref="N3296" si="13587">D3296*I3293+F3296*I3296-E3296*J3293-G3296*J3296</f>
        <v>0</v>
      </c>
      <c r="O3296" s="58">
        <f t="shared" ref="O3296" si="13588">(D3296*J3293+E3296*I3293+F3296*J3296+G3296*I3296)</f>
        <v>-0.4461339764695208</v>
      </c>
      <c r="P3296" s="56">
        <f t="shared" ref="P3296" si="13589">D3296*K3293+F3296*K3296-E3296*L3293-G3296*L3296</f>
        <v>-0.82879010066316994</v>
      </c>
      <c r="Q3296" s="57">
        <f t="shared" ref="Q3296" si="13590">(D3296*L3293+E3296*K3293+F3296*L3296+G3296*K3296)</f>
        <v>0</v>
      </c>
      <c r="S3296" s="43">
        <v>0</v>
      </c>
      <c r="T3296" s="116">
        <f t="shared" ref="T3296" si="13591">(1/$T$8)*SIN($B3293*$U$8)</f>
        <v>-0.18651987354426952</v>
      </c>
      <c r="U3296" s="59">
        <f t="shared" ref="U3296" si="13592">COS($U$8*$B3293)</f>
        <v>-0.82879010066316994</v>
      </c>
      <c r="V3296" s="73">
        <v>0</v>
      </c>
      <c r="X3296" s="55">
        <f t="shared" ref="X3296" si="13593">N3296*S3293+P3296*S3296-O3296*T3293-Q3296*T3296</f>
        <v>0</v>
      </c>
      <c r="Y3296" s="58">
        <f t="shared" ref="Y3296" si="13594">(N3296*T3293+O3296*S3293+P3296*T3296+Q3296*S3296)</f>
        <v>0.5243372480378713</v>
      </c>
      <c r="Z3296" s="56">
        <f t="shared" ref="Z3296" si="13595">N3296*U3293+P3296*U3296-O3296*V3293-Q3296*V3296</f>
        <v>-6.2022644916806868E-2</v>
      </c>
      <c r="AA3296" s="57">
        <f t="shared" ref="AA3296" si="13596">(N3296*V3293+O3296*U3293+P3296*V3296+Q3296*U3296)</f>
        <v>0</v>
      </c>
      <c r="AB3296" s="9"/>
      <c r="AC3296" s="74">
        <f t="shared" ref="AC3296" si="13597">(180/PI())*ATAN(-1*(($X$8*Y3293+AA3293+$X$8*Y3296+AA3296)/($X$8*X3293+Z3293+$X$8*X3296+Z3296)))</f>
        <v>87.070718035487403</v>
      </c>
      <c r="AE3296" s="102">
        <f t="shared" ref="AE3296" si="13598">20*LOG(((($X$8*X3293+Z3293-$X$8*X3296-Z3296)^2+($X$8*Y3293+AA3293-$X$8*Y3296-AA3296)^2)/(($X$8*X3293+Z3293+$X$8*X3296+Z3296)^2+($X$8*Y3293+AA3293+$X$8*Y3296+AA3296)^2))^0.5)</f>
        <v>-4.9334340089319175</v>
      </c>
      <c r="AF3296" s="17"/>
      <c r="AG3296" s="62"/>
      <c r="AH3296" s="62"/>
      <c r="AI3296" s="62"/>
      <c r="AJ3296" s="62"/>
    </row>
    <row r="3297" spans="2:36" ht="18.649999999999999" customHeight="1">
      <c r="AE3297" s="66"/>
    </row>
    <row r="3298" spans="2:36" ht="18.649999999999999" customHeight="1" thickBot="1">
      <c r="E3298" s="50" t="s">
        <v>8</v>
      </c>
      <c r="J3298" s="50" t="s">
        <v>9</v>
      </c>
      <c r="O3298" s="50" t="s">
        <v>10</v>
      </c>
      <c r="T3298" s="50" t="s">
        <v>11</v>
      </c>
      <c r="Y3298" s="50" t="s">
        <v>12</v>
      </c>
    </row>
    <row r="3299" spans="2:36" ht="18.649999999999999" customHeight="1" thickBot="1">
      <c r="B3299" s="49"/>
      <c r="D3299" s="233" t="s">
        <v>37</v>
      </c>
      <c r="E3299" s="234"/>
      <c r="F3299" s="235" t="s">
        <v>38</v>
      </c>
      <c r="G3299" s="236"/>
      <c r="I3299" s="228" t="s">
        <v>14</v>
      </c>
      <c r="J3299" s="229"/>
      <c r="K3299" s="230" t="s">
        <v>15</v>
      </c>
      <c r="L3299" s="231"/>
      <c r="N3299" s="228" t="s">
        <v>16</v>
      </c>
      <c r="O3299" s="229"/>
      <c r="P3299" s="230" t="s">
        <v>17</v>
      </c>
      <c r="Q3299" s="231"/>
      <c r="S3299" s="228" t="s">
        <v>45</v>
      </c>
      <c r="T3299" s="229"/>
      <c r="U3299" s="230" t="s">
        <v>46</v>
      </c>
      <c r="V3299" s="231"/>
      <c r="X3299" s="228" t="s">
        <v>49</v>
      </c>
      <c r="Y3299" s="229"/>
      <c r="Z3299" s="230" t="s">
        <v>50</v>
      </c>
      <c r="AA3299" s="231"/>
      <c r="AB3299" s="4"/>
      <c r="AC3299" s="53" t="s">
        <v>87</v>
      </c>
      <c r="AE3299" s="98" t="s">
        <v>88</v>
      </c>
      <c r="AF3299" s="17"/>
      <c r="AG3299" s="62"/>
      <c r="AH3299" s="62"/>
      <c r="AI3299" s="62"/>
      <c r="AJ3299" s="62"/>
    </row>
    <row r="3300" spans="2:36" ht="18.649999999999999" customHeight="1" thickTop="1" thickBot="1">
      <c r="B3300" s="75">
        <v>9.36</v>
      </c>
      <c r="D3300" s="132">
        <f t="shared" ref="D3300" si="13599">COS($F$8*$B3300)</f>
        <v>-0.82428782073217388</v>
      </c>
      <c r="E3300" s="133">
        <v>0</v>
      </c>
      <c r="F3300" s="134">
        <v>0</v>
      </c>
      <c r="G3300" s="135">
        <f t="shared" ref="G3300" si="13600">$E$8*SIN($B3300*$F$8)</f>
        <v>-1.6985129664896388</v>
      </c>
      <c r="I3300" s="55">
        <v>1</v>
      </c>
      <c r="J3300" s="58">
        <v>0</v>
      </c>
      <c r="K3300" s="56">
        <v>0</v>
      </c>
      <c r="L3300" s="57">
        <v>0</v>
      </c>
      <c r="N3300" s="55">
        <f t="shared" ref="N3300" si="13601">D3300*I3300+F3300*I3303-E3300*J3300-G3300*J3303</f>
        <v>-0.26030941891477344</v>
      </c>
      <c r="O3300" s="58">
        <f t="shared" ref="O3300" si="13602">(D3300*J3300+E3300*I3300+F3300*J3303+G3300*I3303)</f>
        <v>0</v>
      </c>
      <c r="P3300" s="56">
        <f t="shared" ref="P3300" si="13603">D3300*K3300+F3300*K3303-E3300*L3300-G3300*L3303</f>
        <v>0</v>
      </c>
      <c r="Q3300" s="57">
        <f t="shared" ref="Q3300" si="13604">(D3300*L3300+E3300*K3300+F3300*L3303+G3300*K3303)</f>
        <v>-1.6985129664896388</v>
      </c>
      <c r="S3300" s="59">
        <f t="shared" ref="S3300" si="13605">COS($U$8*$B3300)</f>
        <v>-0.82428782073217388</v>
      </c>
      <c r="T3300" s="60">
        <v>0</v>
      </c>
      <c r="U3300" s="22">
        <v>0</v>
      </c>
      <c r="V3300" s="116">
        <f t="shared" ref="V3300" si="13606">$T$8*SIN($B3300*$U$8)</f>
        <v>-1.6985129664896388</v>
      </c>
      <c r="X3300" s="55">
        <f t="shared" ref="X3300" si="13607">N3300*S3300+P3300*S3303-O3300*T3300-Q3300*T3303</f>
        <v>-0.10597970495928652</v>
      </c>
      <c r="Y3300" s="58">
        <f t="shared" ref="Y3300" si="13608">(N3300*T3300+O3300*S3300+P3300*T3303+Q3300*S3303)</f>
        <v>0</v>
      </c>
      <c r="Z3300" s="56">
        <f t="shared" ref="Z3300" si="13609">N3300*U3300+P3300*U3303-O3300*V3300-Q3300*V3303</f>
        <v>0</v>
      </c>
      <c r="AA3300" s="57">
        <f t="shared" ref="AA3300" si="13610">(N3300*V3300+O3300*U3300+P3300*V3303+Q3300*U3303)</f>
        <v>1.8422024749592101</v>
      </c>
      <c r="AB3300" s="9"/>
      <c r="AC3300" s="61">
        <f t="shared" ref="AC3300" si="13611">20*LOG((2*$X$8)/(($X$8*X3300+Z3300+$X$8*X3303+Z3303)^2+($X$8*Y3300+AA3300+$X$8*Y3303+AA3303)^2)^0.5)</f>
        <v>-1.5413887773847699</v>
      </c>
      <c r="AE3300" s="99">
        <f t="shared" ref="AE3300" si="13612">((Y3300^2+X3300^2)/(Y3303^2+X3303^2))^0.5</f>
        <v>0.19745381637896006</v>
      </c>
      <c r="AF3300" s="17"/>
      <c r="AG3300" s="62"/>
      <c r="AH3300" s="62"/>
      <c r="AI3300" s="62"/>
      <c r="AJ3300" s="62"/>
    </row>
    <row r="3301" spans="2:36" ht="18.649999999999999" customHeight="1" thickBot="1">
      <c r="D3301" s="59"/>
      <c r="E3301" s="22"/>
      <c r="F3301" s="22"/>
      <c r="G3301" s="65"/>
      <c r="I3301" s="63"/>
      <c r="L3301" s="64"/>
      <c r="N3301" s="63"/>
      <c r="Q3301" s="64"/>
      <c r="S3301" s="63"/>
      <c r="V3301" s="64"/>
      <c r="X3301" s="63"/>
      <c r="AA3301" s="64"/>
      <c r="AE3301" s="100"/>
      <c r="AF3301" s="17"/>
      <c r="AG3301" s="62"/>
      <c r="AH3301" s="62"/>
      <c r="AI3301" s="62"/>
      <c r="AJ3301" s="62"/>
    </row>
    <row r="3302" spans="2:36" ht="18.649999999999999" customHeight="1" thickBot="1">
      <c r="D3302" s="237" t="s">
        <v>39</v>
      </c>
      <c r="E3302" s="238"/>
      <c r="F3302" s="239" t="s">
        <v>40</v>
      </c>
      <c r="G3302" s="240"/>
      <c r="I3302" s="228" t="s">
        <v>18</v>
      </c>
      <c r="J3302" s="229"/>
      <c r="K3302" s="230" t="s">
        <v>19</v>
      </c>
      <c r="L3302" s="231"/>
      <c r="N3302" s="228" t="s">
        <v>20</v>
      </c>
      <c r="O3302" s="229"/>
      <c r="P3302" s="230" t="s">
        <v>21</v>
      </c>
      <c r="Q3302" s="231"/>
      <c r="S3302" s="228" t="s">
        <v>47</v>
      </c>
      <c r="T3302" s="229"/>
      <c r="U3302" s="230" t="s">
        <v>48</v>
      </c>
      <c r="V3302" s="231"/>
      <c r="X3302" s="228" t="s">
        <v>51</v>
      </c>
      <c r="Y3302" s="229"/>
      <c r="Z3302" s="230" t="s">
        <v>52</v>
      </c>
      <c r="AA3302" s="231"/>
      <c r="AB3302" s="4"/>
      <c r="AC3302" s="71" t="s">
        <v>89</v>
      </c>
      <c r="AE3302" s="101" t="s">
        <v>90</v>
      </c>
      <c r="AF3302" s="17"/>
      <c r="AG3302" s="62"/>
      <c r="AH3302" s="62"/>
      <c r="AI3302" s="62"/>
      <c r="AJ3302" s="62"/>
    </row>
    <row r="3303" spans="2:36" ht="18.649999999999999" customHeight="1" thickTop="1" thickBot="1">
      <c r="D3303" s="43">
        <v>0</v>
      </c>
      <c r="E3303" s="116">
        <f t="shared" ref="E3303" si="13613">(1/$E$8)*SIN($B3300*$F$8)</f>
        <v>-0.18872366294329318</v>
      </c>
      <c r="F3303" s="59">
        <f t="shared" ref="F3303" si="13614">COS($F$8*$B3300)</f>
        <v>-0.82428782073217388</v>
      </c>
      <c r="G3303" s="73">
        <v>0</v>
      </c>
      <c r="I3303" s="55">
        <v>0</v>
      </c>
      <c r="J3303" s="58">
        <f t="shared" ref="J3303" si="13615">(TAN($K$8*B3300))/$J$8</f>
        <v>0.33204244709593789</v>
      </c>
      <c r="K3303" s="56">
        <v>1</v>
      </c>
      <c r="L3303" s="57">
        <v>0</v>
      </c>
      <c r="N3303" s="55">
        <f t="shared" ref="N3303" si="13616">D3303*I3300+F3303*I3303-E3303*J3300-G3303*J3303</f>
        <v>0</v>
      </c>
      <c r="O3303" s="58">
        <f t="shared" ref="O3303" si="13617">(D3303*J3300+E3303*I3300+F3303*J3303+G3303*I3303)</f>
        <v>-0.46242220805058198</v>
      </c>
      <c r="P3303" s="56">
        <f t="shared" ref="P3303" si="13618">D3303*K3300+F3303*K3303-E3303*L3300-G3303*L3303</f>
        <v>-0.82428782073217388</v>
      </c>
      <c r="Q3303" s="57">
        <f t="shared" ref="Q3303" si="13619">(D3303*L3300+E3303*K3300+F3303*L3303+G3303*K3303)</f>
        <v>0</v>
      </c>
      <c r="S3303" s="43">
        <v>0</v>
      </c>
      <c r="T3303" s="116">
        <f t="shared" ref="T3303" si="13620">(1/$T$8)*SIN($B3300*$U$8)</f>
        <v>-0.18872366294329318</v>
      </c>
      <c r="U3303" s="59">
        <f t="shared" ref="U3303" si="13621">COS($U$8*$B3300)</f>
        <v>-0.82428782073217388</v>
      </c>
      <c r="V3303" s="73">
        <v>0</v>
      </c>
      <c r="X3303" s="55">
        <f t="shared" ref="X3303" si="13622">N3303*S3300+P3303*S3303-O3303*T3300-Q3303*T3303</f>
        <v>0</v>
      </c>
      <c r="Y3303" s="58">
        <f t="shared" ref="Y3303" si="13623">(N3303*T3300+O3303*S3300+P3303*T3303+Q3303*S3303)</f>
        <v>0.53673161098029465</v>
      </c>
      <c r="Z3303" s="56">
        <f t="shared" ref="Z3303" si="13624">N3303*U3300+P3303*U3303-O3303*V3300-Q3303*V3303</f>
        <v>-0.10597970495928655</v>
      </c>
      <c r="AA3303" s="57">
        <f t="shared" ref="AA3303" si="13625">(N3303*V3300+O3303*U3300+P3303*V3303+Q3303*U3303)</f>
        <v>0</v>
      </c>
      <c r="AB3303" s="9"/>
      <c r="AC3303" s="74">
        <f t="shared" ref="AC3303" si="13626">(180/PI())*ATAN(-1*(($X$8*Y3300+AA3300+$X$8*Y3303+AA3303)/($X$8*X3300+Z3300+$X$8*X3303+Z3303)))</f>
        <v>84.908477841611159</v>
      </c>
      <c r="AE3303" s="102">
        <f t="shared" ref="AE3303" si="13627">20*LOG(((($X$8*X3300+Z3300-$X$8*X3303-Z3303)^2+($X$8*Y3300+AA3300-$X$8*Y3303-AA3303)^2)/(($X$8*X3300+Z3300+$X$8*X3303+Z3303)^2+($X$8*Y3300+AA3300+$X$8*Y3303+AA3303)^2))^0.5)</f>
        <v>-5.2466450204822142</v>
      </c>
      <c r="AF3303" s="17"/>
      <c r="AG3303" s="62"/>
      <c r="AH3303" s="62"/>
      <c r="AI3303" s="62"/>
      <c r="AJ3303" s="62"/>
    </row>
    <row r="3304" spans="2:36" ht="18.649999999999999" customHeight="1">
      <c r="AE3304" s="66"/>
    </row>
    <row r="3305" spans="2:36" ht="18.649999999999999" customHeight="1" thickBot="1">
      <c r="E3305" s="50" t="s">
        <v>8</v>
      </c>
      <c r="J3305" s="50" t="s">
        <v>9</v>
      </c>
      <c r="O3305" s="50" t="s">
        <v>10</v>
      </c>
      <c r="T3305" s="50" t="s">
        <v>11</v>
      </c>
      <c r="Y3305" s="50" t="s">
        <v>12</v>
      </c>
    </row>
    <row r="3306" spans="2:36" ht="18.649999999999999" customHeight="1" thickBot="1">
      <c r="B3306" s="49"/>
      <c r="D3306" s="233" t="s">
        <v>37</v>
      </c>
      <c r="E3306" s="234"/>
      <c r="F3306" s="235" t="s">
        <v>38</v>
      </c>
      <c r="G3306" s="236"/>
      <c r="I3306" s="228" t="s">
        <v>14</v>
      </c>
      <c r="J3306" s="229"/>
      <c r="K3306" s="230" t="s">
        <v>15</v>
      </c>
      <c r="L3306" s="231"/>
      <c r="N3306" s="228" t="s">
        <v>16</v>
      </c>
      <c r="O3306" s="229"/>
      <c r="P3306" s="230" t="s">
        <v>17</v>
      </c>
      <c r="Q3306" s="231"/>
      <c r="S3306" s="228" t="s">
        <v>45</v>
      </c>
      <c r="T3306" s="229"/>
      <c r="U3306" s="230" t="s">
        <v>46</v>
      </c>
      <c r="V3306" s="231"/>
      <c r="X3306" s="228" t="s">
        <v>49</v>
      </c>
      <c r="Y3306" s="229"/>
      <c r="Z3306" s="230" t="s">
        <v>50</v>
      </c>
      <c r="AA3306" s="231"/>
      <c r="AB3306" s="4"/>
      <c r="AC3306" s="53" t="s">
        <v>87</v>
      </c>
      <c r="AE3306" s="98" t="s">
        <v>88</v>
      </c>
      <c r="AF3306" s="17"/>
      <c r="AG3306" s="62"/>
      <c r="AH3306" s="62"/>
      <c r="AI3306" s="62"/>
      <c r="AJ3306" s="62"/>
    </row>
    <row r="3307" spans="2:36" ht="18.649999999999999" customHeight="1" thickTop="1" thickBot="1">
      <c r="B3307" s="75">
        <v>9.3800000000000008</v>
      </c>
      <c r="D3307" s="132">
        <f t="shared" ref="D3307" si="13628">COS($F$8*$B3307)</f>
        <v>-0.81973280227785383</v>
      </c>
      <c r="E3307" s="133">
        <v>0</v>
      </c>
      <c r="F3307" s="134">
        <v>0</v>
      </c>
      <c r="G3307" s="135">
        <f t="shared" ref="G3307" si="13629">$E$8*SIN($B3307*$F$8)</f>
        <v>-1.7182383990084942</v>
      </c>
      <c r="I3307" s="55">
        <v>1</v>
      </c>
      <c r="J3307" s="58">
        <v>0</v>
      </c>
      <c r="K3307" s="56">
        <v>0</v>
      </c>
      <c r="L3307" s="57">
        <v>0</v>
      </c>
      <c r="N3307" s="55">
        <f t="shared" ref="N3307" si="13630">D3307*I3307+F3307*I3310-E3307*J3307-G3307*J3310</f>
        <v>-0.21666740361480086</v>
      </c>
      <c r="O3307" s="58">
        <f t="shared" ref="O3307" si="13631">(D3307*J3307+E3307*I3307+F3307*J3310+G3307*I3310)</f>
        <v>0</v>
      </c>
      <c r="P3307" s="56">
        <f t="shared" ref="P3307" si="13632">D3307*K3307+F3307*K3310-E3307*L3307-G3307*L3310</f>
        <v>0</v>
      </c>
      <c r="Q3307" s="57">
        <f t="shared" ref="Q3307" si="13633">(D3307*L3307+E3307*K3307+F3307*L3310+G3307*K3310)</f>
        <v>-1.7182383990084942</v>
      </c>
      <c r="S3307" s="59">
        <f t="shared" ref="S3307" si="13634">COS($U$8*$B3307)</f>
        <v>-0.81973280227785383</v>
      </c>
      <c r="T3307" s="60">
        <v>0</v>
      </c>
      <c r="U3307" s="22">
        <v>0</v>
      </c>
      <c r="V3307" s="116">
        <f t="shared" ref="V3307" si="13635">$T$8*SIN($B3307*$U$8)</f>
        <v>-1.7182383990084942</v>
      </c>
      <c r="X3307" s="55">
        <f t="shared" ref="X3307" si="13636">N3307*S3307+P3307*S3310-O3307*T3307-Q3307*T3310</f>
        <v>-0.15042875494226951</v>
      </c>
      <c r="Y3307" s="58">
        <f t="shared" ref="Y3307" si="13637">(N3307*T3307+O3307*S3307+P3307*T3310+Q3307*S3310)</f>
        <v>0</v>
      </c>
      <c r="Z3307" s="56">
        <f t="shared" ref="Z3307" si="13638">N3307*U3307+P3307*U3310-O3307*V3307-Q3307*V3310</f>
        <v>0</v>
      </c>
      <c r="AA3307" s="57">
        <f t="shared" ref="AA3307" si="13639">(N3307*V3307+O3307*U3307+P3307*V3310+Q3307*U3310)</f>
        <v>1.7807826305050687</v>
      </c>
      <c r="AB3307" s="9"/>
      <c r="AC3307" s="61">
        <f t="shared" ref="AC3307" si="13640">20*LOG((2*$X$8)/(($X$8*X3307+Z3307+$X$8*X3310+Z3310)^2+($X$8*Y3307+AA3307+$X$8*Y3310+AA3310)^2)^0.5)</f>
        <v>-1.3969602414117328</v>
      </c>
      <c r="AE3307" s="99">
        <f t="shared" ref="AE3307" si="13641">((Y3307^2+X3307^2)/(Y3310^2+X3310^2))^0.5</f>
        <v>0.27408308814138155</v>
      </c>
      <c r="AF3307" s="17"/>
      <c r="AG3307" s="62"/>
      <c r="AH3307" s="62"/>
      <c r="AI3307" s="62"/>
      <c r="AJ3307" s="62"/>
    </row>
    <row r="3308" spans="2:36" ht="18.649999999999999" customHeight="1" thickBot="1">
      <c r="D3308" s="59"/>
      <c r="E3308" s="22"/>
      <c r="F3308" s="22"/>
      <c r="G3308" s="65"/>
      <c r="I3308" s="63"/>
      <c r="L3308" s="64"/>
      <c r="N3308" s="63"/>
      <c r="Q3308" s="64"/>
      <c r="S3308" s="63"/>
      <c r="V3308" s="64"/>
      <c r="X3308" s="63"/>
      <c r="AA3308" s="64"/>
      <c r="AE3308" s="100"/>
      <c r="AF3308" s="17"/>
      <c r="AG3308" s="62"/>
      <c r="AH3308" s="62"/>
      <c r="AI3308" s="62"/>
      <c r="AJ3308" s="62"/>
    </row>
    <row r="3309" spans="2:36" ht="18.649999999999999" customHeight="1" thickBot="1">
      <c r="D3309" s="237" t="s">
        <v>39</v>
      </c>
      <c r="E3309" s="238"/>
      <c r="F3309" s="239" t="s">
        <v>40</v>
      </c>
      <c r="G3309" s="240"/>
      <c r="I3309" s="228" t="s">
        <v>18</v>
      </c>
      <c r="J3309" s="229"/>
      <c r="K3309" s="230" t="s">
        <v>19</v>
      </c>
      <c r="L3309" s="231"/>
      <c r="N3309" s="228" t="s">
        <v>20</v>
      </c>
      <c r="O3309" s="229"/>
      <c r="P3309" s="230" t="s">
        <v>21</v>
      </c>
      <c r="Q3309" s="231"/>
      <c r="S3309" s="228" t="s">
        <v>47</v>
      </c>
      <c r="T3309" s="229"/>
      <c r="U3309" s="230" t="s">
        <v>48</v>
      </c>
      <c r="V3309" s="231"/>
      <c r="X3309" s="228" t="s">
        <v>51</v>
      </c>
      <c r="Y3309" s="229"/>
      <c r="Z3309" s="230" t="s">
        <v>52</v>
      </c>
      <c r="AA3309" s="231"/>
      <c r="AB3309" s="4"/>
      <c r="AC3309" s="71" t="s">
        <v>89</v>
      </c>
      <c r="AE3309" s="101" t="s">
        <v>90</v>
      </c>
      <c r="AF3309" s="17"/>
      <c r="AG3309" s="62"/>
      <c r="AH3309" s="62"/>
      <c r="AI3309" s="62"/>
      <c r="AJ3309" s="62"/>
    </row>
    <row r="3310" spans="2:36" ht="18.649999999999999" customHeight="1" thickTop="1" thickBot="1">
      <c r="D3310" s="43">
        <v>0</v>
      </c>
      <c r="E3310" s="116">
        <f t="shared" ref="E3310" si="13642">(1/$E$8)*SIN($B3307*$F$8)</f>
        <v>-0.19091537766761046</v>
      </c>
      <c r="F3310" s="59">
        <f t="shared" ref="F3310" si="13643">COS($F$8*$B3307)</f>
        <v>-0.81973280227785383</v>
      </c>
      <c r="G3310" s="73">
        <v>0</v>
      </c>
      <c r="I3310" s="55">
        <v>0</v>
      </c>
      <c r="J3310" s="58">
        <f t="shared" ref="J3310" si="13644">(TAN($K$8*B3307))/$J$8</f>
        <v>0.35097888570704194</v>
      </c>
      <c r="K3310" s="56">
        <v>1</v>
      </c>
      <c r="L3310" s="57">
        <v>0</v>
      </c>
      <c r="N3310" s="55">
        <f t="shared" ref="N3310" si="13645">D3310*I3307+F3310*I3310-E3310*J3307-G3310*J3310</f>
        <v>0</v>
      </c>
      <c r="O3310" s="58">
        <f t="shared" ref="O3310" si="13646">(D3310*J3307+E3310*I3307+F3310*J3310+G3310*I3310)</f>
        <v>-0.47862428318860256</v>
      </c>
      <c r="P3310" s="56">
        <f t="shared" ref="P3310" si="13647">D3310*K3307+F3310*K3310-E3310*L3307-G3310*L3310</f>
        <v>-0.81973280227785383</v>
      </c>
      <c r="Q3310" s="57">
        <f t="shared" ref="Q3310" si="13648">(D3310*L3307+E3310*K3307+F3310*L3310+G3310*K3310)</f>
        <v>0</v>
      </c>
      <c r="S3310" s="43">
        <v>0</v>
      </c>
      <c r="T3310" s="116">
        <f t="shared" ref="T3310" si="13649">(1/$T$8)*SIN($B3307*$U$8)</f>
        <v>-0.19091537766761046</v>
      </c>
      <c r="U3310" s="59">
        <f t="shared" ref="U3310" si="13650">COS($U$8*$B3307)</f>
        <v>-0.81973280227785383</v>
      </c>
      <c r="V3310" s="73">
        <v>0</v>
      </c>
      <c r="X3310" s="55">
        <f t="shared" ref="X3310" si="13651">N3310*S3307+P3310*S3310-O3310*T3307-Q3310*T3310</f>
        <v>0</v>
      </c>
      <c r="Y3310" s="58">
        <f t="shared" ref="Y3310" si="13652">(N3310*T3307+O3310*S3307+P3310*T3310+Q3310*S3310)</f>
        <v>0.54884362242982743</v>
      </c>
      <c r="Z3310" s="56">
        <f t="shared" ref="Z3310" si="13653">N3310*U3307+P3310*U3310-O3310*V3307-Q3310*V3310</f>
        <v>-0.15042875494226959</v>
      </c>
      <c r="AA3310" s="57">
        <f t="shared" ref="AA3310" si="13654">(N3310*V3307+O3310*U3307+P3310*V3310+Q3310*U3310)</f>
        <v>0</v>
      </c>
      <c r="AB3310" s="9"/>
      <c r="AC3310" s="74">
        <f t="shared" ref="AC3310" si="13655">(180/PI())*ATAN(-1*(($X$8*Y3307+AA3307+$X$8*Y3310+AA3310)/($X$8*X3307+Z3307+$X$8*X3310+Z3310)))</f>
        <v>82.641317018233366</v>
      </c>
      <c r="AE3310" s="102">
        <f t="shared" ref="AE3310" si="13656">20*LOG(((($X$8*X3307+Z3307-$X$8*X3310-Z3310)^2+($X$8*Y3307+AA3307-$X$8*Y3310-AA3310)^2)/(($X$8*X3307+Z3307+$X$8*X3310+Z3310)^2+($X$8*Y3307+AA3307+$X$8*Y3310+AA3310)^2))^0.5)</f>
        <v>-5.6057760161761383</v>
      </c>
      <c r="AF3310" s="17"/>
      <c r="AG3310" s="62"/>
      <c r="AH3310" s="62"/>
      <c r="AI3310" s="62"/>
      <c r="AJ3310" s="62"/>
    </row>
    <row r="3311" spans="2:36" ht="18.649999999999999" customHeight="1">
      <c r="AE3311" s="66"/>
    </row>
    <row r="3312" spans="2:36" ht="18.649999999999999" customHeight="1" thickBot="1">
      <c r="E3312" s="50" t="s">
        <v>8</v>
      </c>
      <c r="J3312" s="50" t="s">
        <v>9</v>
      </c>
      <c r="O3312" s="50" t="s">
        <v>10</v>
      </c>
      <c r="T3312" s="50" t="s">
        <v>11</v>
      </c>
      <c r="Y3312" s="50" t="s">
        <v>12</v>
      </c>
    </row>
    <row r="3313" spans="2:36" ht="18.649999999999999" customHeight="1" thickBot="1">
      <c r="B3313" s="49"/>
      <c r="D3313" s="233" t="s">
        <v>37</v>
      </c>
      <c r="E3313" s="234"/>
      <c r="F3313" s="235" t="s">
        <v>38</v>
      </c>
      <c r="G3313" s="236"/>
      <c r="I3313" s="228" t="s">
        <v>14</v>
      </c>
      <c r="J3313" s="229"/>
      <c r="K3313" s="230" t="s">
        <v>15</v>
      </c>
      <c r="L3313" s="231"/>
      <c r="N3313" s="228" t="s">
        <v>16</v>
      </c>
      <c r="O3313" s="229"/>
      <c r="P3313" s="230" t="s">
        <v>17</v>
      </c>
      <c r="Q3313" s="231"/>
      <c r="S3313" s="228" t="s">
        <v>45</v>
      </c>
      <c r="T3313" s="229"/>
      <c r="U3313" s="230" t="s">
        <v>46</v>
      </c>
      <c r="V3313" s="231"/>
      <c r="X3313" s="228" t="s">
        <v>49</v>
      </c>
      <c r="Y3313" s="229"/>
      <c r="Z3313" s="230" t="s">
        <v>50</v>
      </c>
      <c r="AA3313" s="231"/>
      <c r="AB3313" s="4"/>
      <c r="AC3313" s="53" t="s">
        <v>87</v>
      </c>
      <c r="AE3313" s="98" t="s">
        <v>88</v>
      </c>
      <c r="AF3313" s="17"/>
      <c r="AG3313" s="62"/>
      <c r="AH3313" s="62"/>
      <c r="AI3313" s="62"/>
      <c r="AJ3313" s="62"/>
    </row>
    <row r="3314" spans="2:36" ht="18.649999999999999" customHeight="1" thickTop="1" thickBot="1">
      <c r="B3314" s="75">
        <v>9.4</v>
      </c>
      <c r="D3314" s="132">
        <f t="shared" ref="D3314" si="13657">COS($F$8*$B3314)</f>
        <v>-0.81512533673354337</v>
      </c>
      <c r="E3314" s="133">
        <v>0</v>
      </c>
      <c r="F3314" s="134">
        <v>0</v>
      </c>
      <c r="G3314" s="135">
        <f t="shared" ref="G3314" si="13658">$E$8*SIN($B3314*$F$8)</f>
        <v>-1.7378538974077333</v>
      </c>
      <c r="I3314" s="55">
        <v>1</v>
      </c>
      <c r="J3314" s="58">
        <v>0</v>
      </c>
      <c r="K3314" s="56">
        <v>0</v>
      </c>
      <c r="L3314" s="57">
        <v>0</v>
      </c>
      <c r="N3314" s="55">
        <f t="shared" ref="N3314" si="13659">D3314*I3314+F3314*I3317-E3314*J3314-G3314*J3317</f>
        <v>-0.17200985152174741</v>
      </c>
      <c r="O3314" s="58">
        <f t="shared" ref="O3314" si="13660">(D3314*J3314+E3314*I3314+F3314*J3317+G3314*I3317)</f>
        <v>0</v>
      </c>
      <c r="P3314" s="56">
        <f t="shared" ref="P3314" si="13661">D3314*K3314+F3314*K3317-E3314*L3314-G3314*L3317</f>
        <v>0</v>
      </c>
      <c r="Q3314" s="57">
        <f t="shared" ref="Q3314" si="13662">(D3314*L3314+E3314*K3314+F3314*L3317+G3314*K3317)</f>
        <v>-1.7378538974077333</v>
      </c>
      <c r="S3314" s="59">
        <f t="shared" ref="S3314" si="13663">COS($U$8*$B3314)</f>
        <v>-0.81512533673354337</v>
      </c>
      <c r="T3314" s="60">
        <v>0</v>
      </c>
      <c r="U3314" s="22">
        <v>0</v>
      </c>
      <c r="V3314" s="116">
        <f t="shared" ref="V3314" si="13664">$T$8*SIN($B3314*$U$8)</f>
        <v>-1.7378538974077333</v>
      </c>
      <c r="X3314" s="55">
        <f t="shared" ref="X3314" si="13665">N3314*S3314+P3314*S3317-O3314*T3314-Q3314*T3317</f>
        <v>-0.19536109727187645</v>
      </c>
      <c r="Y3314" s="58">
        <f t="shared" ref="Y3314" si="13666">(N3314*T3314+O3314*S3314+P3314*T3317+Q3314*S3317)</f>
        <v>0</v>
      </c>
      <c r="Z3314" s="56">
        <f t="shared" ref="Z3314" si="13667">N3314*U3314+P3314*U3317-O3314*V3314-Q3314*V3317</f>
        <v>0</v>
      </c>
      <c r="AA3314" s="57">
        <f t="shared" ref="AA3314" si="13668">(N3314*V3314+O3314*U3314+P3314*V3317+Q3314*U3317)</f>
        <v>1.7154967341777736</v>
      </c>
      <c r="AB3314" s="9"/>
      <c r="AC3314" s="61">
        <f t="shared" ref="AC3314" si="13669">20*LOG((2*$X$8)/(($X$8*X3314+Z3314+$X$8*X3317+Z3317)^2+($X$8*Y3314+AA3314+$X$8*Y3317+AA3317)^2)^0.5)</f>
        <v>-1.2496175778007166</v>
      </c>
      <c r="AE3314" s="99">
        <f t="shared" ref="AE3314" si="13670">((Y3314^2+X3314^2)/(Y3317^2+X3317^2))^0.5</f>
        <v>0.34843986575110725</v>
      </c>
      <c r="AF3314" s="17"/>
      <c r="AG3314" s="62"/>
      <c r="AH3314" s="62"/>
      <c r="AI3314" s="62"/>
      <c r="AJ3314" s="62"/>
    </row>
    <row r="3315" spans="2:36" ht="18.649999999999999" customHeight="1" thickBot="1">
      <c r="D3315" s="59"/>
      <c r="E3315" s="22"/>
      <c r="F3315" s="22"/>
      <c r="G3315" s="65"/>
      <c r="I3315" s="63"/>
      <c r="L3315" s="64"/>
      <c r="N3315" s="63"/>
      <c r="Q3315" s="64"/>
      <c r="S3315" s="63"/>
      <c r="V3315" s="64"/>
      <c r="X3315" s="63"/>
      <c r="AA3315" s="64"/>
      <c r="AE3315" s="100"/>
      <c r="AF3315" s="17"/>
      <c r="AG3315" s="62"/>
      <c r="AH3315" s="62"/>
      <c r="AI3315" s="62"/>
      <c r="AJ3315" s="62"/>
    </row>
    <row r="3316" spans="2:36" ht="18.649999999999999" customHeight="1" thickBot="1">
      <c r="D3316" s="237" t="s">
        <v>39</v>
      </c>
      <c r="E3316" s="238"/>
      <c r="F3316" s="239" t="s">
        <v>40</v>
      </c>
      <c r="G3316" s="240"/>
      <c r="I3316" s="228" t="s">
        <v>18</v>
      </c>
      <c r="J3316" s="229"/>
      <c r="K3316" s="230" t="s">
        <v>19</v>
      </c>
      <c r="L3316" s="231"/>
      <c r="N3316" s="228" t="s">
        <v>20</v>
      </c>
      <c r="O3316" s="229"/>
      <c r="P3316" s="230" t="s">
        <v>21</v>
      </c>
      <c r="Q3316" s="231"/>
      <c r="S3316" s="228" t="s">
        <v>47</v>
      </c>
      <c r="T3316" s="229"/>
      <c r="U3316" s="230" t="s">
        <v>48</v>
      </c>
      <c r="V3316" s="231"/>
      <c r="X3316" s="228" t="s">
        <v>51</v>
      </c>
      <c r="Y3316" s="229"/>
      <c r="Z3316" s="230" t="s">
        <v>52</v>
      </c>
      <c r="AA3316" s="231"/>
      <c r="AB3316" s="4"/>
      <c r="AC3316" s="71" t="s">
        <v>89</v>
      </c>
      <c r="AE3316" s="101" t="s">
        <v>90</v>
      </c>
      <c r="AF3316" s="17"/>
      <c r="AG3316" s="62"/>
      <c r="AH3316" s="62"/>
      <c r="AI3316" s="62"/>
      <c r="AJ3316" s="62"/>
    </row>
    <row r="3317" spans="2:36" ht="18.649999999999999" customHeight="1" thickTop="1" thickBot="1">
      <c r="D3317" s="43">
        <v>0</v>
      </c>
      <c r="E3317" s="116">
        <f t="shared" ref="E3317" si="13671">(1/$E$8)*SIN($B3314*$F$8)</f>
        <v>-0.19309487748974813</v>
      </c>
      <c r="F3317" s="59">
        <f t="shared" ref="F3317" si="13672">COS($F$8*$B3314)</f>
        <v>-0.81512533673354337</v>
      </c>
      <c r="G3317" s="73">
        <v>0</v>
      </c>
      <c r="I3317" s="55">
        <v>0</v>
      </c>
      <c r="J3317" s="58">
        <f t="shared" ref="J3317" si="13673">(TAN($K$8*B3314))/$J$8</f>
        <v>0.37006303359050957</v>
      </c>
      <c r="K3317" s="56">
        <v>1</v>
      </c>
      <c r="L3317" s="57">
        <v>0</v>
      </c>
      <c r="N3317" s="55">
        <f t="shared" ref="N3317" si="13674">D3317*I3314+F3317*I3317-E3317*J3314-G3317*J3317</f>
        <v>0</v>
      </c>
      <c r="O3317" s="58">
        <f t="shared" ref="O3317" si="13675">(D3317*J3314+E3317*I3314+F3317*J3317+G3317*I3317)</f>
        <v>-0.49474263235784882</v>
      </c>
      <c r="P3317" s="56">
        <f t="shared" ref="P3317" si="13676">D3317*K3314+F3317*K3317-E3317*L3314-G3317*L3317</f>
        <v>-0.81512533673354337</v>
      </c>
      <c r="Q3317" s="57">
        <f t="shared" ref="Q3317" si="13677">(D3317*L3314+E3317*K3314+F3317*L3317+G3317*K3317)</f>
        <v>0</v>
      </c>
      <c r="S3317" s="43">
        <v>0</v>
      </c>
      <c r="T3317" s="116">
        <f t="shared" ref="T3317" si="13678">(1/$T$8)*SIN($B3314*$U$8)</f>
        <v>-0.19309487748974813</v>
      </c>
      <c r="U3317" s="59">
        <f t="shared" ref="U3317" si="13679">COS($U$8*$B3314)</f>
        <v>-0.81512533673354337</v>
      </c>
      <c r="V3317" s="73">
        <v>0</v>
      </c>
      <c r="X3317" s="55">
        <f t="shared" ref="X3317" si="13680">N3317*S3314+P3317*S3317-O3317*T3314-Q3317*T3317</f>
        <v>0</v>
      </c>
      <c r="Y3317" s="58">
        <f t="shared" ref="Y3317" si="13681">(N3317*T3314+O3317*S3314+P3317*T3317+Q3317*S3317)</f>
        <v>0.5606737818324844</v>
      </c>
      <c r="Z3317" s="56">
        <f t="shared" ref="Z3317" si="13682">N3317*U3314+P3317*U3317-O3317*V3314-Q3317*V3317</f>
        <v>-0.19536109727187645</v>
      </c>
      <c r="AA3317" s="57">
        <f t="shared" ref="AA3317" si="13683">(N3317*V3314+O3317*U3314+P3317*V3317+Q3317*U3317)</f>
        <v>0</v>
      </c>
      <c r="AB3317" s="9"/>
      <c r="AC3317" s="74">
        <f t="shared" ref="AC3317" si="13684">(180/PI())*ATAN(-1*(($X$8*Y3314+AA3314+$X$8*Y3317+AA3317)/($X$8*X3314+Z3314+$X$8*X3317+Z3317)))</f>
        <v>80.259668651929118</v>
      </c>
      <c r="AE3317" s="102">
        <f t="shared" ref="AE3317" si="13685">20*LOG(((($X$8*X3314+Z3314-$X$8*X3317-Z3317)^2+($X$8*Y3314+AA3314-$X$8*Y3317-AA3317)^2)/(($X$8*X3314+Z3314+$X$8*X3317+Z3317)^2+($X$8*Y3314+AA3314+$X$8*Y3317+AA3317)^2))^0.5)</f>
        <v>-6.0199093513360848</v>
      </c>
      <c r="AF3317" s="17"/>
      <c r="AG3317" s="62"/>
      <c r="AH3317" s="62"/>
      <c r="AI3317" s="62"/>
      <c r="AJ3317" s="62"/>
    </row>
    <row r="3318" spans="2:36" ht="18.649999999999999" customHeight="1">
      <c r="AE3318" s="66"/>
    </row>
    <row r="3319" spans="2:36" ht="18.649999999999999" customHeight="1" thickBot="1">
      <c r="E3319" s="50" t="s">
        <v>8</v>
      </c>
      <c r="J3319" s="50" t="s">
        <v>9</v>
      </c>
      <c r="O3319" s="50" t="s">
        <v>10</v>
      </c>
      <c r="T3319" s="50" t="s">
        <v>11</v>
      </c>
      <c r="Y3319" s="50" t="s">
        <v>12</v>
      </c>
    </row>
    <row r="3320" spans="2:36" ht="18.649999999999999" customHeight="1" thickBot="1">
      <c r="B3320" s="49"/>
      <c r="D3320" s="233" t="s">
        <v>37</v>
      </c>
      <c r="E3320" s="234"/>
      <c r="F3320" s="235" t="s">
        <v>38</v>
      </c>
      <c r="G3320" s="236"/>
      <c r="I3320" s="228" t="s">
        <v>14</v>
      </c>
      <c r="J3320" s="229"/>
      <c r="K3320" s="230" t="s">
        <v>15</v>
      </c>
      <c r="L3320" s="231"/>
      <c r="N3320" s="228" t="s">
        <v>16</v>
      </c>
      <c r="O3320" s="229"/>
      <c r="P3320" s="230" t="s">
        <v>17</v>
      </c>
      <c r="Q3320" s="231"/>
      <c r="S3320" s="228" t="s">
        <v>45</v>
      </c>
      <c r="T3320" s="229"/>
      <c r="U3320" s="230" t="s">
        <v>46</v>
      </c>
      <c r="V3320" s="231"/>
      <c r="X3320" s="228" t="s">
        <v>49</v>
      </c>
      <c r="Y3320" s="229"/>
      <c r="Z3320" s="230" t="s">
        <v>50</v>
      </c>
      <c r="AA3320" s="231"/>
      <c r="AB3320" s="4"/>
      <c r="AC3320" s="53" t="s">
        <v>87</v>
      </c>
      <c r="AE3320" s="98" t="s">
        <v>88</v>
      </c>
      <c r="AF3320" s="17"/>
      <c r="AG3320" s="62"/>
      <c r="AH3320" s="62"/>
      <c r="AI3320" s="62"/>
      <c r="AJ3320" s="62"/>
    </row>
    <row r="3321" spans="2:36" ht="18.649999999999999" customHeight="1" thickTop="1" thickBot="1">
      <c r="B3321" s="75">
        <v>9.42</v>
      </c>
      <c r="D3321" s="132">
        <f t="shared" ref="D3321" si="13686">COS($F$8*$B3321)</f>
        <v>-0.81046571888817753</v>
      </c>
      <c r="E3321" s="133">
        <v>0</v>
      </c>
      <c r="F3321" s="134">
        <v>0</v>
      </c>
      <c r="G3321" s="135">
        <f t="shared" ref="G3321" si="13687">$E$8*SIN($B3321*$F$8)</f>
        <v>-1.7573582066737634</v>
      </c>
      <c r="I3321" s="55">
        <v>1</v>
      </c>
      <c r="J3321" s="58">
        <v>0</v>
      </c>
      <c r="K3321" s="56">
        <v>0</v>
      </c>
      <c r="L3321" s="57">
        <v>0</v>
      </c>
      <c r="N3321" s="55">
        <f t="shared" ref="N3321" si="13688">D3321*I3321+F3321*I3324-E3321*J3321-G3321*J3324</f>
        <v>-0.12631884012308392</v>
      </c>
      <c r="O3321" s="58">
        <f t="shared" ref="O3321" si="13689">(D3321*J3321+E3321*I3321+F3321*J3324+G3321*I3324)</f>
        <v>0</v>
      </c>
      <c r="P3321" s="56">
        <f t="shared" ref="P3321" si="13690">D3321*K3321+F3321*K3324-E3321*L3321-G3321*L3324</f>
        <v>0</v>
      </c>
      <c r="Q3321" s="57">
        <f t="shared" ref="Q3321" si="13691">(D3321*L3321+E3321*K3321+F3321*L3324+G3321*K3324)</f>
        <v>-1.7573582066737634</v>
      </c>
      <c r="S3321" s="59">
        <f t="shared" ref="S3321" si="13692">COS($U$8*$B3321)</f>
        <v>-0.81046571888817753</v>
      </c>
      <c r="T3321" s="60">
        <v>0</v>
      </c>
      <c r="U3321" s="22">
        <v>0</v>
      </c>
      <c r="V3321" s="116">
        <f t="shared" ref="V3321" si="13693">$T$8*SIN($B3321*$U$8)</f>
        <v>-1.7573582066737634</v>
      </c>
      <c r="X3321" s="55">
        <f t="shared" ref="X3321" si="13694">N3321*S3321+P3321*S3324-O3321*T3321-Q3321*T3324</f>
        <v>-0.24076822893759356</v>
      </c>
      <c r="Y3321" s="58">
        <f t="shared" ref="Y3321" si="13695">(N3321*T3321+O3321*S3321+P3321*T3324+Q3321*S3324)</f>
        <v>0</v>
      </c>
      <c r="Z3321" s="56">
        <f t="shared" ref="Z3321" si="13696">N3321*U3321+P3321*U3324-O3321*V3321-Q3321*V3324</f>
        <v>0</v>
      </c>
      <c r="AA3321" s="57">
        <f t="shared" ref="AA3321" si="13697">(N3321*V3321+O3321*U3321+P3321*V3324+Q3321*U3324)</f>
        <v>1.6462660326637026</v>
      </c>
      <c r="AB3321" s="9"/>
      <c r="AC3321" s="61">
        <f t="shared" ref="AC3321" si="13698">20*LOG((2*$X$8)/(($X$8*X3321+Z3321+$X$8*X3324+Z3324)^2+($X$8*Y3321+AA3321+$X$8*Y3324+AA3324)^2)^0.5)</f>
        <v>-1.1004812530064048</v>
      </c>
      <c r="AE3321" s="99">
        <f t="shared" ref="AE3321" si="13699">((Y3321^2+X3321^2)/(Y3324^2+X3324^2))^0.5</f>
        <v>0.42075972036007969</v>
      </c>
      <c r="AF3321" s="17"/>
      <c r="AG3321" s="62"/>
      <c r="AH3321" s="62"/>
      <c r="AI3321" s="62"/>
      <c r="AJ3321" s="62"/>
    </row>
    <row r="3322" spans="2:36" ht="18.649999999999999" customHeight="1" thickBot="1">
      <c r="D3322" s="59"/>
      <c r="E3322" s="22"/>
      <c r="F3322" s="22"/>
      <c r="G3322" s="65"/>
      <c r="I3322" s="63"/>
      <c r="L3322" s="64"/>
      <c r="N3322" s="63"/>
      <c r="Q3322" s="64"/>
      <c r="S3322" s="63"/>
      <c r="V3322" s="64"/>
      <c r="X3322" s="63"/>
      <c r="AA3322" s="64"/>
      <c r="AE3322" s="100"/>
      <c r="AF3322" s="17"/>
      <c r="AG3322" s="62"/>
      <c r="AH3322" s="62"/>
      <c r="AI3322" s="62"/>
      <c r="AJ3322" s="62"/>
    </row>
    <row r="3323" spans="2:36" ht="18.649999999999999" customHeight="1" thickBot="1">
      <c r="D3323" s="237" t="s">
        <v>39</v>
      </c>
      <c r="E3323" s="238"/>
      <c r="F3323" s="239" t="s">
        <v>40</v>
      </c>
      <c r="G3323" s="240"/>
      <c r="I3323" s="228" t="s">
        <v>18</v>
      </c>
      <c r="J3323" s="229"/>
      <c r="K3323" s="230" t="s">
        <v>19</v>
      </c>
      <c r="L3323" s="231"/>
      <c r="N3323" s="228" t="s">
        <v>20</v>
      </c>
      <c r="O3323" s="229"/>
      <c r="P3323" s="230" t="s">
        <v>21</v>
      </c>
      <c r="Q3323" s="231"/>
      <c r="S3323" s="228" t="s">
        <v>47</v>
      </c>
      <c r="T3323" s="229"/>
      <c r="U3323" s="230" t="s">
        <v>48</v>
      </c>
      <c r="V3323" s="231"/>
      <c r="X3323" s="228" t="s">
        <v>51</v>
      </c>
      <c r="Y3323" s="229"/>
      <c r="Z3323" s="230" t="s">
        <v>52</v>
      </c>
      <c r="AA3323" s="231"/>
      <c r="AB3323" s="4"/>
      <c r="AC3323" s="71" t="s">
        <v>89</v>
      </c>
      <c r="AE3323" s="101" t="s">
        <v>90</v>
      </c>
      <c r="AF3323" s="17"/>
      <c r="AG3323" s="62"/>
      <c r="AH3323" s="62"/>
      <c r="AI3323" s="62"/>
      <c r="AJ3323" s="62"/>
    </row>
    <row r="3324" spans="2:36" ht="18.649999999999999" customHeight="1" thickTop="1" thickBot="1">
      <c r="D3324" s="43">
        <v>0</v>
      </c>
      <c r="E3324" s="116">
        <f t="shared" ref="E3324" si="13700">(1/$E$8)*SIN($B3321*$F$8)</f>
        <v>-0.1952620229637515</v>
      </c>
      <c r="F3324" s="59">
        <f t="shared" ref="F3324" si="13701">COS($F$8*$B3321)</f>
        <v>-0.81046571888817753</v>
      </c>
      <c r="G3324" s="73">
        <v>0</v>
      </c>
      <c r="I3324" s="55">
        <v>0</v>
      </c>
      <c r="J3324" s="58">
        <f t="shared" ref="J3324" si="13702">(TAN($K$8*B3321))/$J$8</f>
        <v>0.38930417041156989</v>
      </c>
      <c r="K3324" s="56">
        <v>1</v>
      </c>
      <c r="L3324" s="57">
        <v>0</v>
      </c>
      <c r="N3324" s="55">
        <f t="shared" ref="N3324" si="13703">D3324*I3321+F3324*I3324-E3324*J3321-G3324*J3324</f>
        <v>0</v>
      </c>
      <c r="O3324" s="58">
        <f t="shared" ref="O3324" si="13704">(D3324*J3321+E3324*I3321+F3324*J3324+G3324*I3324)</f>
        <v>-0.51077970730253008</v>
      </c>
      <c r="P3324" s="56">
        <f t="shared" ref="P3324" si="13705">D3324*K3321+F3324*K3324-E3324*L3321-G3324*L3324</f>
        <v>-0.81046571888817753</v>
      </c>
      <c r="Q3324" s="57">
        <f t="shared" ref="Q3324" si="13706">(D3324*L3321+E3324*K3321+F3324*L3324+G3324*K3324)</f>
        <v>0</v>
      </c>
      <c r="S3324" s="43">
        <v>0</v>
      </c>
      <c r="T3324" s="116">
        <f t="shared" ref="T3324" si="13707">(1/$T$8)*SIN($B3321*$U$8)</f>
        <v>-0.1952620229637515</v>
      </c>
      <c r="U3324" s="59">
        <f t="shared" ref="U3324" si="13708">COS($U$8*$B3321)</f>
        <v>-0.81046571888817753</v>
      </c>
      <c r="V3324" s="73">
        <v>0</v>
      </c>
      <c r="X3324" s="55">
        <f t="shared" ref="X3324" si="13709">N3324*S3321+P3324*S3324-O3324*T3321-Q3324*T3324</f>
        <v>0</v>
      </c>
      <c r="Y3324" s="58">
        <f t="shared" ref="Y3324" si="13710">(N3324*T3321+O3324*S3321+P3324*T3324+Q3324*S3324)</f>
        <v>0.57222261848531464</v>
      </c>
      <c r="Z3324" s="56">
        <f t="shared" ref="Z3324" si="13711">N3324*U3321+P3324*U3324-O3324*V3321-Q3324*V3324</f>
        <v>-0.24076822893759364</v>
      </c>
      <c r="AA3324" s="57">
        <f t="shared" ref="AA3324" si="13712">(N3324*V3321+O3324*U3321+P3324*V3324+Q3324*U3324)</f>
        <v>0</v>
      </c>
      <c r="AB3324" s="9"/>
      <c r="AC3324" s="74">
        <f t="shared" ref="AC3324" si="13713">(180/PI())*ATAN(-1*(($X$8*Y3321+AA3321+$X$8*Y3324+AA3324)/($X$8*X3321+Z3321+$X$8*X3324+Z3324)))</f>
        <v>77.7535675582197</v>
      </c>
      <c r="AE3324" s="102">
        <f t="shared" ref="AE3324" si="13714">20*LOG(((($X$8*X3321+Z3321-$X$8*X3324-Z3324)^2+($X$8*Y3321+AA3321-$X$8*Y3324-AA3324)^2)/(($X$8*X3321+Z3321+$X$8*X3324+Z3324)^2+($X$8*Y3321+AA3321+$X$8*Y3324+AA3324)^2))^0.5)</f>
        <v>-6.5006444373943761</v>
      </c>
      <c r="AF3324" s="17"/>
      <c r="AG3324" s="62"/>
      <c r="AH3324" s="62"/>
      <c r="AI3324" s="62"/>
      <c r="AJ3324" s="62"/>
    </row>
    <row r="3325" spans="2:36" ht="18.649999999999999" customHeight="1">
      <c r="AE3325" s="66"/>
    </row>
    <row r="3326" spans="2:36" ht="18.649999999999999" customHeight="1" thickBot="1">
      <c r="E3326" s="50" t="s">
        <v>8</v>
      </c>
      <c r="J3326" s="50" t="s">
        <v>9</v>
      </c>
      <c r="O3326" s="50" t="s">
        <v>10</v>
      </c>
      <c r="T3326" s="50" t="s">
        <v>11</v>
      </c>
      <c r="Y3326" s="50" t="s">
        <v>12</v>
      </c>
    </row>
    <row r="3327" spans="2:36" ht="18.649999999999999" customHeight="1" thickBot="1">
      <c r="B3327" s="49"/>
      <c r="D3327" s="233" t="s">
        <v>37</v>
      </c>
      <c r="E3327" s="234"/>
      <c r="F3327" s="235" t="s">
        <v>38</v>
      </c>
      <c r="G3327" s="236"/>
      <c r="I3327" s="228" t="s">
        <v>14</v>
      </c>
      <c r="J3327" s="229"/>
      <c r="K3327" s="230" t="s">
        <v>15</v>
      </c>
      <c r="L3327" s="231"/>
      <c r="N3327" s="228" t="s">
        <v>16</v>
      </c>
      <c r="O3327" s="229"/>
      <c r="P3327" s="230" t="s">
        <v>17</v>
      </c>
      <c r="Q3327" s="231"/>
      <c r="S3327" s="228" t="s">
        <v>45</v>
      </c>
      <c r="T3327" s="229"/>
      <c r="U3327" s="230" t="s">
        <v>46</v>
      </c>
      <c r="V3327" s="231"/>
      <c r="X3327" s="228" t="s">
        <v>49</v>
      </c>
      <c r="Y3327" s="229"/>
      <c r="Z3327" s="230" t="s">
        <v>50</v>
      </c>
      <c r="AA3327" s="231"/>
      <c r="AB3327" s="4"/>
      <c r="AC3327" s="53" t="s">
        <v>87</v>
      </c>
      <c r="AE3327" s="98" t="s">
        <v>88</v>
      </c>
      <c r="AF3327" s="17"/>
      <c r="AG3327" s="62"/>
      <c r="AH3327" s="62"/>
      <c r="AI3327" s="62"/>
      <c r="AJ3327" s="62"/>
    </row>
    <row r="3328" spans="2:36" ht="18.649999999999999" customHeight="1" thickTop="1" thickBot="1">
      <c r="B3328" s="75">
        <v>9.44</v>
      </c>
      <c r="D3328" s="132">
        <f t="shared" ref="D3328" si="13715">COS($F$8*$B3328)</f>
        <v>-0.80575424686743313</v>
      </c>
      <c r="E3328" s="133">
        <v>0</v>
      </c>
      <c r="F3328" s="134">
        <v>0</v>
      </c>
      <c r="G3328" s="135">
        <f t="shared" ref="G3328" si="13716">$E$8*SIN($B3328*$F$8)</f>
        <v>-1.7767500789069521</v>
      </c>
      <c r="I3328" s="55">
        <v>1</v>
      </c>
      <c r="J3328" s="58">
        <v>0</v>
      </c>
      <c r="K3328" s="56">
        <v>0</v>
      </c>
      <c r="L3328" s="57">
        <v>0</v>
      </c>
      <c r="N3328" s="55">
        <f t="shared" ref="N3328" si="13717">D3328*I3328+F3328*I3331-E3328*J3328-G3328*J3331</f>
        <v>-7.9575430042764128E-2</v>
      </c>
      <c r="O3328" s="58">
        <f t="shared" ref="O3328" si="13718">(D3328*J3328+E3328*I3328+F3328*J3331+G3328*I3331)</f>
        <v>0</v>
      </c>
      <c r="P3328" s="56">
        <f t="shared" ref="P3328" si="13719">D3328*K3328+F3328*K3331-E3328*L3328-G3328*L3331</f>
        <v>0</v>
      </c>
      <c r="Q3328" s="57">
        <f t="shared" ref="Q3328" si="13720">(D3328*L3328+E3328*K3328+F3328*L3331+G3328*K3331)</f>
        <v>-1.7767500789069521</v>
      </c>
      <c r="S3328" s="59">
        <f t="shared" ref="S3328" si="13721">COS($U$8*$B3328)</f>
        <v>-0.80575424686743313</v>
      </c>
      <c r="T3328" s="60">
        <v>0</v>
      </c>
      <c r="U3328" s="22">
        <v>0</v>
      </c>
      <c r="V3328" s="116">
        <f t="shared" ref="V3328" si="13722">$T$8*SIN($B3328*$U$8)</f>
        <v>-1.7767500789069521</v>
      </c>
      <c r="X3328" s="55">
        <f t="shared" ref="X3328" si="13723">N3328*S3328+P3328*S3331-O3328*T3328-Q3328*T3331</f>
        <v>-0.28664185295183608</v>
      </c>
      <c r="Y3328" s="58">
        <f t="shared" ref="Y3328" si="13724">(N3328*T3328+O3328*S3328+P3328*T3331+Q3328*S3331)</f>
        <v>0</v>
      </c>
      <c r="Z3328" s="56">
        <f t="shared" ref="Z3328" si="13725">N3328*U3328+P3328*U3331-O3328*V3328-Q3328*V3331</f>
        <v>0</v>
      </c>
      <c r="AA3328" s="57">
        <f t="shared" ref="AA3328" si="13726">(N3328*V3328+O3328*U3328+P3328*V3331+Q3328*U3331)</f>
        <v>1.5730095733088594</v>
      </c>
      <c r="AB3328" s="9"/>
      <c r="AC3328" s="61">
        <f t="shared" ref="AC3328" si="13727">20*LOG((2*$X$8)/(($X$8*X3328+Z3328+$X$8*X3331+Z3331)^2+($X$8*Y3328+AA3328+$X$8*Y3331+AA3331)^2)^0.5)</f>
        <v>-0.95095010234483035</v>
      </c>
      <c r="AE3328" s="99">
        <f t="shared" ref="AE3328" si="13728">((Y3328^2+X3328^2)/(Y3331^2+X3331^2))^0.5</f>
        <v>0.49125351223495112</v>
      </c>
      <c r="AF3328" s="17"/>
      <c r="AG3328" s="62"/>
      <c r="AH3328" s="62"/>
      <c r="AI3328" s="62"/>
      <c r="AJ3328" s="62"/>
    </row>
    <row r="3329" spans="2:36" ht="18.649999999999999" customHeight="1" thickBot="1">
      <c r="D3329" s="59"/>
      <c r="E3329" s="22"/>
      <c r="F3329" s="22"/>
      <c r="G3329" s="65"/>
      <c r="I3329" s="63"/>
      <c r="L3329" s="64"/>
      <c r="N3329" s="63"/>
      <c r="Q3329" s="64"/>
      <c r="S3329" s="63"/>
      <c r="V3329" s="64"/>
      <c r="X3329" s="63"/>
      <c r="AA3329" s="64"/>
      <c r="AE3329" s="100"/>
      <c r="AF3329" s="17"/>
      <c r="AG3329" s="62"/>
      <c r="AH3329" s="62"/>
      <c r="AI3329" s="62"/>
      <c r="AJ3329" s="62"/>
    </row>
    <row r="3330" spans="2:36" ht="18.649999999999999" customHeight="1" thickBot="1">
      <c r="D3330" s="237" t="s">
        <v>39</v>
      </c>
      <c r="E3330" s="238"/>
      <c r="F3330" s="239" t="s">
        <v>40</v>
      </c>
      <c r="G3330" s="240"/>
      <c r="I3330" s="228" t="s">
        <v>18</v>
      </c>
      <c r="J3330" s="229"/>
      <c r="K3330" s="230" t="s">
        <v>19</v>
      </c>
      <c r="L3330" s="231"/>
      <c r="N3330" s="228" t="s">
        <v>20</v>
      </c>
      <c r="O3330" s="229"/>
      <c r="P3330" s="230" t="s">
        <v>21</v>
      </c>
      <c r="Q3330" s="231"/>
      <c r="S3330" s="228" t="s">
        <v>47</v>
      </c>
      <c r="T3330" s="229"/>
      <c r="U3330" s="230" t="s">
        <v>48</v>
      </c>
      <c r="V3330" s="231"/>
      <c r="X3330" s="228" t="s">
        <v>51</v>
      </c>
      <c r="Y3330" s="229"/>
      <c r="Z3330" s="230" t="s">
        <v>52</v>
      </c>
      <c r="AA3330" s="231"/>
      <c r="AB3330" s="4"/>
      <c r="AC3330" s="71" t="s">
        <v>89</v>
      </c>
      <c r="AE3330" s="101" t="s">
        <v>90</v>
      </c>
      <c r="AF3330" s="17"/>
      <c r="AG3330" s="62"/>
      <c r="AH3330" s="62"/>
      <c r="AI3330" s="62"/>
      <c r="AJ3330" s="62"/>
    </row>
    <row r="3331" spans="2:36" ht="18.649999999999999" customHeight="1" thickTop="1" thickBot="1">
      <c r="D3331" s="43">
        <v>0</v>
      </c>
      <c r="E3331" s="116">
        <f t="shared" ref="E3331" si="13729">(1/$E$8)*SIN($B3328*$F$8)</f>
        <v>-0.19741667543410579</v>
      </c>
      <c r="F3331" s="59">
        <f t="shared" ref="F3331" si="13730">COS($F$8*$B3328)</f>
        <v>-0.80575424686743313</v>
      </c>
      <c r="G3331" s="73">
        <v>0</v>
      </c>
      <c r="I3331" s="55">
        <v>0</v>
      </c>
      <c r="J3331" s="58">
        <f t="shared" ref="J3331" si="13731">(TAN($K$8*B3328))/$J$8</f>
        <v>0.40871185286307155</v>
      </c>
      <c r="K3331" s="56">
        <v>1</v>
      </c>
      <c r="L3331" s="57">
        <v>0</v>
      </c>
      <c r="N3331" s="55">
        <f t="shared" ref="N3331" si="13732">D3331*I3328+F3331*I3331-E3331*J3328-G3331*J3331</f>
        <v>0</v>
      </c>
      <c r="O3331" s="58">
        <f t="shared" ref="O3331" si="13733">(D3331*J3328+E3331*I3328+F3331*J3331+G3331*I3331)</f>
        <v>-0.52673798662358318</v>
      </c>
      <c r="P3331" s="56">
        <f t="shared" ref="P3331" si="13734">D3331*K3328+F3331*K3331-E3331*L3328-G3331*L3331</f>
        <v>-0.80575424686743313</v>
      </c>
      <c r="Q3331" s="57">
        <f t="shared" ref="Q3331" si="13735">(D3331*L3328+E3331*K3328+F3331*L3331+G3331*K3331)</f>
        <v>0</v>
      </c>
      <c r="S3331" s="43">
        <v>0</v>
      </c>
      <c r="T3331" s="116">
        <f t="shared" ref="T3331" si="13736">(1/$T$8)*SIN($B3328*$U$8)</f>
        <v>-0.19741667543410579</v>
      </c>
      <c r="U3331" s="59">
        <f t="shared" ref="U3331" si="13737">COS($U$8*$B3328)</f>
        <v>-0.80575424686743313</v>
      </c>
      <c r="V3331" s="73">
        <v>0</v>
      </c>
      <c r="X3331" s="55">
        <f t="shared" ref="X3331" si="13738">N3331*S3328+P3331*S3331-O3331*T3328-Q3331*T3331</f>
        <v>0</v>
      </c>
      <c r="Y3331" s="58">
        <f t="shared" ref="Y3331" si="13739">(N3331*T3328+O3331*S3328+P3331*T3331+Q3331*S3331)</f>
        <v>0.58349069434183365</v>
      </c>
      <c r="Z3331" s="56">
        <f t="shared" ref="Z3331" si="13740">N3331*U3328+P3331*U3331-O3331*V3328-Q3331*V3331</f>
        <v>-0.2866418529518362</v>
      </c>
      <c r="AA3331" s="57">
        <f t="shared" ref="AA3331" si="13741">(N3331*V3328+O3331*U3328+P3331*V3331+Q3331*U3331)</f>
        <v>0</v>
      </c>
      <c r="AB3331" s="9"/>
      <c r="AC3331" s="74">
        <f t="shared" ref="AC3331" si="13742">(180/PI())*ATAN(-1*(($X$8*Y3328+AA3328+$X$8*Y3331+AA3331)/($X$8*X3328+Z3328+$X$8*X3331+Z3331)))</f>
        <v>75.112819966131923</v>
      </c>
      <c r="AE3331" s="102">
        <f t="shared" ref="AE3331" si="13743">20*LOG(((($X$8*X3328+Z3328-$X$8*X3331-Z3331)^2+($X$8*Y3328+AA3328-$X$8*Y3331-AA3331)^2)/(($X$8*X3328+Z3328+$X$8*X3331+Z3331)^2+($X$8*Y3328+AA3328+$X$8*Y3331+AA3331)^2))^0.5)</f>
        <v>-7.0630683256657258</v>
      </c>
      <c r="AF3331" s="17"/>
      <c r="AG3331" s="62"/>
      <c r="AH3331" s="62"/>
      <c r="AI3331" s="62"/>
      <c r="AJ3331" s="62"/>
    </row>
    <row r="3332" spans="2:36" ht="18.649999999999999" customHeight="1">
      <c r="AE3332" s="66"/>
    </row>
    <row r="3333" spans="2:36" ht="18.649999999999999" customHeight="1" thickBot="1">
      <c r="E3333" s="50" t="s">
        <v>8</v>
      </c>
      <c r="J3333" s="50" t="s">
        <v>9</v>
      </c>
      <c r="O3333" s="50" t="s">
        <v>10</v>
      </c>
      <c r="T3333" s="50" t="s">
        <v>11</v>
      </c>
      <c r="Y3333" s="50" t="s">
        <v>12</v>
      </c>
    </row>
    <row r="3334" spans="2:36" ht="18.649999999999999" customHeight="1" thickBot="1">
      <c r="B3334" s="49"/>
      <c r="D3334" s="233" t="s">
        <v>37</v>
      </c>
      <c r="E3334" s="234"/>
      <c r="F3334" s="235" t="s">
        <v>38</v>
      </c>
      <c r="G3334" s="236"/>
      <c r="I3334" s="228" t="s">
        <v>14</v>
      </c>
      <c r="J3334" s="229"/>
      <c r="K3334" s="230" t="s">
        <v>15</v>
      </c>
      <c r="L3334" s="231"/>
      <c r="N3334" s="228" t="s">
        <v>16</v>
      </c>
      <c r="O3334" s="229"/>
      <c r="P3334" s="230" t="s">
        <v>17</v>
      </c>
      <c r="Q3334" s="231"/>
      <c r="S3334" s="228" t="s">
        <v>45</v>
      </c>
      <c r="T3334" s="229"/>
      <c r="U3334" s="230" t="s">
        <v>46</v>
      </c>
      <c r="V3334" s="231"/>
      <c r="X3334" s="228" t="s">
        <v>49</v>
      </c>
      <c r="Y3334" s="229"/>
      <c r="Z3334" s="230" t="s">
        <v>50</v>
      </c>
      <c r="AA3334" s="231"/>
      <c r="AB3334" s="4"/>
      <c r="AC3334" s="53" t="s">
        <v>87</v>
      </c>
      <c r="AE3334" s="98" t="s">
        <v>88</v>
      </c>
      <c r="AF3334" s="17"/>
      <c r="AG3334" s="62"/>
      <c r="AH3334" s="62"/>
      <c r="AI3334" s="62"/>
      <c r="AJ3334" s="62"/>
    </row>
    <row r="3335" spans="2:36" ht="18.649999999999999" customHeight="1" thickTop="1" thickBot="1">
      <c r="B3335" s="75">
        <v>9.4600000000000009</v>
      </c>
      <c r="D3335" s="132">
        <f t="shared" ref="D3335" si="13744">COS($F$8*$B3335)</f>
        <v>-0.8009912221146539</v>
      </c>
      <c r="E3335" s="133">
        <v>0</v>
      </c>
      <c r="F3335" s="134">
        <v>0</v>
      </c>
      <c r="G3335" s="135">
        <f t="shared" ref="G3335" si="13745">$E$8*SIN($B3335*$F$8)</f>
        <v>-1.7960282734014681</v>
      </c>
      <c r="I3335" s="55">
        <v>1</v>
      </c>
      <c r="J3335" s="58">
        <v>0</v>
      </c>
      <c r="K3335" s="56">
        <v>0</v>
      </c>
      <c r="L3335" s="57">
        <v>0</v>
      </c>
      <c r="N3335" s="55">
        <f t="shared" ref="N3335" si="13746">D3335*I3335+F3335*I3338-E3335*J3335-G3335*J3338</f>
        <v>-3.1759613272260401E-2</v>
      </c>
      <c r="O3335" s="58">
        <f t="shared" ref="O3335" si="13747">(D3335*J3335+E3335*I3335+F3335*J3338+G3335*I3338)</f>
        <v>0</v>
      </c>
      <c r="P3335" s="56">
        <f t="shared" ref="P3335" si="13748">D3335*K3335+F3335*K3338-E3335*L3335-G3335*L3338</f>
        <v>0</v>
      </c>
      <c r="Q3335" s="57">
        <f t="shared" ref="Q3335" si="13749">(D3335*L3335+E3335*K3335+F3335*L3338+G3335*K3338)</f>
        <v>-1.7960282734014681</v>
      </c>
      <c r="S3335" s="59">
        <f t="shared" ref="S3335" si="13750">COS($U$8*$B3335)</f>
        <v>-0.8009912221146539</v>
      </c>
      <c r="T3335" s="60">
        <v>0</v>
      </c>
      <c r="U3335" s="22">
        <v>0</v>
      </c>
      <c r="V3335" s="116">
        <f t="shared" ref="V3335" si="13751">$T$8*SIN($B3335*$U$8)</f>
        <v>-1.7960282734014681</v>
      </c>
      <c r="X3335" s="55">
        <f t="shared" ref="X3335" si="13752">N3335*S3335+P3335*S3338-O3335*T3335-Q3335*T3338</f>
        <v>-0.33297389064643651</v>
      </c>
      <c r="Y3335" s="58">
        <f t="shared" ref="Y3335" si="13753">(N3335*T3335+O3335*S3335+P3335*T3338+Q3335*S3338)</f>
        <v>0</v>
      </c>
      <c r="Z3335" s="56">
        <f t="shared" ref="Z3335" si="13754">N3335*U3335+P3335*U3338-O3335*V3335-Q3335*V3338</f>
        <v>0</v>
      </c>
      <c r="AA3335" s="57">
        <f t="shared" ref="AA3335" si="13755">(N3335*V3335+O3335*U3335+P3335*V3338+Q3335*U3338)</f>
        <v>1.4956440450535899</v>
      </c>
      <c r="AB3335" s="9"/>
      <c r="AC3335" s="61">
        <f t="shared" ref="AC3335" si="13756">20*LOG((2*$X$8)/(($X$8*X3335+Z3335+$X$8*X3338+Z3338)^2+($X$8*Y3335+AA3335+$X$8*Y3338+AA3338)^2)^0.5)</f>
        <v>-0.80274575512915103</v>
      </c>
      <c r="AE3335" s="99">
        <f t="shared" ref="AE3335" si="13757">((Y3335^2+X3335^2)/(Y3338^2+X3338^2))^0.5</f>
        <v>0.56011080440375927</v>
      </c>
      <c r="AF3335" s="17"/>
      <c r="AG3335" s="62"/>
      <c r="AH3335" s="62"/>
      <c r="AI3335" s="62"/>
      <c r="AJ3335" s="62"/>
    </row>
    <row r="3336" spans="2:36" ht="18.649999999999999" customHeight="1" thickBot="1">
      <c r="D3336" s="59"/>
      <c r="E3336" s="22"/>
      <c r="F3336" s="22"/>
      <c r="G3336" s="65"/>
      <c r="I3336" s="63"/>
      <c r="L3336" s="64"/>
      <c r="N3336" s="63"/>
      <c r="Q3336" s="64"/>
      <c r="S3336" s="63"/>
      <c r="V3336" s="64"/>
      <c r="X3336" s="63"/>
      <c r="AA3336" s="64"/>
      <c r="AE3336" s="100"/>
      <c r="AF3336" s="17"/>
      <c r="AG3336" s="62"/>
      <c r="AH3336" s="62"/>
      <c r="AI3336" s="62"/>
      <c r="AJ3336" s="62"/>
    </row>
    <row r="3337" spans="2:36" ht="18.649999999999999" customHeight="1" thickBot="1">
      <c r="D3337" s="237" t="s">
        <v>39</v>
      </c>
      <c r="E3337" s="238"/>
      <c r="F3337" s="239" t="s">
        <v>40</v>
      </c>
      <c r="G3337" s="240"/>
      <c r="I3337" s="228" t="s">
        <v>18</v>
      </c>
      <c r="J3337" s="229"/>
      <c r="K3337" s="230" t="s">
        <v>19</v>
      </c>
      <c r="L3337" s="231"/>
      <c r="N3337" s="228" t="s">
        <v>20</v>
      </c>
      <c r="O3337" s="229"/>
      <c r="P3337" s="230" t="s">
        <v>21</v>
      </c>
      <c r="Q3337" s="231"/>
      <c r="S3337" s="228" t="s">
        <v>47</v>
      </c>
      <c r="T3337" s="229"/>
      <c r="U3337" s="230" t="s">
        <v>48</v>
      </c>
      <c r="V3337" s="231"/>
      <c r="X3337" s="228" t="s">
        <v>51</v>
      </c>
      <c r="Y3337" s="229"/>
      <c r="Z3337" s="230" t="s">
        <v>52</v>
      </c>
      <c r="AA3337" s="231"/>
      <c r="AB3337" s="4"/>
      <c r="AC3337" s="71" t="s">
        <v>89</v>
      </c>
      <c r="AE3337" s="101" t="s">
        <v>90</v>
      </c>
      <c r="AF3337" s="17"/>
      <c r="AG3337" s="62"/>
      <c r="AH3337" s="62"/>
      <c r="AI3337" s="62"/>
      <c r="AJ3337" s="62"/>
    </row>
    <row r="3338" spans="2:36" ht="18.649999999999999" customHeight="1" thickTop="1" thickBot="1">
      <c r="D3338" s="43">
        <v>0</v>
      </c>
      <c r="E3338" s="116">
        <f t="shared" ref="E3338" si="13758">(1/$E$8)*SIN($B3335*$F$8)</f>
        <v>-0.19955869704460755</v>
      </c>
      <c r="F3338" s="59">
        <f t="shared" ref="F3338" si="13759">COS($F$8*$B3335)</f>
        <v>-0.8009912221146539</v>
      </c>
      <c r="G3338" s="73">
        <v>0</v>
      </c>
      <c r="I3338" s="55">
        <v>0</v>
      </c>
      <c r="J3338" s="58">
        <f t="shared" ref="J3338" si="13760">(TAN($K$8*B3335))/$J$8</f>
        <v>0.42829593511106512</v>
      </c>
      <c r="K3338" s="56">
        <v>1</v>
      </c>
      <c r="L3338" s="57">
        <v>0</v>
      </c>
      <c r="N3338" s="55">
        <f t="shared" ref="N3338" si="13761">D3338*I3335+F3338*I3338-E3338*J3335-G3338*J3338</f>
        <v>0</v>
      </c>
      <c r="O3338" s="58">
        <f t="shared" ref="O3338" si="13762">(D3338*J3335+E3338*I3335+F3338*J3338+G3338*I3338)</f>
        <v>-0.54261998153595803</v>
      </c>
      <c r="P3338" s="56">
        <f t="shared" ref="P3338" si="13763">D3338*K3335+F3338*K3338-E3338*L3335-G3338*L3338</f>
        <v>-0.8009912221146539</v>
      </c>
      <c r="Q3338" s="57">
        <f t="shared" ref="Q3338" si="13764">(D3338*L3335+E3338*K3335+F3338*L3338+G3338*K3338)</f>
        <v>0</v>
      </c>
      <c r="S3338" s="43">
        <v>0</v>
      </c>
      <c r="T3338" s="116">
        <f t="shared" ref="T3338" si="13765">(1/$T$8)*SIN($B3335*$U$8)</f>
        <v>-0.19955869704460755</v>
      </c>
      <c r="U3338" s="59">
        <f t="shared" ref="U3338" si="13766">COS($U$8*$B3335)</f>
        <v>-0.8009912221146539</v>
      </c>
      <c r="V3338" s="73">
        <v>0</v>
      </c>
      <c r="X3338" s="55">
        <f t="shared" ref="X3338" si="13767">N3338*S3335+P3338*S3338-O3338*T3335-Q3338*T3338</f>
        <v>0</v>
      </c>
      <c r="Y3338" s="58">
        <f t="shared" ref="Y3338" si="13768">(N3338*T3335+O3338*S3335+P3338*T3338+Q3338*S3338)</f>
        <v>0.59447860678368614</v>
      </c>
      <c r="Z3338" s="56">
        <f t="shared" ref="Z3338" si="13769">N3338*U3335+P3338*U3338-O3338*V3335-Q3338*V3338</f>
        <v>-0.33297389064643634</v>
      </c>
      <c r="AA3338" s="57">
        <f t="shared" ref="AA3338" si="13770">(N3338*V3335+O3338*U3335+P3338*V3338+Q3338*U3338)</f>
        <v>0</v>
      </c>
      <c r="AB3338" s="9"/>
      <c r="AC3338" s="74">
        <f t="shared" ref="AC3338" si="13771">(180/PI())*ATAN(-1*(($X$8*Y3335+AA3335+$X$8*Y3338+AA3338)/($X$8*X3335+Z3335+$X$8*X3338+Z3338)))</f>
        <v>72.327257395263544</v>
      </c>
      <c r="AE3338" s="102">
        <f t="shared" ref="AE3338" si="13772">20*LOG(((($X$8*X3335+Z3335-$X$8*X3338-Z3338)^2+($X$8*Y3335+AA3335-$X$8*Y3338-AA3338)^2)/(($X$8*X3335+Z3335+$X$8*X3338+Z3338)^2+($X$8*Y3335+AA3335+$X$8*Y3338+AA3338)^2))^0.5)</f>
        <v>-7.7272551244722276</v>
      </c>
      <c r="AF3338" s="17"/>
      <c r="AG3338" s="62"/>
      <c r="AH3338" s="62"/>
      <c r="AI3338" s="62"/>
      <c r="AJ3338" s="62"/>
    </row>
    <row r="3339" spans="2:36" ht="18.649999999999999" customHeight="1">
      <c r="AE3339" s="66"/>
    </row>
    <row r="3340" spans="2:36" ht="18.649999999999999" customHeight="1" thickBot="1">
      <c r="E3340" s="50" t="s">
        <v>8</v>
      </c>
      <c r="J3340" s="50" t="s">
        <v>9</v>
      </c>
      <c r="O3340" s="50" t="s">
        <v>10</v>
      </c>
      <c r="T3340" s="50" t="s">
        <v>11</v>
      </c>
      <c r="Y3340" s="50" t="s">
        <v>12</v>
      </c>
    </row>
    <row r="3341" spans="2:36" ht="18.649999999999999" customHeight="1" thickBot="1">
      <c r="B3341" s="49"/>
      <c r="D3341" s="233" t="s">
        <v>37</v>
      </c>
      <c r="E3341" s="234"/>
      <c r="F3341" s="235" t="s">
        <v>38</v>
      </c>
      <c r="G3341" s="236"/>
      <c r="I3341" s="228" t="s">
        <v>14</v>
      </c>
      <c r="J3341" s="229"/>
      <c r="K3341" s="230" t="s">
        <v>15</v>
      </c>
      <c r="L3341" s="231"/>
      <c r="N3341" s="228" t="s">
        <v>16</v>
      </c>
      <c r="O3341" s="229"/>
      <c r="P3341" s="230" t="s">
        <v>17</v>
      </c>
      <c r="Q3341" s="231"/>
      <c r="S3341" s="228" t="s">
        <v>45</v>
      </c>
      <c r="T3341" s="229"/>
      <c r="U3341" s="230" t="s">
        <v>46</v>
      </c>
      <c r="V3341" s="231"/>
      <c r="X3341" s="228" t="s">
        <v>49</v>
      </c>
      <c r="Y3341" s="229"/>
      <c r="Z3341" s="230" t="s">
        <v>50</v>
      </c>
      <c r="AA3341" s="231"/>
      <c r="AB3341" s="4"/>
      <c r="AC3341" s="53" t="s">
        <v>87</v>
      </c>
      <c r="AE3341" s="98" t="s">
        <v>88</v>
      </c>
      <c r="AF3341" s="17"/>
      <c r="AG3341" s="62"/>
      <c r="AH3341" s="62"/>
      <c r="AI3341" s="62"/>
      <c r="AJ3341" s="62"/>
    </row>
    <row r="3342" spans="2:36" ht="18.649999999999999" customHeight="1" thickTop="1" thickBot="1">
      <c r="B3342" s="75">
        <v>9.48</v>
      </c>
      <c r="D3342" s="132">
        <f t="shared" ref="D3342" si="13773">COS($F$8*$B3342)</f>
        <v>-0.7961769493715648</v>
      </c>
      <c r="E3342" s="133">
        <v>0</v>
      </c>
      <c r="F3342" s="134">
        <v>0</v>
      </c>
      <c r="G3342" s="135">
        <f t="shared" ref="G3342" si="13774">$E$8*SIN($B3342*$F$8)</f>
        <v>-1.815191556724661</v>
      </c>
      <c r="I3342" s="55">
        <v>1</v>
      </c>
      <c r="J3342" s="58">
        <v>0</v>
      </c>
      <c r="K3342" s="56">
        <v>0</v>
      </c>
      <c r="L3342" s="57">
        <v>0</v>
      </c>
      <c r="N3342" s="55">
        <f t="shared" ref="N3342" si="13775">D3342*I3342+F3342*I3345-E3342*J3342-G3342*J3345</f>
        <v>1.7149742403373414E-2</v>
      </c>
      <c r="O3342" s="58">
        <f t="shared" ref="O3342" si="13776">(D3342*J3342+E3342*I3342+F3342*J3345+G3342*I3345)</f>
        <v>0</v>
      </c>
      <c r="P3342" s="56">
        <f t="shared" ref="P3342" si="13777">D3342*K3342+F3342*K3345-E3342*L3342-G3342*L3345</f>
        <v>0</v>
      </c>
      <c r="Q3342" s="57">
        <f t="shared" ref="Q3342" si="13778">(D3342*L3342+E3342*K3342+F3342*L3345+G3342*K3345)</f>
        <v>-1.815191556724661</v>
      </c>
      <c r="S3342" s="59">
        <f t="shared" ref="S3342" si="13779">COS($U$8*$B3342)</f>
        <v>-0.7961769493715648</v>
      </c>
      <c r="T3342" s="60">
        <v>0</v>
      </c>
      <c r="U3342" s="22">
        <v>0</v>
      </c>
      <c r="V3342" s="116">
        <f t="shared" ref="V3342" si="13780">$T$8*SIN($B3342*$U$8)</f>
        <v>-1.815191556724661</v>
      </c>
      <c r="X3342" s="55">
        <f t="shared" ref="X3342" si="13781">N3342*S3342+P3342*S3345-O3342*T3342-Q3342*T3345</f>
        <v>-0.37975649487861468</v>
      </c>
      <c r="Y3342" s="58">
        <f t="shared" ref="Y3342" si="13782">(N3342*T3342+O3342*S3342+P3342*T3345+Q3342*S3345)</f>
        <v>0</v>
      </c>
      <c r="Z3342" s="56">
        <f t="shared" ref="Z3342" si="13783">N3342*U3342+P3342*U3345-O3342*V3342-Q3342*V3345</f>
        <v>0</v>
      </c>
      <c r="AA3342" s="57">
        <f t="shared" ref="AA3342" si="13784">(N3342*V3342+O3342*U3342+P3342*V3345+Q3342*U3345)</f>
        <v>1.414083608547456</v>
      </c>
      <c r="AB3342" s="9"/>
      <c r="AC3342" s="61">
        <f t="shared" ref="AC3342" si="13785">20*LOG((2*$X$8)/(($X$8*X3342+Z3342+$X$8*X3345+Z3345)^2+($X$8*Y3342+AA3342+$X$8*Y3345+AA3345)^2)^0.5)</f>
        <v>-0.65795663467186916</v>
      </c>
      <c r="AE3342" s="99">
        <f t="shared" ref="AE3342" si="13786">((Y3342^2+X3342^2)/(Y3345^2+X3345^2))^0.5</f>
        <v>0.6275027393122522</v>
      </c>
      <c r="AF3342" s="17"/>
      <c r="AG3342" s="62"/>
      <c r="AH3342" s="62"/>
      <c r="AI3342" s="62"/>
      <c r="AJ3342" s="62"/>
    </row>
    <row r="3343" spans="2:36" ht="18.649999999999999" customHeight="1" thickBot="1">
      <c r="D3343" s="59"/>
      <c r="E3343" s="22"/>
      <c r="F3343" s="22"/>
      <c r="G3343" s="65"/>
      <c r="I3343" s="63"/>
      <c r="L3343" s="64"/>
      <c r="N3343" s="63"/>
      <c r="Q3343" s="64"/>
      <c r="S3343" s="63"/>
      <c r="V3343" s="64"/>
      <c r="X3343" s="63"/>
      <c r="AA3343" s="64"/>
      <c r="AE3343" s="100"/>
      <c r="AF3343" s="17"/>
      <c r="AG3343" s="62"/>
      <c r="AH3343" s="62"/>
      <c r="AI3343" s="62"/>
      <c r="AJ3343" s="62"/>
    </row>
    <row r="3344" spans="2:36" ht="18.649999999999999" customHeight="1" thickBot="1">
      <c r="D3344" s="237" t="s">
        <v>39</v>
      </c>
      <c r="E3344" s="238"/>
      <c r="F3344" s="239" t="s">
        <v>40</v>
      </c>
      <c r="G3344" s="240"/>
      <c r="I3344" s="228" t="s">
        <v>18</v>
      </c>
      <c r="J3344" s="229"/>
      <c r="K3344" s="230" t="s">
        <v>19</v>
      </c>
      <c r="L3344" s="231"/>
      <c r="N3344" s="228" t="s">
        <v>20</v>
      </c>
      <c r="O3344" s="229"/>
      <c r="P3344" s="230" t="s">
        <v>21</v>
      </c>
      <c r="Q3344" s="231"/>
      <c r="S3344" s="228" t="s">
        <v>47</v>
      </c>
      <c r="T3344" s="229"/>
      <c r="U3344" s="230" t="s">
        <v>48</v>
      </c>
      <c r="V3344" s="231"/>
      <c r="X3344" s="228" t="s">
        <v>51</v>
      </c>
      <c r="Y3344" s="229"/>
      <c r="Z3344" s="230" t="s">
        <v>52</v>
      </c>
      <c r="AA3344" s="231"/>
      <c r="AB3344" s="4"/>
      <c r="AC3344" s="71" t="s">
        <v>89</v>
      </c>
      <c r="AE3344" s="101" t="s">
        <v>90</v>
      </c>
      <c r="AF3344" s="17"/>
      <c r="AG3344" s="62"/>
      <c r="AH3344" s="62"/>
      <c r="AI3344" s="62"/>
      <c r="AJ3344" s="62"/>
    </row>
    <row r="3345" spans="2:36" ht="18.649999999999999" customHeight="1" thickTop="1" thickBot="1">
      <c r="D3345" s="43">
        <v>0</v>
      </c>
      <c r="E3345" s="116">
        <f t="shared" ref="E3345" si="13787">(1/$E$8)*SIN($B3342*$F$8)</f>
        <v>-0.20168795074718454</v>
      </c>
      <c r="F3345" s="59">
        <f t="shared" ref="F3345" si="13788">COS($F$8*$B3342)</f>
        <v>-0.7961769493715648</v>
      </c>
      <c r="G3345" s="73">
        <v>0</v>
      </c>
      <c r="I3345" s="55">
        <v>0</v>
      </c>
      <c r="J3345" s="58">
        <f t="shared" ref="J3345" si="13789">(TAN($K$8*B3342))/$J$8</f>
        <v>0.44806659041677571</v>
      </c>
      <c r="K3345" s="56">
        <v>1</v>
      </c>
      <c r="L3345" s="57">
        <v>0</v>
      </c>
      <c r="N3345" s="55">
        <f t="shared" ref="N3345" si="13790">D3345*I3342+F3345*I3345-E3345*J3342-G3345*J3345</f>
        <v>0</v>
      </c>
      <c r="O3345" s="58">
        <f t="shared" ref="O3345" si="13791">(D3345*J3342+E3345*I3342+F3345*J3345+G3345*I3345)</f>
        <v>-0.55842824182053141</v>
      </c>
      <c r="P3345" s="56">
        <f t="shared" ref="P3345" si="13792">D3345*K3342+F3345*K3345-E3345*L3342-G3345*L3345</f>
        <v>-0.7961769493715648</v>
      </c>
      <c r="Q3345" s="57">
        <f t="shared" ref="Q3345" si="13793">(D3345*L3342+E3345*K3342+F3345*L3345+G3345*K3345)</f>
        <v>0</v>
      </c>
      <c r="S3345" s="43">
        <v>0</v>
      </c>
      <c r="T3345" s="116">
        <f t="shared" ref="T3345" si="13794">(1/$T$8)*SIN($B3342*$U$8)</f>
        <v>-0.20168795074718454</v>
      </c>
      <c r="U3345" s="59">
        <f t="shared" ref="U3345" si="13795">COS($U$8*$B3342)</f>
        <v>-0.7961769493715648</v>
      </c>
      <c r="V3345" s="73">
        <v>0</v>
      </c>
      <c r="X3345" s="55">
        <f t="shared" ref="X3345" si="13796">N3345*S3342+P3345*S3345-O3345*T3342-Q3345*T3345</f>
        <v>0</v>
      </c>
      <c r="Y3345" s="58">
        <f t="shared" ref="Y3345" si="13797">(N3345*T3342+O3345*S3342+P3345*T3345+Q3345*S3345)</f>
        <v>0.60518699136649301</v>
      </c>
      <c r="Z3345" s="56">
        <f t="shared" ref="Z3345" si="13798">N3345*U3342+P3345*U3345-O3345*V3342-Q3345*V3345</f>
        <v>-0.37975649487861463</v>
      </c>
      <c r="AA3345" s="57">
        <f t="shared" ref="AA3345" si="13799">(N3345*V3342+O3345*U3342+P3345*V3345+Q3345*U3345)</f>
        <v>0</v>
      </c>
      <c r="AB3345" s="9"/>
      <c r="AC3345" s="74">
        <f t="shared" ref="AC3345" si="13800">(180/PI())*ATAN(-1*(($X$8*Y3342+AA3342+$X$8*Y3345+AA3345)/($X$8*X3342+Z3342+$X$8*X3345+Z3345)))</f>
        <v>69.387096012057143</v>
      </c>
      <c r="AE3345" s="102">
        <f t="shared" ref="AE3345" si="13801">20*LOG(((($X$8*X3342+Z3342-$X$8*X3345-Z3345)^2+($X$8*Y3342+AA3342-$X$8*Y3345-AA3345)^2)/(($X$8*X3342+Z3342+$X$8*X3345+Z3345)^2+($X$8*Y3342+AA3342+$X$8*Y3345+AA3345)^2))^0.5)</f>
        <v>-8.5206961640840646</v>
      </c>
      <c r="AF3345" s="17"/>
      <c r="AG3345" s="62"/>
      <c r="AH3345" s="62"/>
      <c r="AI3345" s="62"/>
      <c r="AJ3345" s="62"/>
    </row>
    <row r="3346" spans="2:36" ht="18.649999999999999" customHeight="1">
      <c r="AE3346" s="66"/>
    </row>
    <row r="3347" spans="2:36" ht="18.649999999999999" customHeight="1" thickBot="1">
      <c r="E3347" s="50" t="s">
        <v>8</v>
      </c>
      <c r="J3347" s="50" t="s">
        <v>9</v>
      </c>
      <c r="O3347" s="50" t="s">
        <v>10</v>
      </c>
      <c r="T3347" s="50" t="s">
        <v>11</v>
      </c>
      <c r="Y3347" s="50" t="s">
        <v>12</v>
      </c>
    </row>
    <row r="3348" spans="2:36" ht="18.649999999999999" customHeight="1" thickBot="1">
      <c r="B3348" s="49"/>
      <c r="D3348" s="233" t="s">
        <v>37</v>
      </c>
      <c r="E3348" s="234"/>
      <c r="F3348" s="235" t="s">
        <v>38</v>
      </c>
      <c r="G3348" s="236"/>
      <c r="I3348" s="228" t="s">
        <v>14</v>
      </c>
      <c r="J3348" s="229"/>
      <c r="K3348" s="230" t="s">
        <v>15</v>
      </c>
      <c r="L3348" s="231"/>
      <c r="N3348" s="228" t="s">
        <v>16</v>
      </c>
      <c r="O3348" s="229"/>
      <c r="P3348" s="230" t="s">
        <v>17</v>
      </c>
      <c r="Q3348" s="231"/>
      <c r="S3348" s="228" t="s">
        <v>45</v>
      </c>
      <c r="T3348" s="229"/>
      <c r="U3348" s="230" t="s">
        <v>46</v>
      </c>
      <c r="V3348" s="231"/>
      <c r="X3348" s="228" t="s">
        <v>49</v>
      </c>
      <c r="Y3348" s="229"/>
      <c r="Z3348" s="230" t="s">
        <v>50</v>
      </c>
      <c r="AA3348" s="231"/>
      <c r="AB3348" s="4"/>
      <c r="AC3348" s="53" t="s">
        <v>87</v>
      </c>
      <c r="AE3348" s="98" t="s">
        <v>88</v>
      </c>
      <c r="AF3348" s="17"/>
      <c r="AG3348" s="62"/>
      <c r="AH3348" s="62"/>
      <c r="AI3348" s="62"/>
      <c r="AJ3348" s="62"/>
    </row>
    <row r="3349" spans="2:36" ht="18.649999999999999" customHeight="1" thickTop="1" thickBot="1">
      <c r="B3349" s="75">
        <v>9.5</v>
      </c>
      <c r="D3349" s="132">
        <f t="shared" ref="D3349" si="13802">COS($F$8*$B3349)</f>
        <v>-0.79131173665877319</v>
      </c>
      <c r="E3349" s="133">
        <v>0</v>
      </c>
      <c r="F3349" s="134">
        <v>0</v>
      </c>
      <c r="G3349" s="135">
        <f t="shared" ref="G3349" si="13803">$E$8*SIN($B3349*$F$8)</f>
        <v>-1.8342387027959823</v>
      </c>
      <c r="I3349" s="55">
        <v>1</v>
      </c>
      <c r="J3349" s="58">
        <v>0</v>
      </c>
      <c r="K3349" s="56">
        <v>0</v>
      </c>
      <c r="L3349" s="57">
        <v>0</v>
      </c>
      <c r="N3349" s="55">
        <f t="shared" ref="N3349" si="13804">D3349*I3349+F3349*I3352-E3349*J3349-G3349*J3352</f>
        <v>6.717495307615684E-2</v>
      </c>
      <c r="O3349" s="58">
        <f t="shared" ref="O3349" si="13805">(D3349*J3349+E3349*I3349+F3349*J3352+G3349*I3352)</f>
        <v>0</v>
      </c>
      <c r="P3349" s="56">
        <f t="shared" ref="P3349" si="13806">D3349*K3349+F3349*K3352-E3349*L3349-G3349*L3352</f>
        <v>0</v>
      </c>
      <c r="Q3349" s="57">
        <f t="shared" ref="Q3349" si="13807">(D3349*L3349+E3349*K3349+F3349*L3352+G3349*K3352)</f>
        <v>-1.8342387027959823</v>
      </c>
      <c r="S3349" s="59">
        <f t="shared" ref="S3349" si="13808">COS($U$8*$B3349)</f>
        <v>-0.79131173665877319</v>
      </c>
      <c r="T3349" s="60">
        <v>0</v>
      </c>
      <c r="U3349" s="22">
        <v>0</v>
      </c>
      <c r="V3349" s="116">
        <f t="shared" ref="V3349" si="13809">$T$8*SIN($B3349*$U$8)</f>
        <v>-1.8342387027959823</v>
      </c>
      <c r="X3349" s="55">
        <f t="shared" ref="X3349" si="13810">N3349*S3349+P3349*S3352-O3349*T3349-Q3349*T3352</f>
        <v>-0.42698206420474166</v>
      </c>
      <c r="Y3349" s="58">
        <f t="shared" ref="Y3349" si="13811">(N3349*T3349+O3349*S3349+P3349*T3352+Q3349*S3352)</f>
        <v>0</v>
      </c>
      <c r="Z3349" s="56">
        <f t="shared" ref="Z3349" si="13812">N3349*U3349+P3349*U3352-O3349*V3349-Q3349*V3352</f>
        <v>0</v>
      </c>
      <c r="AA3349" s="57">
        <f t="shared" ref="AA3349" si="13813">(N3349*V3349+O3349*U3349+P3349*V3352+Q3349*U3352)</f>
        <v>1.3282397145654332</v>
      </c>
      <c r="AB3349" s="9"/>
      <c r="AC3349" s="61">
        <f t="shared" ref="AC3349" si="13814">20*LOG((2*$X$8)/(($X$8*X3349+Z3349+$X$8*X3352+Z3352)^2+($X$8*Y3349+AA3349+$X$8*Y3352+AA3352)^2)^0.5)</f>
        <v>-0.51907712643552306</v>
      </c>
      <c r="AE3349" s="99">
        <f t="shared" ref="AE3349" si="13815">((Y3349^2+X3349^2)/(Y3352^2+X3352^2))^0.5</f>
        <v>0.69358447536510082</v>
      </c>
      <c r="AF3349" s="17"/>
      <c r="AG3349" s="62"/>
      <c r="AH3349" s="62"/>
      <c r="AI3349" s="62"/>
      <c r="AJ3349" s="62"/>
    </row>
    <row r="3350" spans="2:36" ht="18.649999999999999" customHeight="1" thickBot="1">
      <c r="D3350" s="59"/>
      <c r="E3350" s="22"/>
      <c r="F3350" s="22"/>
      <c r="G3350" s="65"/>
      <c r="I3350" s="63"/>
      <c r="L3350" s="64"/>
      <c r="N3350" s="63"/>
      <c r="Q3350" s="64"/>
      <c r="S3350" s="63"/>
      <c r="V3350" s="64"/>
      <c r="X3350" s="63"/>
      <c r="AA3350" s="64"/>
      <c r="AE3350" s="100"/>
      <c r="AF3350" s="17"/>
      <c r="AG3350" s="62"/>
      <c r="AH3350" s="62"/>
      <c r="AI3350" s="62"/>
      <c r="AJ3350" s="62"/>
    </row>
    <row r="3351" spans="2:36" ht="18.649999999999999" customHeight="1" thickBot="1">
      <c r="D3351" s="237" t="s">
        <v>39</v>
      </c>
      <c r="E3351" s="238"/>
      <c r="F3351" s="239" t="s">
        <v>40</v>
      </c>
      <c r="G3351" s="240"/>
      <c r="I3351" s="228" t="s">
        <v>18</v>
      </c>
      <c r="J3351" s="229"/>
      <c r="K3351" s="230" t="s">
        <v>19</v>
      </c>
      <c r="L3351" s="231"/>
      <c r="N3351" s="228" t="s">
        <v>20</v>
      </c>
      <c r="O3351" s="229"/>
      <c r="P3351" s="230" t="s">
        <v>21</v>
      </c>
      <c r="Q3351" s="231"/>
      <c r="S3351" s="228" t="s">
        <v>47</v>
      </c>
      <c r="T3351" s="229"/>
      <c r="U3351" s="230" t="s">
        <v>48</v>
      </c>
      <c r="V3351" s="231"/>
      <c r="X3351" s="228" t="s">
        <v>51</v>
      </c>
      <c r="Y3351" s="229"/>
      <c r="Z3351" s="230" t="s">
        <v>52</v>
      </c>
      <c r="AA3351" s="231"/>
      <c r="AB3351" s="4"/>
      <c r="AC3351" s="71" t="s">
        <v>89</v>
      </c>
      <c r="AE3351" s="101" t="s">
        <v>90</v>
      </c>
      <c r="AF3351" s="17"/>
      <c r="AG3351" s="62"/>
      <c r="AH3351" s="62"/>
      <c r="AI3351" s="62"/>
      <c r="AJ3351" s="62"/>
    </row>
    <row r="3352" spans="2:36" ht="18.649999999999999" customHeight="1" thickTop="1" thickBot="1">
      <c r="D3352" s="43">
        <v>0</v>
      </c>
      <c r="E3352" s="116">
        <f t="shared" ref="E3352" si="13816">(1/$E$8)*SIN($B3349*$F$8)</f>
        <v>-0.20380430031066468</v>
      </c>
      <c r="F3352" s="59">
        <f t="shared" ref="F3352" si="13817">COS($F$8*$B3349)</f>
        <v>-0.79131173665877319</v>
      </c>
      <c r="G3352" s="73">
        <v>0</v>
      </c>
      <c r="I3352" s="55">
        <v>0</v>
      </c>
      <c r="J3352" s="58">
        <f t="shared" ref="J3352" si="13818">(TAN($K$8*B3349))/$J$8</f>
        <v>0.4680343340407736</v>
      </c>
      <c r="K3352" s="56">
        <v>1</v>
      </c>
      <c r="L3352" s="57">
        <v>0</v>
      </c>
      <c r="N3352" s="55">
        <f t="shared" ref="N3352" si="13819">D3352*I3349+F3352*I3352-E3352*J3349-G3352*J3352</f>
        <v>0</v>
      </c>
      <c r="O3352" s="58">
        <f t="shared" ref="O3352" si="13820">(D3352*J3349+E3352*I3349+F3352*J3352+G3352*I3352)</f>
        <v>-0.57416536199640156</v>
      </c>
      <c r="P3352" s="56">
        <f t="shared" ref="P3352" si="13821">D3352*K3349+F3352*K3352-E3352*L3349-G3352*L3352</f>
        <v>-0.79131173665877319</v>
      </c>
      <c r="Q3352" s="57">
        <f t="shared" ref="Q3352" si="13822">(D3352*L3349+E3352*K3349+F3352*L3352+G3352*K3352)</f>
        <v>0</v>
      </c>
      <c r="S3352" s="43">
        <v>0</v>
      </c>
      <c r="T3352" s="116">
        <f t="shared" ref="T3352" si="13823">(1/$T$8)*SIN($B3349*$U$8)</f>
        <v>-0.20380430031066468</v>
      </c>
      <c r="U3352" s="59">
        <f t="shared" ref="U3352" si="13824">COS($U$8*$B3349)</f>
        <v>-0.79131173665877319</v>
      </c>
      <c r="V3352" s="73">
        <v>0</v>
      </c>
      <c r="X3352" s="55">
        <f t="shared" ref="X3352" si="13825">N3352*S3349+P3352*S3352-O3352*T3349-Q3352*T3352</f>
        <v>0</v>
      </c>
      <c r="Y3352" s="58">
        <f t="shared" ref="Y3352" si="13826">(N3352*T3349+O3352*S3349+P3352*T3352+Q3352*S3352)</f>
        <v>0.61561652454804383</v>
      </c>
      <c r="Z3352" s="56">
        <f t="shared" ref="Z3352" si="13827">N3352*U3349+P3352*U3352-O3352*V3349-Q3352*V3352</f>
        <v>-0.42698206420474161</v>
      </c>
      <c r="AA3352" s="57">
        <f t="shared" ref="AA3352" si="13828">(N3352*V3349+O3352*U3349+P3352*V3352+Q3352*U3352)</f>
        <v>0</v>
      </c>
      <c r="AB3352" s="9"/>
      <c r="AC3352" s="74">
        <f t="shared" ref="AC3352" si="13829">(180/PI())*ATAN(-1*(($X$8*Y3349+AA3349+$X$8*Y3352+AA3352)/($X$8*X3349+Z3349+$X$8*X3352+Z3352)))</f>
        <v>66.283422085412397</v>
      </c>
      <c r="AE3352" s="102">
        <f t="shared" ref="AE3352" si="13830">20*LOG(((($X$8*X3349+Z3349-$X$8*X3352-Z3352)^2+($X$8*Y3349+AA3349-$X$8*Y3352-AA3352)^2)/(($X$8*X3349+Z3349+$X$8*X3352+Z3352)^2+($X$8*Y3349+AA3349+$X$8*Y3352+AA3352)^2))^0.5)</f>
        <v>-9.482478020624395</v>
      </c>
      <c r="AF3352" s="17"/>
      <c r="AG3352" s="62"/>
      <c r="AH3352" s="62"/>
      <c r="AI3352" s="62"/>
      <c r="AJ3352" s="62"/>
    </row>
    <row r="3353" spans="2:36" ht="18.649999999999999" customHeight="1">
      <c r="AE3353" s="66"/>
    </row>
    <row r="3354" spans="2:36" ht="18.649999999999999" customHeight="1" thickBot="1">
      <c r="E3354" s="50" t="s">
        <v>8</v>
      </c>
      <c r="J3354" s="50" t="s">
        <v>9</v>
      </c>
      <c r="O3354" s="50" t="s">
        <v>10</v>
      </c>
      <c r="T3354" s="50" t="s">
        <v>11</v>
      </c>
      <c r="Y3354" s="50" t="s">
        <v>12</v>
      </c>
    </row>
    <row r="3355" spans="2:36" ht="18.649999999999999" customHeight="1" thickBot="1">
      <c r="B3355" s="49"/>
      <c r="D3355" s="233" t="s">
        <v>37</v>
      </c>
      <c r="E3355" s="234"/>
      <c r="F3355" s="235" t="s">
        <v>38</v>
      </c>
      <c r="G3355" s="236"/>
      <c r="I3355" s="228" t="s">
        <v>14</v>
      </c>
      <c r="J3355" s="229"/>
      <c r="K3355" s="230" t="s">
        <v>15</v>
      </c>
      <c r="L3355" s="231"/>
      <c r="N3355" s="228" t="s">
        <v>16</v>
      </c>
      <c r="O3355" s="229"/>
      <c r="P3355" s="230" t="s">
        <v>17</v>
      </c>
      <c r="Q3355" s="231"/>
      <c r="S3355" s="228" t="s">
        <v>45</v>
      </c>
      <c r="T3355" s="229"/>
      <c r="U3355" s="230" t="s">
        <v>46</v>
      </c>
      <c r="V3355" s="231"/>
      <c r="X3355" s="228" t="s">
        <v>49</v>
      </c>
      <c r="Y3355" s="229"/>
      <c r="Z3355" s="230" t="s">
        <v>50</v>
      </c>
      <c r="AA3355" s="231"/>
      <c r="AB3355" s="4"/>
      <c r="AC3355" s="53" t="s">
        <v>87</v>
      </c>
      <c r="AE3355" s="98" t="s">
        <v>88</v>
      </c>
      <c r="AF3355" s="17"/>
      <c r="AG3355" s="62"/>
      <c r="AH3355" s="62"/>
      <c r="AI3355" s="62"/>
      <c r="AJ3355" s="62"/>
    </row>
    <row r="3356" spans="2:36" ht="18.649999999999999" customHeight="1" thickTop="1" thickBot="1">
      <c r="B3356" s="75">
        <v>9.52</v>
      </c>
      <c r="D3356" s="132">
        <f t="shared" ref="D3356" si="13831">COS($F$8*$B3356)</f>
        <v>-0.78639589525606224</v>
      </c>
      <c r="E3356" s="133">
        <v>0</v>
      </c>
      <c r="F3356" s="134">
        <v>0</v>
      </c>
      <c r="G3356" s="135">
        <f t="shared" ref="G3356" si="13832">$E$8*SIN($B3356*$F$8)</f>
        <v>-1.8531684929654257</v>
      </c>
      <c r="I3356" s="55">
        <v>1</v>
      </c>
      <c r="J3356" s="58">
        <v>0</v>
      </c>
      <c r="K3356" s="56">
        <v>0</v>
      </c>
      <c r="L3356" s="57">
        <v>0</v>
      </c>
      <c r="N3356" s="55">
        <f t="shared" ref="N3356" si="13833">D3356*I3356+F3356*I3359-E3356*J3356-G3356*J3359</f>
        <v>0.11833958280210422</v>
      </c>
      <c r="O3356" s="58">
        <f t="shared" ref="O3356" si="13834">(D3356*J3356+E3356*I3356+F3356*J3359+G3356*I3359)</f>
        <v>0</v>
      </c>
      <c r="P3356" s="56">
        <f t="shared" ref="P3356" si="13835">D3356*K3356+F3356*K3359-E3356*L3356-G3356*L3359</f>
        <v>0</v>
      </c>
      <c r="Q3356" s="57">
        <f t="shared" ref="Q3356" si="13836">(D3356*L3356+E3356*K3356+F3356*L3359+G3356*K3359)</f>
        <v>-1.8531684929654257</v>
      </c>
      <c r="S3356" s="59">
        <f t="shared" ref="S3356" si="13837">COS($U$8*$B3356)</f>
        <v>-0.78639589525606224</v>
      </c>
      <c r="T3356" s="60">
        <v>0</v>
      </c>
      <c r="U3356" s="22">
        <v>0</v>
      </c>
      <c r="V3356" s="116">
        <f t="shared" ref="V3356" si="13838">$T$8*SIN($B3356*$U$8)</f>
        <v>-1.8531684929654257</v>
      </c>
      <c r="X3356" s="55">
        <f t="shared" ref="X3356" si="13839">N3356*S3356+P3356*S3359-O3356*T3356-Q3356*T3359</f>
        <v>-0.47464325808630597</v>
      </c>
      <c r="Y3356" s="58">
        <f t="shared" ref="Y3356" si="13840">(N3356*T3356+O3356*S3356+P3356*T3359+Q3356*S3359)</f>
        <v>0</v>
      </c>
      <c r="Z3356" s="56">
        <f t="shared" ref="Z3356" si="13841">N3356*U3356+P3356*U3359-O3356*V3356-Q3356*V3359</f>
        <v>0</v>
      </c>
      <c r="AA3356" s="57">
        <f t="shared" ref="AA3356" si="13842">(N3356*V3356+O3356*U3356+P3356*V3359+Q3356*U3359)</f>
        <v>1.2380209097663408</v>
      </c>
      <c r="AB3356" s="9"/>
      <c r="AC3356" s="61">
        <f t="shared" ref="AC3356" si="13843">20*LOG((2*$X$8)/(($X$8*X3356+Z3356+$X$8*X3359+Z3359)^2+($X$8*Y3356+AA3356+$X$8*Y3359+AA3359)^2)^0.5)</f>
        <v>-0.3890354453188532</v>
      </c>
      <c r="AE3356" s="99">
        <f t="shared" ref="AE3356" si="13844">((Y3356^2+X3356^2)/(Y3359^2+X3359^2))^0.5</f>
        <v>0.75849726081592039</v>
      </c>
      <c r="AF3356" s="17"/>
      <c r="AG3356" s="62"/>
      <c r="AH3356" s="62"/>
      <c r="AI3356" s="62"/>
      <c r="AJ3356" s="62"/>
    </row>
    <row r="3357" spans="2:36" ht="18.649999999999999" customHeight="1" thickBot="1">
      <c r="D3357" s="59"/>
      <c r="E3357" s="22"/>
      <c r="F3357" s="22"/>
      <c r="G3357" s="65"/>
      <c r="I3357" s="63"/>
      <c r="L3357" s="64"/>
      <c r="N3357" s="63"/>
      <c r="Q3357" s="64"/>
      <c r="S3357" s="63"/>
      <c r="V3357" s="64"/>
      <c r="X3357" s="63"/>
      <c r="AA3357" s="64"/>
      <c r="AE3357" s="100"/>
      <c r="AF3357" s="17"/>
      <c r="AG3357" s="62"/>
      <c r="AH3357" s="62"/>
      <c r="AI3357" s="62"/>
      <c r="AJ3357" s="62"/>
    </row>
    <row r="3358" spans="2:36" ht="18.649999999999999" customHeight="1" thickBot="1">
      <c r="D3358" s="237" t="s">
        <v>39</v>
      </c>
      <c r="E3358" s="238"/>
      <c r="F3358" s="239" t="s">
        <v>40</v>
      </c>
      <c r="G3358" s="240"/>
      <c r="I3358" s="228" t="s">
        <v>18</v>
      </c>
      <c r="J3358" s="229"/>
      <c r="K3358" s="230" t="s">
        <v>19</v>
      </c>
      <c r="L3358" s="231"/>
      <c r="N3358" s="228" t="s">
        <v>20</v>
      </c>
      <c r="O3358" s="229"/>
      <c r="P3358" s="230" t="s">
        <v>21</v>
      </c>
      <c r="Q3358" s="231"/>
      <c r="S3358" s="228" t="s">
        <v>47</v>
      </c>
      <c r="T3358" s="229"/>
      <c r="U3358" s="230" t="s">
        <v>48</v>
      </c>
      <c r="V3358" s="231"/>
      <c r="X3358" s="228" t="s">
        <v>51</v>
      </c>
      <c r="Y3358" s="229"/>
      <c r="Z3358" s="230" t="s">
        <v>52</v>
      </c>
      <c r="AA3358" s="231"/>
      <c r="AB3358" s="4"/>
      <c r="AC3358" s="71" t="s">
        <v>89</v>
      </c>
      <c r="AE3358" s="101" t="s">
        <v>90</v>
      </c>
      <c r="AF3358" s="17"/>
      <c r="AG3358" s="62"/>
      <c r="AH3358" s="62"/>
      <c r="AI3358" s="62"/>
      <c r="AJ3358" s="62"/>
    </row>
    <row r="3359" spans="2:36" ht="18.649999999999999" customHeight="1" thickTop="1" thickBot="1">
      <c r="D3359" s="43">
        <v>0</v>
      </c>
      <c r="E3359" s="116">
        <f t="shared" ref="E3359" si="13845">(1/$E$8)*SIN($B3356*$F$8)</f>
        <v>-0.20590761032949173</v>
      </c>
      <c r="F3359" s="59">
        <f t="shared" ref="F3359" si="13846">COS($F$8*$B3356)</f>
        <v>-0.78639589525606224</v>
      </c>
      <c r="G3359" s="73">
        <v>0</v>
      </c>
      <c r="I3359" s="55">
        <v>0</v>
      </c>
      <c r="J3359" s="58">
        <f t="shared" ref="J3359" si="13847">(TAN($K$8*B3356))/$J$8</f>
        <v>0.48821004754425529</v>
      </c>
      <c r="K3359" s="56">
        <v>1</v>
      </c>
      <c r="L3359" s="57">
        <v>0</v>
      </c>
      <c r="N3359" s="55">
        <f t="shared" ref="N3359" si="13848">D3359*I3356+F3359*I3359-E3359*J3356-G3359*J3359</f>
        <v>0</v>
      </c>
      <c r="O3359" s="58">
        <f t="shared" ref="O3359" si="13849">(D3359*J3356+E3359*I3356+F3359*J3359+G3359*I3359)</f>
        <v>-0.58983398774106099</v>
      </c>
      <c r="P3359" s="56">
        <f t="shared" ref="P3359" si="13850">D3359*K3356+F3359*K3359-E3359*L3356-G3359*L3359</f>
        <v>-0.78639589525606224</v>
      </c>
      <c r="Q3359" s="57">
        <f t="shared" ref="Q3359" si="13851">(D3359*L3356+E3359*K3356+F3359*L3359+G3359*K3359)</f>
        <v>0</v>
      </c>
      <c r="S3359" s="43">
        <v>0</v>
      </c>
      <c r="T3359" s="116">
        <f t="shared" ref="T3359" si="13852">(1/$T$8)*SIN($B3356*$U$8)</f>
        <v>-0.20590761032949173</v>
      </c>
      <c r="U3359" s="59">
        <f t="shared" ref="U3359" si="13853">COS($U$8*$B3356)</f>
        <v>-0.78639589525606224</v>
      </c>
      <c r="V3359" s="73">
        <v>0</v>
      </c>
      <c r="X3359" s="55">
        <f t="shared" ref="X3359" si="13854">N3359*S3356+P3359*S3359-O3359*T3356-Q3359*T3359</f>
        <v>0</v>
      </c>
      <c r="Y3359" s="58">
        <f t="shared" ref="Y3359" si="13855">(N3359*T3356+O3359*S3356+P3359*T3359+Q3359*S3359)</f>
        <v>0.62576792640718193</v>
      </c>
      <c r="Z3359" s="56">
        <f t="shared" ref="Z3359" si="13856">N3359*U3356+P3359*U3359-O3359*V3356-Q3359*V3359</f>
        <v>-0.47464325808630581</v>
      </c>
      <c r="AA3359" s="57">
        <f t="shared" ref="AA3359" si="13857">(N3359*V3356+O3359*U3356+P3359*V3359+Q3359*U3359)</f>
        <v>0</v>
      </c>
      <c r="AB3359" s="9"/>
      <c r="AC3359" s="74">
        <f t="shared" ref="AC3359" si="13858">(180/PI())*ATAN(-1*(($X$8*Y3356+AA3356+$X$8*Y3359+AA3359)/($X$8*X3356+Z3356+$X$8*X3359+Z3359)))</f>
        <v>63.008819090063589</v>
      </c>
      <c r="AE3359" s="102">
        <f t="shared" ref="AE3359" si="13859">20*LOG(((($X$8*X3356+Z3356-$X$8*X3359-Z3359)^2+($X$8*Y3356+AA3356-$X$8*Y3359-AA3359)^2)/(($X$8*X3356+Z3356+$X$8*X3359+Z3359)^2+($X$8*Y3356+AA3356+$X$8*Y3359+AA3359)^2))^0.5)</f>
        <v>-10.67101715834287</v>
      </c>
      <c r="AF3359" s="17"/>
      <c r="AG3359" s="62"/>
      <c r="AH3359" s="62"/>
      <c r="AI3359" s="62"/>
      <c r="AJ3359" s="62"/>
    </row>
    <row r="3360" spans="2:36" ht="18.649999999999999" customHeight="1">
      <c r="AE3360" s="66"/>
    </row>
    <row r="3361" spans="2:36" ht="18.649999999999999" customHeight="1" thickBot="1">
      <c r="E3361" s="50" t="s">
        <v>8</v>
      </c>
      <c r="J3361" s="50" t="s">
        <v>9</v>
      </c>
      <c r="O3361" s="50" t="s">
        <v>10</v>
      </c>
      <c r="T3361" s="50" t="s">
        <v>11</v>
      </c>
      <c r="Y3361" s="50" t="s">
        <v>12</v>
      </c>
    </row>
    <row r="3362" spans="2:36" ht="18.649999999999999" customHeight="1" thickBot="1">
      <c r="B3362" s="49"/>
      <c r="D3362" s="233" t="s">
        <v>37</v>
      </c>
      <c r="E3362" s="234"/>
      <c r="F3362" s="235" t="s">
        <v>38</v>
      </c>
      <c r="G3362" s="236"/>
      <c r="I3362" s="228" t="s">
        <v>14</v>
      </c>
      <c r="J3362" s="229"/>
      <c r="K3362" s="230" t="s">
        <v>15</v>
      </c>
      <c r="L3362" s="231"/>
      <c r="N3362" s="228" t="s">
        <v>16</v>
      </c>
      <c r="O3362" s="229"/>
      <c r="P3362" s="230" t="s">
        <v>17</v>
      </c>
      <c r="Q3362" s="231"/>
      <c r="S3362" s="228" t="s">
        <v>45</v>
      </c>
      <c r="T3362" s="229"/>
      <c r="U3362" s="230" t="s">
        <v>46</v>
      </c>
      <c r="V3362" s="231"/>
      <c r="X3362" s="228" t="s">
        <v>49</v>
      </c>
      <c r="Y3362" s="229"/>
      <c r="Z3362" s="230" t="s">
        <v>50</v>
      </c>
      <c r="AA3362" s="231"/>
      <c r="AB3362" s="4"/>
      <c r="AC3362" s="53" t="s">
        <v>87</v>
      </c>
      <c r="AE3362" s="98" t="s">
        <v>88</v>
      </c>
      <c r="AF3362" s="17"/>
      <c r="AG3362" s="62"/>
      <c r="AH3362" s="62"/>
      <c r="AI3362" s="62"/>
      <c r="AJ3362" s="62"/>
    </row>
    <row r="3363" spans="2:36" ht="18.649999999999999" customHeight="1" thickTop="1" thickBot="1">
      <c r="B3363" s="75">
        <v>9.5399999999999991</v>
      </c>
      <c r="D3363" s="132">
        <f t="shared" ref="D3363" si="13860">COS($F$8*$B3363)</f>
        <v>-0.78142973968247498</v>
      </c>
      <c r="E3363" s="133">
        <v>0</v>
      </c>
      <c r="F3363" s="134">
        <v>0</v>
      </c>
      <c r="G3363" s="135">
        <f t="shared" ref="G3363" si="13861">$E$8*SIN($B3363*$F$8)</f>
        <v>-1.8719797160915004</v>
      </c>
      <c r="I3363" s="55">
        <v>1</v>
      </c>
      <c r="J3363" s="58">
        <v>0</v>
      </c>
      <c r="K3363" s="56">
        <v>0</v>
      </c>
      <c r="L3363" s="57">
        <v>0</v>
      </c>
      <c r="N3363" s="55">
        <f t="shared" ref="N3363" si="13862">D3363*I3363+F3363*I3366-E3363*J3363-G3363*J3366</f>
        <v>0.17066851245506887</v>
      </c>
      <c r="O3363" s="58">
        <f t="shared" ref="O3363" si="13863">(D3363*J3363+E3363*I3363+F3363*J3366+G3363*I3366)</f>
        <v>0</v>
      </c>
      <c r="P3363" s="56">
        <f t="shared" ref="P3363" si="13864">D3363*K3363+F3363*K3366-E3363*L3363-G3363*L3366</f>
        <v>0</v>
      </c>
      <c r="Q3363" s="57">
        <f t="shared" ref="Q3363" si="13865">(D3363*L3363+E3363*K3363+F3363*L3366+G3363*K3366)</f>
        <v>-1.8719797160915004</v>
      </c>
      <c r="S3363" s="59">
        <f t="shared" ref="S3363" si="13866">COS($U$8*$B3363)</f>
        <v>-0.78142973968247498</v>
      </c>
      <c r="T3363" s="60">
        <v>0</v>
      </c>
      <c r="U3363" s="22">
        <v>0</v>
      </c>
      <c r="V3363" s="116">
        <f t="shared" ref="V3363" si="13867">$T$8*SIN($B3363*$U$8)</f>
        <v>-1.8719797160915004</v>
      </c>
      <c r="X3363" s="55">
        <f t="shared" ref="X3363" si="13868">N3363*S3363+P3363*S3366-O3363*T3363-Q3363*T3366</f>
        <v>-0.52273301319953902</v>
      </c>
      <c r="Y3363" s="58">
        <f t="shared" ref="Y3363" si="13869">(N3363*T3363+O3363*S3363+P3363*T3366+Q3363*S3366)</f>
        <v>0</v>
      </c>
      <c r="Z3363" s="56">
        <f t="shared" ref="Z3363" si="13870">N3363*U3363+P3363*U3366-O3363*V3363-Q3363*V3366</f>
        <v>0</v>
      </c>
      <c r="AA3363" s="57">
        <f t="shared" ref="AA3363" si="13871">(N3363*V3363+O3363*U3363+P3363*V3366+Q3363*U3366)</f>
        <v>1.143332628744856</v>
      </c>
      <c r="AB3363" s="9"/>
      <c r="AC3363" s="61">
        <f t="shared" ref="AC3363" si="13872">20*LOG((2*$X$8)/(($X$8*X3363+Z3363+$X$8*X3366+Z3366)^2+($X$8*Y3363+AA3363+$X$8*Y3366+AA3366)^2)^0.5)</f>
        <v>-0.27120147084086299</v>
      </c>
      <c r="AE3363" s="99">
        <f t="shared" ref="AE3363" si="13873">((Y3363^2+X3363^2)/(Y3366^2+X3366^2))^0.5</f>
        <v>0.8223702073328335</v>
      </c>
      <c r="AF3363" s="17"/>
      <c r="AG3363" s="62"/>
      <c r="AH3363" s="62"/>
      <c r="AI3363" s="62"/>
      <c r="AJ3363" s="62"/>
    </row>
    <row r="3364" spans="2:36" ht="18.649999999999999" customHeight="1" thickBot="1">
      <c r="D3364" s="59"/>
      <c r="E3364" s="22"/>
      <c r="F3364" s="22"/>
      <c r="G3364" s="65"/>
      <c r="I3364" s="63"/>
      <c r="L3364" s="64"/>
      <c r="N3364" s="63"/>
      <c r="Q3364" s="64"/>
      <c r="S3364" s="63"/>
      <c r="V3364" s="64"/>
      <c r="X3364" s="63"/>
      <c r="AA3364" s="64"/>
      <c r="AE3364" s="100"/>
      <c r="AF3364" s="17"/>
      <c r="AG3364" s="62"/>
      <c r="AH3364" s="62"/>
      <c r="AI3364" s="62"/>
      <c r="AJ3364" s="62"/>
    </row>
    <row r="3365" spans="2:36" ht="18.649999999999999" customHeight="1" thickBot="1">
      <c r="D3365" s="237" t="s">
        <v>39</v>
      </c>
      <c r="E3365" s="238"/>
      <c r="F3365" s="239" t="s">
        <v>40</v>
      </c>
      <c r="G3365" s="240"/>
      <c r="I3365" s="228" t="s">
        <v>18</v>
      </c>
      <c r="J3365" s="229"/>
      <c r="K3365" s="230" t="s">
        <v>19</v>
      </c>
      <c r="L3365" s="231"/>
      <c r="N3365" s="228" t="s">
        <v>20</v>
      </c>
      <c r="O3365" s="229"/>
      <c r="P3365" s="230" t="s">
        <v>21</v>
      </c>
      <c r="Q3365" s="231"/>
      <c r="S3365" s="228" t="s">
        <v>47</v>
      </c>
      <c r="T3365" s="229"/>
      <c r="U3365" s="230" t="s">
        <v>48</v>
      </c>
      <c r="V3365" s="231"/>
      <c r="X3365" s="228" t="s">
        <v>51</v>
      </c>
      <c r="Y3365" s="229"/>
      <c r="Z3365" s="230" t="s">
        <v>52</v>
      </c>
      <c r="AA3365" s="231"/>
      <c r="AB3365" s="4"/>
      <c r="AC3365" s="71" t="s">
        <v>89</v>
      </c>
      <c r="AE3365" s="101" t="s">
        <v>90</v>
      </c>
      <c r="AF3365" s="17"/>
      <c r="AG3365" s="62"/>
      <c r="AH3365" s="62"/>
      <c r="AI3365" s="62"/>
      <c r="AJ3365" s="62"/>
    </row>
    <row r="3366" spans="2:36" ht="18.649999999999999" customHeight="1" thickTop="1" thickBot="1">
      <c r="D3366" s="43">
        <v>0</v>
      </c>
      <c r="E3366" s="116">
        <f t="shared" ref="E3366" si="13874">(1/$E$8)*SIN($B3363*$F$8)</f>
        <v>-0.20799774623238892</v>
      </c>
      <c r="F3366" s="59">
        <f t="shared" ref="F3366" si="13875">COS($F$8*$B3363)</f>
        <v>-0.78142973968247498</v>
      </c>
      <c r="G3366" s="73">
        <v>0</v>
      </c>
      <c r="I3366" s="55">
        <v>0</v>
      </c>
      <c r="J3366" s="58">
        <f t="shared" ref="J3366" si="13876">(TAN($K$8*B3363))/$J$8</f>
        <v>0.50860500461267089</v>
      </c>
      <c r="K3366" s="56">
        <v>1</v>
      </c>
      <c r="L3366" s="57">
        <v>0</v>
      </c>
      <c r="N3366" s="55">
        <f t="shared" ref="N3366" si="13877">D3366*I3363+F3366*I3366-E3366*J3363-G3366*J3366</f>
        <v>0</v>
      </c>
      <c r="O3366" s="58">
        <f t="shared" ref="O3366" si="13878">(D3366*J3363+E3366*I3363+F3366*J3366+G3366*I3366)</f>
        <v>-0.6054368225880723</v>
      </c>
      <c r="P3366" s="56">
        <f t="shared" ref="P3366" si="13879">D3366*K3363+F3366*K3366-E3366*L3363-G3366*L3366</f>
        <v>-0.78142973968247498</v>
      </c>
      <c r="Q3366" s="57">
        <f t="shared" ref="Q3366" si="13880">(D3366*L3363+E3366*K3363+F3366*L3366+G3366*K3366)</f>
        <v>0</v>
      </c>
      <c r="S3366" s="43">
        <v>0</v>
      </c>
      <c r="T3366" s="116">
        <f t="shared" ref="T3366" si="13881">(1/$T$8)*SIN($B3363*$U$8)</f>
        <v>-0.20799774623238892</v>
      </c>
      <c r="U3366" s="59">
        <f t="shared" ref="U3366" si="13882">COS($U$8*$B3363)</f>
        <v>-0.78142973968247498</v>
      </c>
      <c r="V3366" s="73">
        <v>0</v>
      </c>
      <c r="X3366" s="55">
        <f t="shared" ref="X3366" si="13883">N3366*S3363+P3366*S3366-O3366*T3363-Q3366*T3366</f>
        <v>0</v>
      </c>
      <c r="Y3366" s="58">
        <f t="shared" ref="Y3366" si="13884">(N3366*T3363+O3366*S3363+P3366*T3366+Q3366*S3366)</f>
        <v>0.63564196336209933</v>
      </c>
      <c r="Z3366" s="56">
        <f t="shared" ref="Z3366" si="13885">N3366*U3363+P3366*U3366-O3366*V3363-Q3366*V3366</f>
        <v>-0.52273301319953913</v>
      </c>
      <c r="AA3366" s="57">
        <f t="shared" ref="AA3366" si="13886">(N3366*V3363+O3366*U3363+P3366*V3366+Q3366*U3366)</f>
        <v>0</v>
      </c>
      <c r="AB3366" s="9"/>
      <c r="AC3366" s="74">
        <f t="shared" ref="AC3366" si="13887">(180/PI())*ATAN(-1*(($X$8*Y3363+AA3363+$X$8*Y3366+AA3366)/($X$8*X3363+Z3363+$X$8*X3366+Z3366)))</f>
        <v>59.558140081788395</v>
      </c>
      <c r="AE3366" s="102">
        <f t="shared" ref="AE3366" si="13888">20*LOG(((($X$8*X3363+Z3363-$X$8*X3366-Z3366)^2+($X$8*Y3363+AA3363-$X$8*Y3366-AA3366)^2)/(($X$8*X3363+Z3363+$X$8*X3366+Z3366)^2+($X$8*Y3363+AA3363+$X$8*Y3366+AA3366)^2))^0.5)</f>
        <v>-12.179817817034031</v>
      </c>
      <c r="AF3366" s="17"/>
      <c r="AG3366" s="62"/>
      <c r="AH3366" s="62"/>
      <c r="AI3366" s="62"/>
      <c r="AJ3366" s="62"/>
    </row>
    <row r="3367" spans="2:36" ht="18.649999999999999" customHeight="1">
      <c r="AE3367" s="66"/>
    </row>
    <row r="3368" spans="2:36" ht="18.649999999999999" customHeight="1" thickBot="1">
      <c r="E3368" s="50" t="s">
        <v>8</v>
      </c>
      <c r="J3368" s="50" t="s">
        <v>9</v>
      </c>
      <c r="O3368" s="50" t="s">
        <v>10</v>
      </c>
      <c r="T3368" s="50" t="s">
        <v>11</v>
      </c>
      <c r="Y3368" s="50" t="s">
        <v>12</v>
      </c>
    </row>
    <row r="3369" spans="2:36" ht="18.649999999999999" customHeight="1" thickBot="1">
      <c r="B3369" s="49"/>
      <c r="D3369" s="233" t="s">
        <v>37</v>
      </c>
      <c r="E3369" s="234"/>
      <c r="F3369" s="235" t="s">
        <v>38</v>
      </c>
      <c r="G3369" s="236"/>
      <c r="I3369" s="228" t="s">
        <v>14</v>
      </c>
      <c r="J3369" s="229"/>
      <c r="K3369" s="230" t="s">
        <v>15</v>
      </c>
      <c r="L3369" s="231"/>
      <c r="N3369" s="228" t="s">
        <v>16</v>
      </c>
      <c r="O3369" s="229"/>
      <c r="P3369" s="230" t="s">
        <v>17</v>
      </c>
      <c r="Q3369" s="231"/>
      <c r="S3369" s="228" t="s">
        <v>45</v>
      </c>
      <c r="T3369" s="229"/>
      <c r="U3369" s="230" t="s">
        <v>46</v>
      </c>
      <c r="V3369" s="231"/>
      <c r="X3369" s="228" t="s">
        <v>49</v>
      </c>
      <c r="Y3369" s="229"/>
      <c r="Z3369" s="230" t="s">
        <v>50</v>
      </c>
      <c r="AA3369" s="231"/>
      <c r="AB3369" s="4"/>
      <c r="AC3369" s="53" t="s">
        <v>87</v>
      </c>
      <c r="AE3369" s="98" t="s">
        <v>88</v>
      </c>
      <c r="AF3369" s="17"/>
      <c r="AG3369" s="62"/>
      <c r="AH3369" s="62"/>
      <c r="AI3369" s="62"/>
      <c r="AJ3369" s="62"/>
    </row>
    <row r="3370" spans="2:36" ht="18.649999999999999" customHeight="1" thickTop="1" thickBot="1">
      <c r="B3370" s="75">
        <v>9.56</v>
      </c>
      <c r="D3370" s="132">
        <f t="shared" ref="D3370" si="13889">COS($F$8*$B3370)</f>
        <v>-0.77641358767619051</v>
      </c>
      <c r="E3370" s="133">
        <v>0</v>
      </c>
      <c r="F3370" s="134">
        <v>0</v>
      </c>
      <c r="G3370" s="135">
        <f t="shared" ref="G3370" si="13890">$E$8*SIN($B3370*$F$8)</f>
        <v>-1.8906711686187205</v>
      </c>
      <c r="I3370" s="55">
        <v>1</v>
      </c>
      <c r="J3370" s="58">
        <v>0</v>
      </c>
      <c r="K3370" s="56">
        <v>0</v>
      </c>
      <c r="L3370" s="57">
        <v>0</v>
      </c>
      <c r="N3370" s="55">
        <f t="shared" ref="N3370" si="13891">D3370*I3370+F3370*I3373-E3370*J3370-G3370*J3373</f>
        <v>0.2241880137321336</v>
      </c>
      <c r="O3370" s="58">
        <f t="shared" ref="O3370" si="13892">(D3370*J3370+E3370*I3370+F3370*J3373+G3370*I3373)</f>
        <v>0</v>
      </c>
      <c r="P3370" s="56">
        <f t="shared" ref="P3370" si="13893">D3370*K3370+F3370*K3373-E3370*L3370-G3370*L3373</f>
        <v>0</v>
      </c>
      <c r="Q3370" s="57">
        <f t="shared" ref="Q3370" si="13894">(D3370*L3370+E3370*K3370+F3370*L3373+G3370*K3373)</f>
        <v>-1.8906711686187205</v>
      </c>
      <c r="S3370" s="59">
        <f t="shared" ref="S3370" si="13895">COS($U$8*$B3370)</f>
        <v>-0.77641358767619051</v>
      </c>
      <c r="T3370" s="60">
        <v>0</v>
      </c>
      <c r="U3370" s="22">
        <v>0</v>
      </c>
      <c r="V3370" s="116">
        <f t="shared" ref="V3370" si="13896">$T$8*SIN($B3370*$U$8)</f>
        <v>-1.8906711686187205</v>
      </c>
      <c r="X3370" s="55">
        <f t="shared" ref="X3370" si="13897">N3370*S3370+P3370*S3373-O3370*T3370-Q3370*T3373</f>
        <v>-0.57124456092755138</v>
      </c>
      <c r="Y3370" s="58">
        <f t="shared" ref="Y3370" si="13898">(N3370*T3370+O3370*S3370+P3370*T3373+Q3370*S3373)</f>
        <v>0</v>
      </c>
      <c r="Z3370" s="56">
        <f t="shared" ref="Z3370" si="13899">N3370*U3370+P3370*U3373-O3370*V3370-Q3370*V3373</f>
        <v>0</v>
      </c>
      <c r="AA3370" s="57">
        <f t="shared" ref="AA3370" si="13900">(N3370*V3370+O3370*U3370+P3370*V3373+Q3370*U3373)</f>
        <v>1.0440769712299538</v>
      </c>
      <c r="AB3370" s="9"/>
      <c r="AC3370" s="61">
        <f t="shared" ref="AC3370" si="13901">20*LOG((2*$X$8)/(($X$8*X3370+Z3370+$X$8*X3373+Z3373)^2+($X$8*Y3370+AA3370+$X$8*Y3373+AA3373)^2)^0.5)</f>
        <v>-0.16936381381265597</v>
      </c>
      <c r="AE3370" s="99">
        <f t="shared" ref="AE3370" si="13902">((Y3370^2+X3370^2)/(Y3373^2+X3373^2))^0.5</f>
        <v>0.88532181368228136</v>
      </c>
      <c r="AF3370" s="17"/>
      <c r="AG3370" s="62"/>
      <c r="AH3370" s="62"/>
      <c r="AI3370" s="62"/>
      <c r="AJ3370" s="62"/>
    </row>
    <row r="3371" spans="2:36" ht="18.649999999999999" customHeight="1" thickBot="1">
      <c r="D3371" s="59"/>
      <c r="E3371" s="22"/>
      <c r="F3371" s="22"/>
      <c r="G3371" s="65"/>
      <c r="I3371" s="63"/>
      <c r="L3371" s="64"/>
      <c r="N3371" s="63"/>
      <c r="Q3371" s="64"/>
      <c r="S3371" s="63"/>
      <c r="V3371" s="64"/>
      <c r="X3371" s="63"/>
      <c r="AA3371" s="64"/>
      <c r="AE3371" s="100"/>
      <c r="AF3371" s="17"/>
      <c r="AG3371" s="62"/>
      <c r="AH3371" s="62"/>
      <c r="AI3371" s="62"/>
      <c r="AJ3371" s="62"/>
    </row>
    <row r="3372" spans="2:36" ht="18.649999999999999" customHeight="1" thickBot="1">
      <c r="D3372" s="237" t="s">
        <v>39</v>
      </c>
      <c r="E3372" s="238"/>
      <c r="F3372" s="239" t="s">
        <v>40</v>
      </c>
      <c r="G3372" s="240"/>
      <c r="I3372" s="228" t="s">
        <v>18</v>
      </c>
      <c r="J3372" s="229"/>
      <c r="K3372" s="230" t="s">
        <v>19</v>
      </c>
      <c r="L3372" s="231"/>
      <c r="N3372" s="228" t="s">
        <v>20</v>
      </c>
      <c r="O3372" s="229"/>
      <c r="P3372" s="230" t="s">
        <v>21</v>
      </c>
      <c r="Q3372" s="231"/>
      <c r="S3372" s="228" t="s">
        <v>47</v>
      </c>
      <c r="T3372" s="229"/>
      <c r="U3372" s="230" t="s">
        <v>48</v>
      </c>
      <c r="V3372" s="231"/>
      <c r="X3372" s="228" t="s">
        <v>51</v>
      </c>
      <c r="Y3372" s="229"/>
      <c r="Z3372" s="230" t="s">
        <v>52</v>
      </c>
      <c r="AA3372" s="231"/>
      <c r="AB3372" s="4"/>
      <c r="AC3372" s="71" t="s">
        <v>89</v>
      </c>
      <c r="AE3372" s="101" t="s">
        <v>90</v>
      </c>
      <c r="AF3372" s="17"/>
      <c r="AG3372" s="62"/>
      <c r="AH3372" s="62"/>
      <c r="AI3372" s="62"/>
      <c r="AJ3372" s="62"/>
    </row>
    <row r="3373" spans="2:36" ht="18.649999999999999" customHeight="1" thickTop="1" thickBot="1">
      <c r="D3373" s="43">
        <v>0</v>
      </c>
      <c r="E3373" s="116">
        <f t="shared" ref="E3373" si="13903">(1/$E$8)*SIN($B3370*$F$8)</f>
        <v>-0.21007457429096893</v>
      </c>
      <c r="F3373" s="59">
        <f t="shared" ref="F3373" si="13904">COS($F$8*$B3370)</f>
        <v>-0.77641358767619051</v>
      </c>
      <c r="G3373" s="73">
        <v>0</v>
      </c>
      <c r="I3373" s="55">
        <v>0</v>
      </c>
      <c r="J3373" s="58">
        <f t="shared" ref="J3373" si="13905">(TAN($K$8*B3370))/$J$8</f>
        <v>0.52923089853818417</v>
      </c>
      <c r="K3373" s="56">
        <v>1</v>
      </c>
      <c r="L3373" s="57">
        <v>0</v>
      </c>
      <c r="N3373" s="55">
        <f t="shared" ref="N3373" si="13906">D3373*I3370+F3373*I3373-E3373*J3370-G3373*J3373</f>
        <v>0</v>
      </c>
      <c r="O3373" s="58">
        <f t="shared" ref="O3373" si="13907">(D3373*J3370+E3373*I3370+F3373*J3373+G3373*I3373)</f>
        <v>-0.62097663493409438</v>
      </c>
      <c r="P3373" s="56">
        <f t="shared" ref="P3373" si="13908">D3373*K3370+F3373*K3373-E3373*L3370-G3373*L3373</f>
        <v>-0.77641358767619051</v>
      </c>
      <c r="Q3373" s="57">
        <f t="shared" ref="Q3373" si="13909">(D3373*L3370+E3373*K3370+F3373*L3373+G3373*K3373)</f>
        <v>0</v>
      </c>
      <c r="S3373" s="43">
        <v>0</v>
      </c>
      <c r="T3373" s="116">
        <f t="shared" ref="T3373" si="13910">(1/$T$8)*SIN($B3370*$U$8)</f>
        <v>-0.21007457429096893</v>
      </c>
      <c r="U3373" s="59">
        <f t="shared" ref="U3373" si="13911">COS($U$8*$B3370)</f>
        <v>-0.77641358767619051</v>
      </c>
      <c r="V3373" s="73">
        <v>0</v>
      </c>
      <c r="X3373" s="55">
        <f t="shared" ref="X3373" si="13912">N3373*S3370+P3373*S3373-O3373*T3370-Q3373*T3373</f>
        <v>0</v>
      </c>
      <c r="Y3373" s="58">
        <f t="shared" ref="Y3373" si="13913">(N3373*T3370+O3373*S3370+P3373*T3373+Q3373*S3373)</f>
        <v>0.6452394508970678</v>
      </c>
      <c r="Z3373" s="56">
        <f t="shared" ref="Z3373" si="13914">N3373*U3370+P3373*U3373-O3373*V3370-Q3373*V3373</f>
        <v>-0.57124456092755138</v>
      </c>
      <c r="AA3373" s="57">
        <f t="shared" ref="AA3373" si="13915">(N3373*V3370+O3373*U3370+P3373*V3373+Q3373*U3373)</f>
        <v>0</v>
      </c>
      <c r="AB3373" s="9"/>
      <c r="AC3373" s="74">
        <f t="shared" ref="AC3373" si="13916">(180/PI())*ATAN(-1*(($X$8*Y3370+AA3370+$X$8*Y3373+AA3373)/($X$8*X3370+Z3370+$X$8*X3373+Z3373)))</f>
        <v>55.929407734291829</v>
      </c>
      <c r="AE3373" s="102">
        <f t="shared" ref="AE3373" si="13917">20*LOG(((($X$8*X3370+Z3370-$X$8*X3373-Z3373)^2+($X$8*Y3370+AA3370-$X$8*Y3373-AA3373)^2)/(($X$8*X3370+Z3370+$X$8*X3373+Z3373)^2+($X$8*Y3370+AA3370+$X$8*Y3373+AA3373)^2))^0.5)</f>
        <v>-14.174043577477267</v>
      </c>
      <c r="AF3373" s="17"/>
      <c r="AG3373" s="62"/>
      <c r="AH3373" s="62"/>
      <c r="AI3373" s="62"/>
      <c r="AJ3373" s="62"/>
    </row>
    <row r="3374" spans="2:36" ht="18.649999999999999" customHeight="1">
      <c r="AE3374" s="66"/>
    </row>
    <row r="3375" spans="2:36" ht="18.649999999999999" customHeight="1" thickBot="1">
      <c r="E3375" s="50" t="s">
        <v>8</v>
      </c>
      <c r="J3375" s="50" t="s">
        <v>9</v>
      </c>
      <c r="O3375" s="50" t="s">
        <v>10</v>
      </c>
      <c r="T3375" s="50" t="s">
        <v>11</v>
      </c>
      <c r="Y3375" s="50" t="s">
        <v>12</v>
      </c>
    </row>
    <row r="3376" spans="2:36" ht="18.649999999999999" customHeight="1" thickBot="1">
      <c r="B3376" s="49"/>
      <c r="D3376" s="233" t="s">
        <v>37</v>
      </c>
      <c r="E3376" s="234"/>
      <c r="F3376" s="235" t="s">
        <v>38</v>
      </c>
      <c r="G3376" s="236"/>
      <c r="I3376" s="228" t="s">
        <v>14</v>
      </c>
      <c r="J3376" s="229"/>
      <c r="K3376" s="230" t="s">
        <v>15</v>
      </c>
      <c r="L3376" s="231"/>
      <c r="N3376" s="228" t="s">
        <v>16</v>
      </c>
      <c r="O3376" s="229"/>
      <c r="P3376" s="230" t="s">
        <v>17</v>
      </c>
      <c r="Q3376" s="231"/>
      <c r="S3376" s="228" t="s">
        <v>45</v>
      </c>
      <c r="T3376" s="229"/>
      <c r="U3376" s="230" t="s">
        <v>46</v>
      </c>
      <c r="V3376" s="231"/>
      <c r="X3376" s="228" t="s">
        <v>49</v>
      </c>
      <c r="Y3376" s="229"/>
      <c r="Z3376" s="230" t="s">
        <v>50</v>
      </c>
      <c r="AA3376" s="231"/>
      <c r="AB3376" s="4"/>
      <c r="AC3376" s="53" t="s">
        <v>87</v>
      </c>
      <c r="AE3376" s="98" t="s">
        <v>88</v>
      </c>
      <c r="AF3376" s="17"/>
      <c r="AG3376" s="62"/>
      <c r="AH3376" s="62"/>
      <c r="AI3376" s="62"/>
      <c r="AJ3376" s="62"/>
    </row>
    <row r="3377" spans="2:36" ht="18.649999999999999" customHeight="1" thickTop="1" thickBot="1">
      <c r="B3377" s="75">
        <v>9.58</v>
      </c>
      <c r="D3377" s="132">
        <f t="shared" ref="D3377" si="13918">COS($F$8*$B3377)</f>
        <v>-0.77134776017419637</v>
      </c>
      <c r="E3377" s="133">
        <v>0</v>
      </c>
      <c r="F3377" s="134">
        <v>0</v>
      </c>
      <c r="G3377" s="135">
        <f t="shared" ref="G3377" si="13919">$E$8*SIN($B3377*$F$8)</f>
        <v>-1.9092416546546052</v>
      </c>
      <c r="I3377" s="55">
        <v>1</v>
      </c>
      <c r="J3377" s="58">
        <v>0</v>
      </c>
      <c r="K3377" s="56">
        <v>0</v>
      </c>
      <c r="L3377" s="57">
        <v>0</v>
      </c>
      <c r="N3377" s="55">
        <f t="shared" ref="N3377" si="13920">D3377*I3377+F3377*I3380-E3377*J3377-G3377*J3380</f>
        <v>0.27892582873301108</v>
      </c>
      <c r="O3377" s="58">
        <f t="shared" ref="O3377" si="13921">(D3377*J3377+E3377*I3377+F3377*J3380+G3377*I3380)</f>
        <v>0</v>
      </c>
      <c r="P3377" s="56">
        <f t="shared" ref="P3377" si="13922">D3377*K3377+F3377*K3380-E3377*L3377-G3377*L3380</f>
        <v>0</v>
      </c>
      <c r="Q3377" s="57">
        <f t="shared" ref="Q3377" si="13923">(D3377*L3377+E3377*K3377+F3377*L3380+G3377*K3380)</f>
        <v>-1.9092416546546052</v>
      </c>
      <c r="S3377" s="59">
        <f t="shared" ref="S3377" si="13924">COS($U$8*$B3377)</f>
        <v>-0.77134776017419637</v>
      </c>
      <c r="T3377" s="60">
        <v>0</v>
      </c>
      <c r="U3377" s="22">
        <v>0</v>
      </c>
      <c r="V3377" s="116">
        <f t="shared" ref="V3377" si="13925">$T$8*SIN($B3377*$U$8)</f>
        <v>-1.9092416546546052</v>
      </c>
      <c r="X3377" s="55">
        <f t="shared" ref="X3377" si="13926">N3377*S3377+P3377*S3380-O3377*T3377-Q3377*T3380</f>
        <v>-0.62017144612219011</v>
      </c>
      <c r="Y3377" s="58">
        <f t="shared" ref="Y3377" si="13927">(N3377*T3377+O3377*S3377+P3377*T3380+Q3377*S3380)</f>
        <v>0</v>
      </c>
      <c r="Z3377" s="56">
        <f t="shared" ref="Z3377" si="13928">N3377*U3377+P3377*U3380-O3377*V3377-Q3377*V3380</f>
        <v>0</v>
      </c>
      <c r="AA3377" s="57">
        <f t="shared" ref="AA3377" si="13929">(N3377*V3377+O3377*U3377+P3377*V3380+Q3377*U3380)</f>
        <v>0.94015246317298506</v>
      </c>
      <c r="AB3377" s="9"/>
      <c r="AC3377" s="61">
        <f t="shared" ref="AC3377" si="13930">20*LOG((2*$X$8)/(($X$8*X3377+Z3377+$X$8*X3380+Z3380)^2+($X$8*Y3377+AA3377+$X$8*Y3380+AA3380)^2)^0.5)</f>
        <v>-8.7664425098248233E-2</v>
      </c>
      <c r="AE3377" s="99">
        <f t="shared" ref="AE3377" si="13931">((Y3377^2+X3377^2)/(Y3380^2+X3380^2))^0.5</f>
        <v>0.94746128058523071</v>
      </c>
      <c r="AF3377" s="17"/>
      <c r="AG3377" s="62"/>
      <c r="AH3377" s="62"/>
      <c r="AI3377" s="62"/>
      <c r="AJ3377" s="62"/>
    </row>
    <row r="3378" spans="2:36" ht="18.649999999999999" customHeight="1" thickBot="1">
      <c r="D3378" s="59"/>
      <c r="E3378" s="22"/>
      <c r="F3378" s="22"/>
      <c r="G3378" s="65"/>
      <c r="I3378" s="63"/>
      <c r="L3378" s="64"/>
      <c r="N3378" s="63"/>
      <c r="Q3378" s="64"/>
      <c r="S3378" s="63"/>
      <c r="V3378" s="64"/>
      <c r="X3378" s="63"/>
      <c r="AA3378" s="64"/>
      <c r="AE3378" s="100"/>
      <c r="AF3378" s="17"/>
      <c r="AG3378" s="62"/>
      <c r="AH3378" s="62"/>
      <c r="AI3378" s="62"/>
      <c r="AJ3378" s="62"/>
    </row>
    <row r="3379" spans="2:36" ht="18.649999999999999" customHeight="1" thickBot="1">
      <c r="D3379" s="237" t="s">
        <v>39</v>
      </c>
      <c r="E3379" s="238"/>
      <c r="F3379" s="239" t="s">
        <v>40</v>
      </c>
      <c r="G3379" s="240"/>
      <c r="I3379" s="228" t="s">
        <v>18</v>
      </c>
      <c r="J3379" s="229"/>
      <c r="K3379" s="230" t="s">
        <v>19</v>
      </c>
      <c r="L3379" s="231"/>
      <c r="N3379" s="228" t="s">
        <v>20</v>
      </c>
      <c r="O3379" s="229"/>
      <c r="P3379" s="230" t="s">
        <v>21</v>
      </c>
      <c r="Q3379" s="231"/>
      <c r="S3379" s="228" t="s">
        <v>47</v>
      </c>
      <c r="T3379" s="229"/>
      <c r="U3379" s="230" t="s">
        <v>48</v>
      </c>
      <c r="V3379" s="231"/>
      <c r="X3379" s="228" t="s">
        <v>51</v>
      </c>
      <c r="Y3379" s="229"/>
      <c r="Z3379" s="230" t="s">
        <v>52</v>
      </c>
      <c r="AA3379" s="231"/>
      <c r="AB3379" s="4"/>
      <c r="AC3379" s="71" t="s">
        <v>89</v>
      </c>
      <c r="AE3379" s="101" t="s">
        <v>90</v>
      </c>
      <c r="AF3379" s="17"/>
      <c r="AG3379" s="62"/>
      <c r="AH3379" s="62"/>
      <c r="AI3379" s="62"/>
      <c r="AJ3379" s="62"/>
    </row>
    <row r="3380" spans="2:36" ht="18.649999999999999" customHeight="1" thickTop="1" thickBot="1">
      <c r="D3380" s="43">
        <v>0</v>
      </c>
      <c r="E3380" s="116">
        <f t="shared" ref="E3380" si="13932">(1/$E$8)*SIN($B3377*$F$8)</f>
        <v>-0.21213796162828946</v>
      </c>
      <c r="F3380" s="59">
        <f t="shared" ref="F3380" si="13933">COS($F$8*$B3377)</f>
        <v>-0.77134776017419637</v>
      </c>
      <c r="G3380" s="73">
        <v>0</v>
      </c>
      <c r="I3380" s="55">
        <v>0</v>
      </c>
      <c r="J3380" s="58">
        <f t="shared" ref="J3380" si="13934">(TAN($K$8*B3377))/$J$8</f>
        <v>0.55009987151008866</v>
      </c>
      <c r="K3380" s="56">
        <v>1</v>
      </c>
      <c r="L3380" s="57">
        <v>0</v>
      </c>
      <c r="N3380" s="55">
        <f t="shared" ref="N3380" si="13935">D3380*I3377+F3380*I3380-E3380*J3377-G3380*J3380</f>
        <v>0</v>
      </c>
      <c r="O3380" s="58">
        <f t="shared" ref="O3380" si="13936">(D3380*J3377+E3380*I3377+F3380*J3380+G3380*I3380)</f>
        <v>-0.63645626538970956</v>
      </c>
      <c r="P3380" s="56">
        <f t="shared" ref="P3380" si="13937">D3380*K3377+F3380*K3380-E3380*L3377-G3380*L3380</f>
        <v>-0.77134776017419637</v>
      </c>
      <c r="Q3380" s="57">
        <f t="shared" ref="Q3380" si="13938">(D3380*L3377+E3380*K3377+F3380*L3380+G3380*K3380)</f>
        <v>0</v>
      </c>
      <c r="S3380" s="43">
        <v>0</v>
      </c>
      <c r="T3380" s="116">
        <f t="shared" ref="T3380" si="13939">(1/$T$8)*SIN($B3377*$U$8)</f>
        <v>-0.21213796162828946</v>
      </c>
      <c r="U3380" s="59">
        <f t="shared" ref="U3380" si="13940">COS($U$8*$B3377)</f>
        <v>-0.77134776017419637</v>
      </c>
      <c r="V3380" s="73">
        <v>0</v>
      </c>
      <c r="X3380" s="55">
        <f t="shared" ref="X3380" si="13941">N3380*S3377+P3380*S3380-O3380*T3377-Q3380*T3380</f>
        <v>0</v>
      </c>
      <c r="Y3380" s="58">
        <f t="shared" ref="Y3380" si="13942">(N3380*T3377+O3380*S3377+P3380*T3380+Q3380*S3380)</f>
        <v>0.65456125630708706</v>
      </c>
      <c r="Z3380" s="56">
        <f t="shared" ref="Z3380" si="13943">N3380*U3377+P3380*U3380-O3380*V3377-Q3380*V3380</f>
        <v>-0.62017144612219</v>
      </c>
      <c r="AA3380" s="57">
        <f t="shared" ref="AA3380" si="13944">(N3380*V3377+O3380*U3377+P3380*V3380+Q3380*U3380)</f>
        <v>0</v>
      </c>
      <c r="AB3380" s="9"/>
      <c r="AC3380" s="74">
        <f t="shared" ref="AC3380" si="13945">(180/PI())*ATAN(-1*(($X$8*Y3377+AA3377+$X$8*Y3380+AA3380)/($X$8*X3377+Z3377+$X$8*X3380+Z3380)))</f>
        <v>52.124792502293957</v>
      </c>
      <c r="AE3380" s="102">
        <f t="shared" ref="AE3380" si="13946">20*LOG(((($X$8*X3377+Z3377-$X$8*X3380-Z3380)^2+($X$8*Y3377+AA3377-$X$8*Y3380-AA3380)^2)/(($X$8*X3377+Z3377+$X$8*X3380+Z3380)^2+($X$8*Y3377+AA3377+$X$8*Y3380+AA3380)^2))^0.5)</f>
        <v>-16.993367704054776</v>
      </c>
      <c r="AF3380" s="17"/>
      <c r="AG3380" s="62"/>
      <c r="AH3380" s="62"/>
      <c r="AI3380" s="62"/>
      <c r="AJ3380" s="62"/>
    </row>
    <row r="3381" spans="2:36" ht="18.649999999999999" customHeight="1">
      <c r="AE3381" s="66"/>
    </row>
    <row r="3382" spans="2:36" ht="18.649999999999999" customHeight="1" thickBot="1">
      <c r="E3382" s="50" t="s">
        <v>8</v>
      </c>
      <c r="J3382" s="50" t="s">
        <v>9</v>
      </c>
      <c r="O3382" s="50" t="s">
        <v>10</v>
      </c>
      <c r="T3382" s="50" t="s">
        <v>11</v>
      </c>
      <c r="Y3382" s="50" t="s">
        <v>12</v>
      </c>
    </row>
    <row r="3383" spans="2:36" ht="18.649999999999999" customHeight="1" thickBot="1">
      <c r="B3383" s="49"/>
      <c r="D3383" s="233" t="s">
        <v>37</v>
      </c>
      <c r="E3383" s="234"/>
      <c r="F3383" s="235" t="s">
        <v>38</v>
      </c>
      <c r="G3383" s="236"/>
      <c r="I3383" s="228" t="s">
        <v>14</v>
      </c>
      <c r="J3383" s="229"/>
      <c r="K3383" s="230" t="s">
        <v>15</v>
      </c>
      <c r="L3383" s="231"/>
      <c r="N3383" s="228" t="s">
        <v>16</v>
      </c>
      <c r="O3383" s="229"/>
      <c r="P3383" s="230" t="s">
        <v>17</v>
      </c>
      <c r="Q3383" s="231"/>
      <c r="S3383" s="228" t="s">
        <v>45</v>
      </c>
      <c r="T3383" s="229"/>
      <c r="U3383" s="230" t="s">
        <v>46</v>
      </c>
      <c r="V3383" s="231"/>
      <c r="X3383" s="228" t="s">
        <v>49</v>
      </c>
      <c r="Y3383" s="229"/>
      <c r="Z3383" s="230" t="s">
        <v>50</v>
      </c>
      <c r="AA3383" s="231"/>
      <c r="AB3383" s="4"/>
      <c r="AC3383" s="53" t="s">
        <v>87</v>
      </c>
      <c r="AE3383" s="98" t="s">
        <v>88</v>
      </c>
      <c r="AF3383" s="17"/>
      <c r="AG3383" s="62"/>
      <c r="AH3383" s="62"/>
      <c r="AI3383" s="62"/>
      <c r="AJ3383" s="62"/>
    </row>
    <row r="3384" spans="2:36" ht="18.649999999999999" customHeight="1" thickTop="1" thickBot="1">
      <c r="B3384" s="75">
        <v>9.6</v>
      </c>
      <c r="D3384" s="132">
        <f t="shared" ref="D3384" si="13947">COS($F$8*$B3384)</f>
        <v>-0.76623258129175298</v>
      </c>
      <c r="E3384" s="133">
        <v>0</v>
      </c>
      <c r="F3384" s="134">
        <v>0</v>
      </c>
      <c r="G3384" s="135">
        <f t="shared" ref="G3384" si="13948">$E$8*SIN($B3384*$F$8)</f>
        <v>-1.9276899860461989</v>
      </c>
      <c r="I3384" s="55">
        <v>1</v>
      </c>
      <c r="J3384" s="58">
        <v>0</v>
      </c>
      <c r="K3384" s="56">
        <v>0</v>
      </c>
      <c r="L3384" s="57">
        <v>0</v>
      </c>
      <c r="N3384" s="55">
        <f t="shared" ref="N3384" si="13949">D3384*I3384+F3384*I3387-E3384*J3384-G3384*J3387</f>
        <v>0.33491125557787149</v>
      </c>
      <c r="O3384" s="58">
        <f t="shared" ref="O3384" si="13950">(D3384*J3384+E3384*I3384+F3384*J3387+G3384*I3387)</f>
        <v>0</v>
      </c>
      <c r="P3384" s="56">
        <f t="shared" ref="P3384" si="13951">D3384*K3384+F3384*K3387-E3384*L3384-G3384*L3387</f>
        <v>0</v>
      </c>
      <c r="Q3384" s="57">
        <f t="shared" ref="Q3384" si="13952">(D3384*L3384+E3384*K3384+F3384*L3387+G3384*K3387)</f>
        <v>-1.9276899860461989</v>
      </c>
      <c r="S3384" s="59">
        <f t="shared" ref="S3384" si="13953">COS($U$8*$B3384)</f>
        <v>-0.76623258129175298</v>
      </c>
      <c r="T3384" s="60">
        <v>0</v>
      </c>
      <c r="U3384" s="22">
        <v>0</v>
      </c>
      <c r="V3384" s="116">
        <f t="shared" ref="V3384" si="13954">$T$8*SIN($B3384*$U$8)</f>
        <v>-1.9276899860461989</v>
      </c>
      <c r="X3384" s="55">
        <f t="shared" ref="X3384" si="13955">N3384*S3384+P3384*S3387-O3384*T3384-Q3384*T3387</f>
        <v>-0.66950754723207162</v>
      </c>
      <c r="Y3384" s="58">
        <f t="shared" ref="Y3384" si="13956">(N3384*T3384+O3384*S3384+P3384*T3387+Q3384*S3387)</f>
        <v>0</v>
      </c>
      <c r="Z3384" s="56">
        <f t="shared" ref="Z3384" si="13957">N3384*U3384+P3384*U3387-O3384*V3384-Q3384*V3387</f>
        <v>0</v>
      </c>
      <c r="AA3384" s="57">
        <f t="shared" ref="AA3384" si="13958">(N3384*V3384+O3384*U3384+P3384*V3387+Q3384*U3387)</f>
        <v>0.83145380034682026</v>
      </c>
      <c r="AB3384" s="9"/>
      <c r="AC3384" s="61">
        <f t="shared" ref="AC3384" si="13959">20*LOG((2*$X$8)/(($X$8*X3384+Z3384+$X$8*X3387+Z3387)^2+($X$8*Y3384+AA3384+$X$8*Y3387+AA3387)^2)^0.5)</f>
        <v>-3.0480270270114469E-2</v>
      </c>
      <c r="AE3384" s="99">
        <f t="shared" ref="AE3384" si="13960">((Y3384^2+X3384^2)/(Y3387^2+X3387^2))^0.5</f>
        <v>1.0088896503382498</v>
      </c>
      <c r="AF3384" s="17"/>
      <c r="AG3384" s="62"/>
      <c r="AH3384" s="62"/>
      <c r="AI3384" s="62"/>
      <c r="AJ3384" s="62"/>
    </row>
    <row r="3385" spans="2:36" ht="18.649999999999999" customHeight="1" thickBot="1">
      <c r="D3385" s="59"/>
      <c r="E3385" s="22"/>
      <c r="F3385" s="22"/>
      <c r="G3385" s="65"/>
      <c r="I3385" s="63"/>
      <c r="L3385" s="64"/>
      <c r="N3385" s="63"/>
      <c r="Q3385" s="64"/>
      <c r="S3385" s="63"/>
      <c r="V3385" s="64"/>
      <c r="X3385" s="63"/>
      <c r="AA3385" s="64"/>
      <c r="AE3385" s="100"/>
      <c r="AF3385" s="17"/>
      <c r="AG3385" s="62"/>
      <c r="AH3385" s="62"/>
      <c r="AI3385" s="62"/>
      <c r="AJ3385" s="62"/>
    </row>
    <row r="3386" spans="2:36" ht="18.649999999999999" customHeight="1" thickBot="1">
      <c r="D3386" s="237" t="s">
        <v>39</v>
      </c>
      <c r="E3386" s="238"/>
      <c r="F3386" s="239" t="s">
        <v>40</v>
      </c>
      <c r="G3386" s="240"/>
      <c r="I3386" s="228" t="s">
        <v>18</v>
      </c>
      <c r="J3386" s="229"/>
      <c r="K3386" s="230" t="s">
        <v>19</v>
      </c>
      <c r="L3386" s="231"/>
      <c r="N3386" s="228" t="s">
        <v>20</v>
      </c>
      <c r="O3386" s="229"/>
      <c r="P3386" s="230" t="s">
        <v>21</v>
      </c>
      <c r="Q3386" s="231"/>
      <c r="S3386" s="228" t="s">
        <v>47</v>
      </c>
      <c r="T3386" s="229"/>
      <c r="U3386" s="230" t="s">
        <v>48</v>
      </c>
      <c r="V3386" s="231"/>
      <c r="X3386" s="228" t="s">
        <v>51</v>
      </c>
      <c r="Y3386" s="229"/>
      <c r="Z3386" s="230" t="s">
        <v>52</v>
      </c>
      <c r="AA3386" s="231"/>
      <c r="AB3386" s="4"/>
      <c r="AC3386" s="71" t="s">
        <v>89</v>
      </c>
      <c r="AE3386" s="101" t="s">
        <v>90</v>
      </c>
      <c r="AF3386" s="17"/>
      <c r="AG3386" s="62"/>
      <c r="AH3386" s="62"/>
      <c r="AI3386" s="62"/>
      <c r="AJ3386" s="62"/>
    </row>
    <row r="3387" spans="2:36" ht="18.649999999999999" customHeight="1" thickTop="1" thickBot="1">
      <c r="D3387" s="43">
        <v>0</v>
      </c>
      <c r="E3387" s="116">
        <f t="shared" ref="E3387" si="13961">(1/$E$8)*SIN($B3384*$F$8)</f>
        <v>-0.21418777622735544</v>
      </c>
      <c r="F3387" s="59">
        <f t="shared" ref="F3387" si="13962">COS($F$8*$B3384)</f>
        <v>-0.76623258129175298</v>
      </c>
      <c r="G3387" s="73">
        <v>0</v>
      </c>
      <c r="I3387" s="55">
        <v>0</v>
      </c>
      <c r="J3387" s="58">
        <f t="shared" ref="J3387" si="13963">(TAN($K$8*B3384))/$J$8</f>
        <v>0.57122454587634841</v>
      </c>
      <c r="K3387" s="56">
        <v>1</v>
      </c>
      <c r="L3387" s="57">
        <v>0</v>
      </c>
      <c r="N3387" s="55">
        <f t="shared" ref="N3387" si="13964">D3387*I3384+F3387*I3387-E3387*J3384-G3387*J3387</f>
        <v>0</v>
      </c>
      <c r="O3387" s="58">
        <f t="shared" ref="O3387" si="13965">(D3387*J3384+E3387*I3384+F3387*J3387+G3387*I3387)</f>
        <v>-0.65187863451139927</v>
      </c>
      <c r="P3387" s="56">
        <f t="shared" ref="P3387" si="13966">D3387*K3384+F3387*K3387-E3387*L3384-G3387*L3387</f>
        <v>-0.76623258129175298</v>
      </c>
      <c r="Q3387" s="57">
        <f t="shared" ref="Q3387" si="13967">(D3387*L3384+E3387*K3384+F3387*L3387+G3387*K3387)</f>
        <v>0</v>
      </c>
      <c r="S3387" s="43">
        <v>0</v>
      </c>
      <c r="T3387" s="116">
        <f t="shared" ref="T3387" si="13968">(1/$T$8)*SIN($B3384*$U$8)</f>
        <v>-0.21418777622735544</v>
      </c>
      <c r="U3387" s="59">
        <f t="shared" ref="U3387" si="13969">COS($U$8*$B3384)</f>
        <v>-0.76623258129175298</v>
      </c>
      <c r="V3387" s="73">
        <v>0</v>
      </c>
      <c r="X3387" s="55">
        <f t="shared" ref="X3387" si="13970">N3387*S3384+P3387*S3387-O3387*T3384-Q3387*T3387</f>
        <v>0</v>
      </c>
      <c r="Y3387" s="58">
        <f t="shared" ref="Y3387" si="13971">(N3387*T3384+O3387*S3384+P3387*T3387+Q3387*S3387)</f>
        <v>0.66360830147043959</v>
      </c>
      <c r="Z3387" s="56">
        <f t="shared" ref="Z3387" si="13972">N3387*U3384+P3387*U3387-O3387*V3384-Q3387*V3387</f>
        <v>-0.66950754723207151</v>
      </c>
      <c r="AA3387" s="57">
        <f t="shared" ref="AA3387" si="13973">(N3387*V3384+O3387*U3384+P3387*V3387+Q3387*U3387)</f>
        <v>0</v>
      </c>
      <c r="AB3387" s="9"/>
      <c r="AC3387" s="74">
        <f t="shared" ref="AC3387" si="13974">(180/PI())*ATAN(-1*(($X$8*Y3384+AA3384+$X$8*Y3387+AA3387)/($X$8*X3384+Z3384+$X$8*X3387+Z3387)))</f>
        <v>48.151578228576739</v>
      </c>
      <c r="AE3387" s="102">
        <f t="shared" ref="AE3387" si="13975">20*LOG(((($X$8*X3384+Z3384-$X$8*X3387-Z3387)^2+($X$8*Y3384+AA3384-$X$8*Y3387-AA3387)^2)/(($X$8*X3384+Z3384+$X$8*X3387+Z3387)^2+($X$8*Y3384+AA3384+$X$8*Y3387+AA3387)^2))^0.5)</f>
        <v>-21.552886198811162</v>
      </c>
      <c r="AF3387" s="17"/>
      <c r="AG3387" s="62"/>
      <c r="AH3387" s="62"/>
      <c r="AI3387" s="62"/>
      <c r="AJ3387" s="62"/>
    </row>
    <row r="3388" spans="2:36" ht="18.649999999999999" customHeight="1">
      <c r="AE3388" s="66"/>
    </row>
    <row r="3389" spans="2:36" ht="18.649999999999999" customHeight="1" thickBot="1">
      <c r="E3389" s="50" t="s">
        <v>8</v>
      </c>
      <c r="J3389" s="50" t="s">
        <v>9</v>
      </c>
      <c r="O3389" s="50" t="s">
        <v>10</v>
      </c>
      <c r="T3389" s="50" t="s">
        <v>11</v>
      </c>
      <c r="Y3389" s="50" t="s">
        <v>12</v>
      </c>
    </row>
    <row r="3390" spans="2:36" ht="18.649999999999999" customHeight="1" thickBot="1">
      <c r="B3390" s="49"/>
      <c r="D3390" s="233" t="s">
        <v>37</v>
      </c>
      <c r="E3390" s="234"/>
      <c r="F3390" s="235" t="s">
        <v>38</v>
      </c>
      <c r="G3390" s="236"/>
      <c r="I3390" s="228" t="s">
        <v>14</v>
      </c>
      <c r="J3390" s="229"/>
      <c r="K3390" s="230" t="s">
        <v>15</v>
      </c>
      <c r="L3390" s="231"/>
      <c r="N3390" s="228" t="s">
        <v>16</v>
      </c>
      <c r="O3390" s="229"/>
      <c r="P3390" s="230" t="s">
        <v>17</v>
      </c>
      <c r="Q3390" s="231"/>
      <c r="S3390" s="228" t="s">
        <v>45</v>
      </c>
      <c r="T3390" s="229"/>
      <c r="U3390" s="230" t="s">
        <v>46</v>
      </c>
      <c r="V3390" s="231"/>
      <c r="X3390" s="228" t="s">
        <v>49</v>
      </c>
      <c r="Y3390" s="229"/>
      <c r="Z3390" s="230" t="s">
        <v>50</v>
      </c>
      <c r="AA3390" s="231"/>
      <c r="AB3390" s="4"/>
      <c r="AC3390" s="53" t="s">
        <v>87</v>
      </c>
      <c r="AE3390" s="98" t="s">
        <v>88</v>
      </c>
      <c r="AF3390" s="17"/>
      <c r="AG3390" s="62"/>
      <c r="AH3390" s="62"/>
      <c r="AI3390" s="62"/>
      <c r="AJ3390" s="62"/>
    </row>
    <row r="3391" spans="2:36" ht="18" customHeight="1" thickTop="1" thickBot="1">
      <c r="B3391" s="75">
        <v>9.6199999999999992</v>
      </c>
      <c r="D3391" s="132">
        <f t="shared" ref="D3391" si="13976">COS($F$8*$B3391)</f>
        <v>-0.76106837830165752</v>
      </c>
      <c r="E3391" s="133">
        <v>0</v>
      </c>
      <c r="F3391" s="134">
        <v>0</v>
      </c>
      <c r="G3391" s="135">
        <f t="shared" ref="G3391" si="13977">$E$8*SIN($B3391*$F$8)</f>
        <v>-1.9460149824560873</v>
      </c>
      <c r="I3391" s="55">
        <v>1</v>
      </c>
      <c r="J3391" s="58">
        <v>0</v>
      </c>
      <c r="K3391" s="56">
        <v>0</v>
      </c>
      <c r="L3391" s="57">
        <v>0</v>
      </c>
      <c r="N3391" s="55">
        <f t="shared" ref="N3391" si="13978">D3391*I3391+F3391*I3394-E3391*J3391-G3391*J3394</f>
        <v>0.3921752405743949</v>
      </c>
      <c r="O3391" s="58">
        <f t="shared" ref="O3391" si="13979">(D3391*J3391+E3391*I3391+F3391*J3394+G3391*I3394)</f>
        <v>0</v>
      </c>
      <c r="P3391" s="56">
        <f t="shared" ref="P3391" si="13980">D3391*K3391+F3391*K3394-E3391*L3391-G3391*L3394</f>
        <v>0</v>
      </c>
      <c r="Q3391" s="57">
        <f t="shared" ref="Q3391" si="13981">(D3391*L3391+E3391*K3391+F3391*L3394+G3391*K3394)</f>
        <v>-1.9460149824560873</v>
      </c>
      <c r="S3391" s="59">
        <f t="shared" ref="S3391" si="13982">COS($U$8*$B3391)</f>
        <v>-0.76106837830165752</v>
      </c>
      <c r="T3391" s="60">
        <v>0</v>
      </c>
      <c r="U3391" s="22">
        <v>0</v>
      </c>
      <c r="V3391" s="116">
        <f t="shared" ref="V3391" si="13983">$T$8*SIN($B3391*$U$8)</f>
        <v>-1.9460149824560873</v>
      </c>
      <c r="X3391" s="55">
        <f t="shared" ref="X3391" si="13984">N3391*S3391+P3391*S3394-O3391*T3391-Q3391*T3394</f>
        <v>-0.7192470979033021</v>
      </c>
      <c r="Y3391" s="58">
        <f t="shared" ref="Y3391" si="13985">(N3391*T3391+O3391*S3391+P3391*T3394+Q3391*S3394)</f>
        <v>0</v>
      </c>
      <c r="Z3391" s="56">
        <f t="shared" ref="Z3391" si="13986">N3391*U3391+P3391*U3394-O3391*V3391-Q3391*V3394</f>
        <v>0</v>
      </c>
      <c r="AA3391" s="57">
        <f t="shared" ref="AA3391" si="13987">(N3391*V3391+O3391*U3391+P3391*V3394+Q3391*U3394)</f>
        <v>0.71787157294248993</v>
      </c>
      <c r="AB3391" s="9"/>
      <c r="AC3391" s="61">
        <f t="shared" ref="AC3391" si="13988">20*LOG((2*$X$8)/(($X$8*X3391+Z3391+$X$8*X3394+Z3394)^2+($X$8*Y3391+AA3391+$X$8*Y3394+AA3394)^2)^0.5)</f>
        <v>-2.2461772227426843E-3</v>
      </c>
      <c r="AE3391" s="99">
        <f t="shared" ref="AE3391" si="13989">((Y3391^2+X3391^2)/(Y3394^2+X3394^2))^0.5</f>
        <v>1.0697007988278184</v>
      </c>
      <c r="AF3391" s="17"/>
      <c r="AG3391" s="62"/>
      <c r="AH3391" s="62"/>
      <c r="AI3391" s="62"/>
      <c r="AJ3391" s="62"/>
    </row>
    <row r="3392" spans="2:36" ht="18.649999999999999" customHeight="1" thickBot="1">
      <c r="D3392" s="59"/>
      <c r="E3392" s="22"/>
      <c r="F3392" s="22"/>
      <c r="G3392" s="65"/>
      <c r="I3392" s="63"/>
      <c r="L3392" s="64"/>
      <c r="N3392" s="63"/>
      <c r="Q3392" s="64"/>
      <c r="S3392" s="63"/>
      <c r="V3392" s="64"/>
      <c r="X3392" s="63"/>
      <c r="AA3392" s="64"/>
      <c r="AE3392" s="100"/>
      <c r="AF3392" s="17"/>
      <c r="AG3392" s="62"/>
      <c r="AH3392" s="62"/>
      <c r="AI3392" s="62"/>
      <c r="AJ3392" s="62"/>
    </row>
    <row r="3393" spans="2:36" ht="18.649999999999999" customHeight="1" thickBot="1">
      <c r="D3393" s="237" t="s">
        <v>39</v>
      </c>
      <c r="E3393" s="238"/>
      <c r="F3393" s="239" t="s">
        <v>40</v>
      </c>
      <c r="G3393" s="240"/>
      <c r="I3393" s="228" t="s">
        <v>18</v>
      </c>
      <c r="J3393" s="229"/>
      <c r="K3393" s="230" t="s">
        <v>19</v>
      </c>
      <c r="L3393" s="231"/>
      <c r="N3393" s="228" t="s">
        <v>20</v>
      </c>
      <c r="O3393" s="229"/>
      <c r="P3393" s="230" t="s">
        <v>21</v>
      </c>
      <c r="Q3393" s="231"/>
      <c r="S3393" s="228" t="s">
        <v>47</v>
      </c>
      <c r="T3393" s="229"/>
      <c r="U3393" s="230" t="s">
        <v>48</v>
      </c>
      <c r="V3393" s="231"/>
      <c r="X3393" s="228" t="s">
        <v>51</v>
      </c>
      <c r="Y3393" s="229"/>
      <c r="Z3393" s="230" t="s">
        <v>52</v>
      </c>
      <c r="AA3393" s="231"/>
      <c r="AB3393" s="4"/>
      <c r="AC3393" s="71" t="s">
        <v>89</v>
      </c>
      <c r="AE3393" s="101" t="s">
        <v>90</v>
      </c>
      <c r="AF3393" s="17"/>
      <c r="AG3393" s="62"/>
      <c r="AH3393" s="62"/>
      <c r="AI3393" s="62"/>
      <c r="AJ3393" s="62"/>
    </row>
    <row r="3394" spans="2:36" ht="18.649999999999999" customHeight="1" thickTop="1" thickBot="1">
      <c r="D3394" s="43">
        <v>0</v>
      </c>
      <c r="E3394" s="116">
        <f t="shared" ref="E3394" si="13990">(1/$E$8)*SIN($B3391*$F$8)</f>
        <v>-0.21622388693956524</v>
      </c>
      <c r="F3394" s="59">
        <f t="shared" ref="F3394" si="13991">COS($F$8*$B3391)</f>
        <v>-0.76106837830165752</v>
      </c>
      <c r="G3394" s="73">
        <v>0</v>
      </c>
      <c r="I3394" s="55">
        <v>0</v>
      </c>
      <c r="J3394" s="58">
        <f t="shared" ref="J3394" si="13992">(TAN($K$8*B3391))/$J$8</f>
        <v>0.5926180575549993</v>
      </c>
      <c r="K3394" s="56">
        <v>1</v>
      </c>
      <c r="L3394" s="57">
        <v>0</v>
      </c>
      <c r="N3394" s="55">
        <f t="shared" ref="N3394" si="13993">D3394*I3391+F3394*I3394-E3394*J3391-G3394*J3394</f>
        <v>0</v>
      </c>
      <c r="O3394" s="58">
        <f t="shared" ref="O3394" si="13994">(D3394*J3391+E3394*I3391+F3394*J3394+G3394*I3394)</f>
        <v>-0.6672467509552269</v>
      </c>
      <c r="P3394" s="56">
        <f t="shared" ref="P3394" si="13995">D3394*K3391+F3394*K3394-E3394*L3391-G3394*L3394</f>
        <v>-0.76106837830165752</v>
      </c>
      <c r="Q3394" s="57">
        <f t="shared" ref="Q3394" si="13996">(D3394*L3391+E3394*K3391+F3394*L3394+G3394*K3394)</f>
        <v>0</v>
      </c>
      <c r="S3394" s="43">
        <v>0</v>
      </c>
      <c r="T3394" s="116">
        <f t="shared" ref="T3394" si="13997">(1/$T$8)*SIN($B3391*$U$8)</f>
        <v>-0.21622388693956524</v>
      </c>
      <c r="U3394" s="59">
        <f t="shared" ref="U3394" si="13998">COS($U$8*$B3391)</f>
        <v>-0.76106837830165752</v>
      </c>
      <c r="V3394" s="73">
        <v>0</v>
      </c>
      <c r="X3394" s="55">
        <f t="shared" ref="X3394" si="13999">N3394*S3391+P3394*S3394-O3394*T3391-Q3394*T3394</f>
        <v>0</v>
      </c>
      <c r="Y3394" s="58">
        <f t="shared" ref="Y3394" si="14000">(N3394*T3391+O3394*S3391+P3394*T3394+Q3394*S3394)</f>
        <v>0.67238156565972029</v>
      </c>
      <c r="Z3394" s="56">
        <f t="shared" ref="Z3394" si="14001">N3394*U3391+P3394*U3394-O3394*V3391-Q3394*V3394</f>
        <v>-0.71924709790330221</v>
      </c>
      <c r="AA3394" s="57">
        <f t="shared" ref="AA3394" si="14002">(N3394*V3391+O3394*U3391+P3394*V3394+Q3394*U3394)</f>
        <v>0</v>
      </c>
      <c r="AB3394" s="9"/>
      <c r="AC3394" s="74">
        <f t="shared" ref="AC3394" si="14003">(180/PI())*ATAN(-1*(($X$8*Y3391+AA3391+$X$8*Y3394+AA3394)/($X$8*X3391+Z3391+$X$8*X3394+Z3394)))</f>
        <v>44.022980584311931</v>
      </c>
      <c r="AE3394" s="102">
        <f t="shared" ref="AE3394" si="14004">20*LOG(((($X$8*X3391+Z3391-$X$8*X3394-Z3394)^2+($X$8*Y3391+AA3391-$X$8*Y3394-AA3394)^2)/(($X$8*X3391+Z3391+$X$8*X3394+Z3394)^2+($X$8*Y3391+AA3391+$X$8*Y3394+AA3394)^2))^0.5)</f>
        <v>-32.864525963326692</v>
      </c>
      <c r="AF3394" s="17"/>
      <c r="AG3394" s="62"/>
      <c r="AH3394" s="62"/>
      <c r="AI3394" s="62"/>
      <c r="AJ3394" s="62"/>
    </row>
    <row r="3395" spans="2:36" ht="18.649999999999999" customHeight="1">
      <c r="AE3395" s="66"/>
    </row>
    <row r="3396" spans="2:36" ht="18.649999999999999" customHeight="1" thickBot="1">
      <c r="E3396" s="50" t="s">
        <v>8</v>
      </c>
      <c r="J3396" s="50" t="s">
        <v>9</v>
      </c>
      <c r="O3396" s="50" t="s">
        <v>10</v>
      </c>
      <c r="T3396" s="50" t="s">
        <v>11</v>
      </c>
      <c r="Y3396" s="50" t="s">
        <v>12</v>
      </c>
    </row>
    <row r="3397" spans="2:36" ht="18.649999999999999" customHeight="1" thickBot="1">
      <c r="B3397" s="49"/>
      <c r="D3397" s="233" t="s">
        <v>37</v>
      </c>
      <c r="E3397" s="234"/>
      <c r="F3397" s="235" t="s">
        <v>38</v>
      </c>
      <c r="G3397" s="236"/>
      <c r="I3397" s="228" t="s">
        <v>14</v>
      </c>
      <c r="J3397" s="229"/>
      <c r="K3397" s="230" t="s">
        <v>15</v>
      </c>
      <c r="L3397" s="231"/>
      <c r="N3397" s="228" t="s">
        <v>16</v>
      </c>
      <c r="O3397" s="229"/>
      <c r="P3397" s="230" t="s">
        <v>17</v>
      </c>
      <c r="Q3397" s="231"/>
      <c r="S3397" s="228" t="s">
        <v>45</v>
      </c>
      <c r="T3397" s="229"/>
      <c r="U3397" s="230" t="s">
        <v>46</v>
      </c>
      <c r="V3397" s="231"/>
      <c r="X3397" s="228" t="s">
        <v>49</v>
      </c>
      <c r="Y3397" s="229"/>
      <c r="Z3397" s="230" t="s">
        <v>50</v>
      </c>
      <c r="AA3397" s="231"/>
      <c r="AB3397" s="4"/>
      <c r="AC3397" s="53" t="s">
        <v>87</v>
      </c>
      <c r="AE3397" s="98" t="s">
        <v>88</v>
      </c>
      <c r="AF3397" s="17"/>
      <c r="AG3397" s="62"/>
      <c r="AH3397" s="62"/>
      <c r="AI3397" s="62"/>
      <c r="AJ3397" s="62"/>
    </row>
    <row r="3398" spans="2:36" ht="18.649999999999999" customHeight="1" thickTop="1" thickBot="1">
      <c r="B3398" s="75">
        <v>9.64</v>
      </c>
      <c r="D3398" s="132">
        <f t="shared" ref="D3398" si="14005">COS($F$8*$B3398)</f>
        <v>-0.75585548161330429</v>
      </c>
      <c r="E3398" s="133">
        <v>0</v>
      </c>
      <c r="F3398" s="134">
        <v>0</v>
      </c>
      <c r="G3398" s="135">
        <f t="shared" ref="G3398" si="14006">$E$8*SIN($B3398*$F$8)</f>
        <v>-1.9642154714379165</v>
      </c>
      <c r="I3398" s="55">
        <v>1</v>
      </c>
      <c r="J3398" s="58">
        <v>0</v>
      </c>
      <c r="K3398" s="56">
        <v>0</v>
      </c>
      <c r="L3398" s="57">
        <v>0</v>
      </c>
      <c r="N3398" s="55">
        <f t="shared" ref="N3398" si="14007">D3398*I3398+F3398*I3401-E3398*J3398-G3398*J3401</f>
        <v>0.45075047749666797</v>
      </c>
      <c r="O3398" s="58">
        <f t="shared" ref="O3398" si="14008">(D3398*J3398+E3398*I3398+F3398*J3401+G3398*I3401)</f>
        <v>0</v>
      </c>
      <c r="P3398" s="56">
        <f t="shared" ref="P3398" si="14009">D3398*K3398+F3398*K3401-E3398*L3398-G3398*L3401</f>
        <v>0</v>
      </c>
      <c r="Q3398" s="57">
        <f t="shared" ref="Q3398" si="14010">(D3398*L3398+E3398*K3398+F3398*L3401+G3398*K3401)</f>
        <v>-1.9642154714379165</v>
      </c>
      <c r="S3398" s="59">
        <f t="shared" ref="S3398" si="14011">COS($U$8*$B3398)</f>
        <v>-0.75585548161330429</v>
      </c>
      <c r="T3398" s="60">
        <v>0</v>
      </c>
      <c r="U3398" s="22">
        <v>0</v>
      </c>
      <c r="V3398" s="116">
        <f t="shared" ref="V3398" si="14012">$T$8*SIN($B3398*$U$8)</f>
        <v>-1.9642154714379165</v>
      </c>
      <c r="X3398" s="55">
        <f t="shared" ref="X3398" si="14013">N3398*S3398+P3398*S3401-O3398*T3398-Q3398*T3401</f>
        <v>-0.76938471017079046</v>
      </c>
      <c r="Y3398" s="58">
        <f t="shared" ref="Y3398" si="14014">(N3398*T3398+O3398*S3398+P3398*T3401+Q3398*S3401)</f>
        <v>0</v>
      </c>
      <c r="Z3398" s="56">
        <f t="shared" ref="Z3398" si="14015">N3398*U3398+P3398*U3401-O3398*V3398-Q3398*V3401</f>
        <v>0</v>
      </c>
      <c r="AA3398" s="57">
        <f t="shared" ref="AA3398" si="14016">(N3398*V3398+O3398*U3398+P3398*V3401+Q3398*U3401)</f>
        <v>0.59929196949902619</v>
      </c>
      <c r="AB3398" s="9"/>
      <c r="AC3398" s="61">
        <f t="shared" ref="AC3398" si="14017">20*LOG((2*$X$8)/(($X$8*X3398+Z3398+$X$8*X3401+Z3401)^2+($X$8*Y3398+AA3398+$X$8*Y3401+AA3401)^2)^0.5)</f>
        <v>-7.2216812881303839E-3</v>
      </c>
      <c r="AE3398" s="99">
        <f t="shared" ref="AE3398" si="14018">((Y3398^2+X3398^2)/(Y3401^2+X3401^2))^0.5</f>
        <v>1.1299823027740625</v>
      </c>
      <c r="AF3398" s="17"/>
      <c r="AG3398" s="62"/>
      <c r="AH3398" s="62"/>
      <c r="AI3398" s="62"/>
      <c r="AJ3398" s="62"/>
    </row>
    <row r="3399" spans="2:36" ht="18.649999999999999" customHeight="1" thickBot="1">
      <c r="D3399" s="59"/>
      <c r="E3399" s="22"/>
      <c r="F3399" s="22"/>
      <c r="G3399" s="65"/>
      <c r="I3399" s="63"/>
      <c r="L3399" s="64"/>
      <c r="N3399" s="63"/>
      <c r="Q3399" s="64"/>
      <c r="S3399" s="63"/>
      <c r="V3399" s="64"/>
      <c r="X3399" s="63"/>
      <c r="AA3399" s="64"/>
      <c r="AE3399" s="100"/>
      <c r="AF3399" s="17"/>
      <c r="AG3399" s="62"/>
      <c r="AH3399" s="62"/>
      <c r="AI3399" s="62"/>
      <c r="AJ3399" s="62"/>
    </row>
    <row r="3400" spans="2:36" ht="18.649999999999999" customHeight="1" thickBot="1">
      <c r="D3400" s="237" t="s">
        <v>39</v>
      </c>
      <c r="E3400" s="238"/>
      <c r="F3400" s="239" t="s">
        <v>40</v>
      </c>
      <c r="G3400" s="240"/>
      <c r="I3400" s="228" t="s">
        <v>18</v>
      </c>
      <c r="J3400" s="229"/>
      <c r="K3400" s="230" t="s">
        <v>19</v>
      </c>
      <c r="L3400" s="231"/>
      <c r="N3400" s="228" t="s">
        <v>20</v>
      </c>
      <c r="O3400" s="229"/>
      <c r="P3400" s="230" t="s">
        <v>21</v>
      </c>
      <c r="Q3400" s="231"/>
      <c r="S3400" s="228" t="s">
        <v>47</v>
      </c>
      <c r="T3400" s="229"/>
      <c r="U3400" s="230" t="s">
        <v>48</v>
      </c>
      <c r="V3400" s="231"/>
      <c r="X3400" s="228" t="s">
        <v>51</v>
      </c>
      <c r="Y3400" s="229"/>
      <c r="Z3400" s="230" t="s">
        <v>52</v>
      </c>
      <c r="AA3400" s="231"/>
      <c r="AB3400" s="4"/>
      <c r="AC3400" s="71" t="s">
        <v>89</v>
      </c>
      <c r="AE3400" s="101" t="s">
        <v>90</v>
      </c>
      <c r="AF3400" s="17"/>
      <c r="AG3400" s="62"/>
      <c r="AH3400" s="62"/>
      <c r="AI3400" s="62"/>
      <c r="AJ3400" s="62"/>
    </row>
    <row r="3401" spans="2:36" ht="18.649999999999999" customHeight="1" thickTop="1" thickBot="1">
      <c r="D3401" s="43">
        <v>0</v>
      </c>
      <c r="E3401" s="116">
        <f t="shared" ref="E3401" si="14019">(1/$E$8)*SIN($B3398*$F$8)</f>
        <v>-0.21824616349310183</v>
      </c>
      <c r="F3401" s="59">
        <f t="shared" ref="F3401" si="14020">COS($F$8*$B3398)</f>
        <v>-0.75585548161330429</v>
      </c>
      <c r="G3401" s="73">
        <v>0</v>
      </c>
      <c r="I3401" s="55">
        <v>0</v>
      </c>
      <c r="J3401" s="58">
        <f t="shared" ref="J3401" si="14021">(TAN($K$8*B3398))/$J$8</f>
        <v>0.61429409179160399</v>
      </c>
      <c r="K3401" s="56">
        <v>1</v>
      </c>
      <c r="L3401" s="57">
        <v>0</v>
      </c>
      <c r="N3401" s="55">
        <f t="shared" ref="N3401" si="14022">D3401*I3398+F3401*I3401-E3401*J3398-G3401*J3401</f>
        <v>0</v>
      </c>
      <c r="O3401" s="58">
        <f t="shared" ref="O3401" si="14023">(D3401*J3398+E3401*I3398+F3401*J3401+G3401*I3401)</f>
        <v>-0.68256372009645205</v>
      </c>
      <c r="P3401" s="56">
        <f t="shared" ref="P3401" si="14024">D3401*K3398+F3401*K3401-E3401*L3398-G3401*L3401</f>
        <v>-0.75585548161330429</v>
      </c>
      <c r="Q3401" s="57">
        <f t="shared" ref="Q3401" si="14025">(D3401*L3398+E3401*K3398+F3401*L3401+G3401*K3401)</f>
        <v>0</v>
      </c>
      <c r="S3401" s="43">
        <v>0</v>
      </c>
      <c r="T3401" s="116">
        <f t="shared" ref="T3401" si="14026">(1/$T$8)*SIN($B3398*$U$8)</f>
        <v>-0.21824616349310183</v>
      </c>
      <c r="U3401" s="59">
        <f t="shared" ref="U3401" si="14027">COS($U$8*$B3398)</f>
        <v>-0.75585548161330429</v>
      </c>
      <c r="V3401" s="73">
        <v>0</v>
      </c>
      <c r="X3401" s="55">
        <f t="shared" ref="X3401" si="14028">N3401*S3398+P3401*S3401-O3401*T3398-Q3401*T3401</f>
        <v>0</v>
      </c>
      <c r="Y3401" s="58">
        <f t="shared" ref="Y3401" si="14029">(N3401*T3398+O3401*S3398+P3401*T3401+Q3401*S3401)</f>
        <v>0.68088208840260678</v>
      </c>
      <c r="Z3401" s="56">
        <f t="shared" ref="Z3401" si="14030">N3401*U3398+P3401*U3401-O3401*V3398-Q3401*V3401</f>
        <v>-0.76938471017079035</v>
      </c>
      <c r="AA3401" s="57">
        <f t="shared" ref="AA3401" si="14031">(N3401*V3398+O3401*U3398+P3401*V3401+Q3401*U3401)</f>
        <v>0</v>
      </c>
      <c r="AB3401" s="9"/>
      <c r="AC3401" s="74">
        <f t="shared" ref="AC3401" si="14032">(180/PI())*ATAN(-1*(($X$8*Y3398+AA3398+$X$8*Y3401+AA3401)/($X$8*X3398+Z3398+$X$8*X3401+Z3401)))</f>
        <v>39.758649785951185</v>
      </c>
      <c r="AE3401" s="102">
        <f t="shared" ref="AE3401" si="14033">20*LOG(((($X$8*X3398+Z3398-$X$8*X3401-Z3401)^2+($X$8*Y3398+AA3398-$X$8*Y3401-AA3401)^2)/(($X$8*X3398+Z3398+$X$8*X3401+Z3401)^2+($X$8*Y3398+AA3398+$X$8*Y3401+AA3401)^2))^0.5)</f>
        <v>-27.795070273777831</v>
      </c>
      <c r="AF3401" s="17"/>
      <c r="AG3401" s="62"/>
      <c r="AH3401" s="62"/>
      <c r="AI3401" s="62"/>
      <c r="AJ3401" s="62"/>
    </row>
    <row r="3402" spans="2:36" ht="18.649999999999999" customHeight="1">
      <c r="AE3402" s="66"/>
    </row>
    <row r="3403" spans="2:36" ht="18.649999999999999" customHeight="1" thickBot="1">
      <c r="E3403" s="50" t="s">
        <v>8</v>
      </c>
      <c r="J3403" s="50" t="s">
        <v>9</v>
      </c>
      <c r="O3403" s="50" t="s">
        <v>10</v>
      </c>
      <c r="T3403" s="50" t="s">
        <v>11</v>
      </c>
      <c r="Y3403" s="50" t="s">
        <v>12</v>
      </c>
    </row>
    <row r="3404" spans="2:36" ht="18.649999999999999" customHeight="1" thickBot="1">
      <c r="B3404" s="49"/>
      <c r="D3404" s="233" t="s">
        <v>37</v>
      </c>
      <c r="E3404" s="234"/>
      <c r="F3404" s="235" t="s">
        <v>38</v>
      </c>
      <c r="G3404" s="236"/>
      <c r="I3404" s="228" t="s">
        <v>14</v>
      </c>
      <c r="J3404" s="229"/>
      <c r="K3404" s="230" t="s">
        <v>15</v>
      </c>
      <c r="L3404" s="231"/>
      <c r="N3404" s="228" t="s">
        <v>16</v>
      </c>
      <c r="O3404" s="229"/>
      <c r="P3404" s="230" t="s">
        <v>17</v>
      </c>
      <c r="Q3404" s="231"/>
      <c r="S3404" s="228" t="s">
        <v>45</v>
      </c>
      <c r="T3404" s="229"/>
      <c r="U3404" s="230" t="s">
        <v>46</v>
      </c>
      <c r="V3404" s="231"/>
      <c r="X3404" s="228" t="s">
        <v>49</v>
      </c>
      <c r="Y3404" s="229"/>
      <c r="Z3404" s="230" t="s">
        <v>50</v>
      </c>
      <c r="AA3404" s="231"/>
      <c r="AB3404" s="4"/>
      <c r="AC3404" s="53" t="s">
        <v>87</v>
      </c>
      <c r="AE3404" s="98" t="s">
        <v>88</v>
      </c>
      <c r="AF3404" s="17"/>
      <c r="AG3404" s="62"/>
      <c r="AH3404" s="62"/>
      <c r="AI3404" s="62"/>
      <c r="AJ3404" s="62"/>
    </row>
    <row r="3405" spans="2:36" ht="18.649999999999999" customHeight="1" thickTop="1" thickBot="1">
      <c r="B3405" s="75">
        <v>9.66</v>
      </c>
      <c r="D3405" s="132">
        <f t="shared" ref="D3405" si="14034">COS($F$8*$B3405)</f>
        <v>-0.75059422475154625</v>
      </c>
      <c r="E3405" s="133">
        <v>0</v>
      </c>
      <c r="F3405" s="134">
        <v>0</v>
      </c>
      <c r="G3405" s="135">
        <f t="shared" ref="G3405" si="14035">$E$8*SIN($B3405*$F$8)</f>
        <v>-1.9822902885114044</v>
      </c>
      <c r="I3405" s="55">
        <v>1</v>
      </c>
      <c r="J3405" s="58">
        <v>0</v>
      </c>
      <c r="K3405" s="56">
        <v>0</v>
      </c>
      <c r="L3405" s="57">
        <v>0</v>
      </c>
      <c r="N3405" s="55">
        <f t="shared" ref="N3405" si="14036">D3405*I3405+F3405*I3408-E3405*J3405-G3405*J3408</f>
        <v>0.51067151459599569</v>
      </c>
      <c r="O3405" s="58">
        <f t="shared" ref="O3405" si="14037">(D3405*J3405+E3405*I3405+F3405*J3408+G3405*I3408)</f>
        <v>0</v>
      </c>
      <c r="P3405" s="56">
        <f t="shared" ref="P3405" si="14038">D3405*K3405+F3405*K3408-E3405*L3405-G3405*L3408</f>
        <v>0</v>
      </c>
      <c r="Q3405" s="57">
        <f t="shared" ref="Q3405" si="14039">(D3405*L3405+E3405*K3405+F3405*L3408+G3405*K3408)</f>
        <v>-1.9822902885114044</v>
      </c>
      <c r="S3405" s="59">
        <f t="shared" ref="S3405" si="14040">COS($U$8*$B3405)</f>
        <v>-0.75059422475154625</v>
      </c>
      <c r="T3405" s="60">
        <v>0</v>
      </c>
      <c r="U3405" s="22">
        <v>0</v>
      </c>
      <c r="V3405" s="116">
        <f t="shared" ref="V3405" si="14041">$T$8*SIN($B3405*$U$8)</f>
        <v>-1.9822902885114044</v>
      </c>
      <c r="X3405" s="55">
        <f t="shared" ref="X3405" si="14042">N3405*S3405+P3405*S3408-O3405*T3405-Q3405*T3408</f>
        <v>-0.81991539937050462</v>
      </c>
      <c r="Y3405" s="58">
        <f t="shared" ref="Y3405" si="14043">(N3405*T3405+O3405*S3405+P3405*T3408+Q3405*S3408)</f>
        <v>0</v>
      </c>
      <c r="Z3405" s="56">
        <f t="shared" ref="Z3405" si="14044">N3405*U3405+P3405*U3408-O3405*V3405-Q3405*V3408</f>
        <v>0</v>
      </c>
      <c r="AA3405" s="57">
        <f t="shared" ref="AA3405" si="14045">(N3405*V3405+O3405*U3405+P3405*V3408+Q3405*U3408)</f>
        <v>0.47559645833468434</v>
      </c>
      <c r="AB3405" s="9"/>
      <c r="AC3405" s="61">
        <f t="shared" ref="AC3405" si="14046">20*LOG((2*$X$8)/(($X$8*X3405+Z3405+$X$8*X3408+Z3408)^2+($X$8*Y3405+AA3405+$X$8*Y3408+AA3408)^2)^0.5)</f>
        <v>-4.9217091592648726E-2</v>
      </c>
      <c r="AE3405" s="99">
        <f t="shared" ref="AE3405" si="14047">((Y3405^2+X3405^2)/(Y3408^2+X3408^2))^0.5</f>
        <v>1.1898162011696076</v>
      </c>
      <c r="AF3405" s="17"/>
      <c r="AG3405" s="62"/>
      <c r="AH3405" s="62"/>
      <c r="AI3405" s="62"/>
      <c r="AJ3405" s="62"/>
    </row>
    <row r="3406" spans="2:36" ht="18.649999999999999" customHeight="1" thickBot="1">
      <c r="D3406" s="59"/>
      <c r="E3406" s="22"/>
      <c r="F3406" s="22"/>
      <c r="G3406" s="65"/>
      <c r="I3406" s="63"/>
      <c r="L3406" s="64"/>
      <c r="N3406" s="63"/>
      <c r="Q3406" s="64"/>
      <c r="S3406" s="63"/>
      <c r="V3406" s="64"/>
      <c r="X3406" s="63"/>
      <c r="AA3406" s="64"/>
      <c r="AE3406" s="100"/>
      <c r="AF3406" s="17"/>
      <c r="AG3406" s="62"/>
      <c r="AH3406" s="62"/>
      <c r="AI3406" s="62"/>
      <c r="AJ3406" s="62"/>
    </row>
    <row r="3407" spans="2:36" ht="18.649999999999999" customHeight="1" thickBot="1">
      <c r="D3407" s="237" t="s">
        <v>39</v>
      </c>
      <c r="E3407" s="238"/>
      <c r="F3407" s="239" t="s">
        <v>40</v>
      </c>
      <c r="G3407" s="240"/>
      <c r="I3407" s="228" t="s">
        <v>18</v>
      </c>
      <c r="J3407" s="229"/>
      <c r="K3407" s="230" t="s">
        <v>19</v>
      </c>
      <c r="L3407" s="231"/>
      <c r="N3407" s="228" t="s">
        <v>20</v>
      </c>
      <c r="O3407" s="229"/>
      <c r="P3407" s="230" t="s">
        <v>21</v>
      </c>
      <c r="Q3407" s="231"/>
      <c r="S3407" s="228" t="s">
        <v>47</v>
      </c>
      <c r="T3407" s="229"/>
      <c r="U3407" s="230" t="s">
        <v>48</v>
      </c>
      <c r="V3407" s="231"/>
      <c r="X3407" s="228" t="s">
        <v>51</v>
      </c>
      <c r="Y3407" s="229"/>
      <c r="Z3407" s="230" t="s">
        <v>52</v>
      </c>
      <c r="AA3407" s="231"/>
      <c r="AB3407" s="4"/>
      <c r="AC3407" s="71" t="s">
        <v>89</v>
      </c>
      <c r="AE3407" s="101" t="s">
        <v>90</v>
      </c>
      <c r="AF3407" s="17"/>
      <c r="AG3407" s="62"/>
      <c r="AH3407" s="62"/>
      <c r="AI3407" s="62"/>
      <c r="AJ3407" s="62"/>
    </row>
    <row r="3408" spans="2:36" ht="18.649999999999999" customHeight="1" thickTop="1" thickBot="1">
      <c r="D3408" s="43">
        <v>0</v>
      </c>
      <c r="E3408" s="116">
        <f t="shared" ref="E3408" si="14048">(1/$E$8)*SIN($B3405*$F$8)</f>
        <v>-0.22025447650126717</v>
      </c>
      <c r="F3408" s="59">
        <f t="shared" ref="F3408" si="14049">COS($F$8*$B3405)</f>
        <v>-0.75059422475154625</v>
      </c>
      <c r="G3408" s="73">
        <v>0</v>
      </c>
      <c r="I3408" s="55">
        <v>0</v>
      </c>
      <c r="J3408" s="58">
        <f t="shared" ref="J3408" si="14050">(TAN($K$8*B3405))/$J$8</f>
        <v>0.63626692147832997</v>
      </c>
      <c r="K3408" s="56">
        <v>1</v>
      </c>
      <c r="L3408" s="57">
        <v>0</v>
      </c>
      <c r="N3408" s="55">
        <f t="shared" ref="N3408" si="14051">D3408*I3405+F3408*I3408-E3408*J3405-G3408*J3408</f>
        <v>0</v>
      </c>
      <c r="O3408" s="58">
        <f t="shared" ref="O3408" si="14052">(D3408*J3405+E3408*I3405+F3408*J3408+G3408*I3408)</f>
        <v>-0.69783275316334725</v>
      </c>
      <c r="P3408" s="56">
        <f t="shared" ref="P3408" si="14053">D3408*K3405+F3408*K3408-E3408*L3405-G3408*L3408</f>
        <v>-0.75059422475154625</v>
      </c>
      <c r="Q3408" s="57">
        <f t="shared" ref="Q3408" si="14054">(D3408*L3405+E3408*K3405+F3408*L3408+G3408*K3408)</f>
        <v>0</v>
      </c>
      <c r="S3408" s="43">
        <v>0</v>
      </c>
      <c r="T3408" s="116">
        <f t="shared" ref="T3408" si="14055">(1/$T$8)*SIN($B3405*$U$8)</f>
        <v>-0.22025447650126717</v>
      </c>
      <c r="U3408" s="59">
        <f t="shared" ref="U3408" si="14056">COS($U$8*$B3405)</f>
        <v>-0.75059422475154625</v>
      </c>
      <c r="V3408" s="73">
        <v>0</v>
      </c>
      <c r="X3408" s="55">
        <f t="shared" ref="X3408" si="14057">N3408*S3405+P3408*S3408-O3408*T3405-Q3408*T3408</f>
        <v>0</v>
      </c>
      <c r="Y3408" s="58">
        <f t="shared" ref="Y3408" si="14058">(N3408*T3405+O3408*S3405+P3408*T3408+Q3408*S3408)</f>
        <v>0.689110972404406</v>
      </c>
      <c r="Z3408" s="56">
        <f t="shared" ref="Z3408" si="14059">N3408*U3405+P3408*U3408-O3408*V3405-Q3408*V3408</f>
        <v>-0.81991539937050451</v>
      </c>
      <c r="AA3408" s="57">
        <f t="shared" ref="AA3408" si="14060">(N3408*V3405+O3408*U3405+P3408*V3408+Q3408*U3408)</f>
        <v>0</v>
      </c>
      <c r="AB3408" s="9"/>
      <c r="AC3408" s="74">
        <f t="shared" ref="AC3408" si="14061">(180/PI())*ATAN(-1*(($X$8*Y3405+AA3405+$X$8*Y3408+AA3408)/($X$8*X3405+Z3405+$X$8*X3408+Z3408)))</f>
        <v>35.384682871439963</v>
      </c>
      <c r="AE3408" s="102">
        <f t="shared" ref="AE3408" si="14062">20*LOG(((($X$8*X3405+Z3405-$X$8*X3408-Z3408)^2+($X$8*Y3405+AA3405-$X$8*Y3408-AA3408)^2)/(($X$8*X3405+Z3405+$X$8*X3408+Z3408)^2+($X$8*Y3405+AA3405+$X$8*Y3408+AA3408)^2))^0.5)</f>
        <v>-19.481268957122811</v>
      </c>
      <c r="AF3408" s="17"/>
      <c r="AG3408" s="62"/>
      <c r="AH3408" s="62"/>
      <c r="AI3408" s="62"/>
      <c r="AJ3408" s="62"/>
    </row>
    <row r="3409" spans="2:36" ht="18.649999999999999" customHeight="1">
      <c r="AE3409" s="66"/>
    </row>
    <row r="3410" spans="2:36" ht="18.649999999999999" customHeight="1" thickBot="1">
      <c r="E3410" s="50" t="s">
        <v>8</v>
      </c>
      <c r="J3410" s="50" t="s">
        <v>9</v>
      </c>
      <c r="O3410" s="50" t="s">
        <v>10</v>
      </c>
      <c r="T3410" s="50" t="s">
        <v>11</v>
      </c>
      <c r="Y3410" s="50" t="s">
        <v>12</v>
      </c>
    </row>
    <row r="3411" spans="2:36" ht="18.649999999999999" customHeight="1" thickBot="1">
      <c r="B3411" s="49"/>
      <c r="D3411" s="233" t="s">
        <v>37</v>
      </c>
      <c r="E3411" s="234"/>
      <c r="F3411" s="235" t="s">
        <v>38</v>
      </c>
      <c r="G3411" s="236"/>
      <c r="I3411" s="228" t="s">
        <v>14</v>
      </c>
      <c r="J3411" s="229"/>
      <c r="K3411" s="230" t="s">
        <v>15</v>
      </c>
      <c r="L3411" s="231"/>
      <c r="N3411" s="228" t="s">
        <v>16</v>
      </c>
      <c r="O3411" s="229"/>
      <c r="P3411" s="230" t="s">
        <v>17</v>
      </c>
      <c r="Q3411" s="231"/>
      <c r="S3411" s="228" t="s">
        <v>45</v>
      </c>
      <c r="T3411" s="229"/>
      <c r="U3411" s="230" t="s">
        <v>46</v>
      </c>
      <c r="V3411" s="231"/>
      <c r="X3411" s="228" t="s">
        <v>49</v>
      </c>
      <c r="Y3411" s="229"/>
      <c r="Z3411" s="230" t="s">
        <v>50</v>
      </c>
      <c r="AA3411" s="231"/>
      <c r="AB3411" s="4"/>
      <c r="AC3411" s="53" t="s">
        <v>87</v>
      </c>
      <c r="AE3411" s="98" t="s">
        <v>88</v>
      </c>
      <c r="AF3411" s="17"/>
      <c r="AG3411" s="62"/>
      <c r="AH3411" s="62"/>
      <c r="AI3411" s="62"/>
      <c r="AJ3411" s="62"/>
    </row>
    <row r="3412" spans="2:36" ht="18.649999999999999" customHeight="1" thickTop="1" thickBot="1">
      <c r="B3412" s="75">
        <v>9.68</v>
      </c>
      <c r="D3412" s="132">
        <f t="shared" ref="D3412" si="14063">COS($F$8*$B3412)</f>
        <v>-0.74528494433535353</v>
      </c>
      <c r="E3412" s="133">
        <v>0</v>
      </c>
      <c r="F3412" s="134">
        <v>0</v>
      </c>
      <c r="G3412" s="135">
        <f t="shared" ref="G3412" si="14064">$E$8*SIN($B3412*$F$8)</f>
        <v>-2.0002382772368499</v>
      </c>
      <c r="I3412" s="55">
        <v>1</v>
      </c>
      <c r="J3412" s="58">
        <v>0</v>
      </c>
      <c r="K3412" s="56">
        <v>0</v>
      </c>
      <c r="L3412" s="57">
        <v>0</v>
      </c>
      <c r="N3412" s="55">
        <f t="shared" ref="N3412" si="14065">D3412*I3412+F3412*I3415-E3412*J3412-G3412*J3415</f>
        <v>0.57197487002795211</v>
      </c>
      <c r="O3412" s="58">
        <f t="shared" ref="O3412" si="14066">(D3412*J3412+E3412*I3412+F3412*J3415+G3412*I3415)</f>
        <v>0</v>
      </c>
      <c r="P3412" s="56">
        <f t="shared" ref="P3412" si="14067">D3412*K3412+F3412*K3415-E3412*L3412-G3412*L3415</f>
        <v>0</v>
      </c>
      <c r="Q3412" s="57">
        <f t="shared" ref="Q3412" si="14068">(D3412*L3412+E3412*K3412+F3412*L3415+G3412*K3415)</f>
        <v>-2.0002382772368499</v>
      </c>
      <c r="S3412" s="59">
        <f t="shared" ref="S3412" si="14069">COS($U$8*$B3412)</f>
        <v>-0.74528494433535353</v>
      </c>
      <c r="T3412" s="60">
        <v>0</v>
      </c>
      <c r="U3412" s="22">
        <v>0</v>
      </c>
      <c r="V3412" s="116">
        <f t="shared" ref="V3412" si="14070">$T$8*SIN($B3412*$U$8)</f>
        <v>-2.0002382772368499</v>
      </c>
      <c r="X3412" s="55">
        <f t="shared" ref="X3412" si="14071">N3412*S3412+P3412*S3415-O3412*T3412-Q3412*T3415</f>
        <v>-0.87083461091705239</v>
      </c>
      <c r="Y3412" s="58">
        <f t="shared" ref="Y3412" si="14072">(N3412*T3412+O3412*S3412+P3412*T3415+Q3412*S3415)</f>
        <v>0</v>
      </c>
      <c r="Z3412" s="56">
        <f t="shared" ref="Z3412" si="14073">N3412*U3412+P3412*U3415-O3412*V3412-Q3412*V3415</f>
        <v>0</v>
      </c>
      <c r="AA3412" s="57">
        <f t="shared" ref="AA3412" si="14074">(N3412*V3412+O3412*U3412+P3412*V3415+Q3412*U3415)</f>
        <v>0.34666144446042702</v>
      </c>
      <c r="AB3412" s="9"/>
      <c r="AC3412" s="61">
        <f t="shared" ref="AC3412" si="14075">20*LOG((2*$X$8)/(($X$8*X3412+Z3412+$X$8*X3415+Z3415)^2+($X$8*Y3412+AA3412+$X$8*Y3415+AA3415)^2)^0.5)</f>
        <v>-0.1313077241159383</v>
      </c>
      <c r="AE3412" s="99">
        <f t="shared" ref="AE3412" si="14076">((Y3412^2+X3412^2)/(Y3415^2+X3415^2))^0.5</f>
        <v>1.2492796667386412</v>
      </c>
      <c r="AF3412" s="17"/>
      <c r="AG3412" s="62"/>
      <c r="AH3412" s="62"/>
      <c r="AI3412" s="62"/>
      <c r="AJ3412" s="62"/>
    </row>
    <row r="3413" spans="2:36" ht="18.649999999999999" customHeight="1" thickBot="1">
      <c r="D3413" s="59"/>
      <c r="E3413" s="22"/>
      <c r="F3413" s="22"/>
      <c r="G3413" s="65"/>
      <c r="I3413" s="63"/>
      <c r="L3413" s="64"/>
      <c r="N3413" s="63"/>
      <c r="Q3413" s="64"/>
      <c r="S3413" s="63"/>
      <c r="V3413" s="64"/>
      <c r="X3413" s="63"/>
      <c r="AA3413" s="64"/>
      <c r="AE3413" s="100"/>
      <c r="AF3413" s="17"/>
      <c r="AG3413" s="62"/>
      <c r="AH3413" s="62"/>
      <c r="AI3413" s="62"/>
      <c r="AJ3413" s="62"/>
    </row>
    <row r="3414" spans="2:36" ht="18.649999999999999" customHeight="1" thickBot="1">
      <c r="D3414" s="237" t="s">
        <v>39</v>
      </c>
      <c r="E3414" s="238"/>
      <c r="F3414" s="239" t="s">
        <v>40</v>
      </c>
      <c r="G3414" s="240"/>
      <c r="I3414" s="228" t="s">
        <v>18</v>
      </c>
      <c r="J3414" s="229"/>
      <c r="K3414" s="230" t="s">
        <v>19</v>
      </c>
      <c r="L3414" s="231"/>
      <c r="N3414" s="228" t="s">
        <v>20</v>
      </c>
      <c r="O3414" s="229"/>
      <c r="P3414" s="230" t="s">
        <v>21</v>
      </c>
      <c r="Q3414" s="231"/>
      <c r="S3414" s="228" t="s">
        <v>47</v>
      </c>
      <c r="T3414" s="229"/>
      <c r="U3414" s="230" t="s">
        <v>48</v>
      </c>
      <c r="V3414" s="231"/>
      <c r="X3414" s="228" t="s">
        <v>51</v>
      </c>
      <c r="Y3414" s="229"/>
      <c r="Z3414" s="230" t="s">
        <v>52</v>
      </c>
      <c r="AA3414" s="231"/>
      <c r="AB3414" s="4"/>
      <c r="AC3414" s="71" t="s">
        <v>89</v>
      </c>
      <c r="AE3414" s="101" t="s">
        <v>90</v>
      </c>
      <c r="AF3414" s="17"/>
      <c r="AG3414" s="62"/>
      <c r="AH3414" s="62"/>
      <c r="AI3414" s="62"/>
      <c r="AJ3414" s="62"/>
    </row>
    <row r="3415" spans="2:36" ht="18.649999999999999" customHeight="1" thickTop="1" thickBot="1">
      <c r="D3415" s="43">
        <v>0</v>
      </c>
      <c r="E3415" s="116">
        <f t="shared" ref="E3415" si="14077">(1/$E$8)*SIN($B3412*$F$8)</f>
        <v>-0.22224869747076109</v>
      </c>
      <c r="F3415" s="59">
        <f t="shared" ref="F3415" si="14078">COS($F$8*$B3412)</f>
        <v>-0.74528494433535353</v>
      </c>
      <c r="G3415" s="73">
        <v>0</v>
      </c>
      <c r="I3415" s="55">
        <v>0</v>
      </c>
      <c r="J3415" s="58">
        <f t="shared" ref="J3415" si="14079">(TAN($K$8*B3412))/$J$8</f>
        <v>0.65855144827194401</v>
      </c>
      <c r="K3415" s="56">
        <v>1</v>
      </c>
      <c r="L3415" s="57">
        <v>0</v>
      </c>
      <c r="N3415" s="55">
        <f t="shared" ref="N3415" si="14080">D3415*I3412+F3415*I3415-E3415*J3412-G3415*J3415</f>
        <v>0</v>
      </c>
      <c r="O3415" s="58">
        <f t="shared" ref="O3415" si="14081">(D3415*J3412+E3415*I3412+F3415*J3415+G3415*I3415)</f>
        <v>-0.71305717693808335</v>
      </c>
      <c r="P3415" s="56">
        <f t="shared" ref="P3415" si="14082">D3415*K3412+F3415*K3415-E3415*L3412-G3415*L3415</f>
        <v>-0.74528494433535353</v>
      </c>
      <c r="Q3415" s="57">
        <f t="shared" ref="Q3415" si="14083">(D3415*L3412+E3415*K3412+F3415*L3415+G3415*K3415)</f>
        <v>0</v>
      </c>
      <c r="S3415" s="43">
        <v>0</v>
      </c>
      <c r="T3415" s="116">
        <f t="shared" ref="T3415" si="14084">(1/$T$8)*SIN($B3412*$U$8)</f>
        <v>-0.22224869747076109</v>
      </c>
      <c r="U3415" s="59">
        <f t="shared" ref="U3415" si="14085">COS($U$8*$B3412)</f>
        <v>-0.74528494433535353</v>
      </c>
      <c r="V3415" s="73">
        <v>0</v>
      </c>
      <c r="X3415" s="55">
        <f t="shared" ref="X3415" si="14086">N3415*S3412+P3415*S3415-O3415*T3412-Q3415*T3415</f>
        <v>0</v>
      </c>
      <c r="Y3415" s="58">
        <f t="shared" ref="Y3415" si="14087">(N3415*T3412+O3415*S3412+P3415*T3415+Q3415*S3415)</f>
        <v>0.6970693865453248</v>
      </c>
      <c r="Z3415" s="56">
        <f t="shared" ref="Z3415" si="14088">N3415*U3412+P3415*U3415-O3415*V3412-Q3415*V3415</f>
        <v>-0.87083461091705261</v>
      </c>
      <c r="AA3415" s="57">
        <f t="shared" ref="AA3415" si="14089">(N3415*V3412+O3415*U3412+P3415*V3415+Q3415*U3415)</f>
        <v>0</v>
      </c>
      <c r="AB3415" s="9"/>
      <c r="AC3415" s="74">
        <f t="shared" ref="AC3415" si="14090">(180/PI())*ATAN(-1*(($X$8*Y3412+AA3412+$X$8*Y3415+AA3415)/($X$8*X3412+Z3412+$X$8*X3415+Z3415)))</f>
        <v>30.933009615955047</v>
      </c>
      <c r="AE3415" s="102">
        <f t="shared" ref="AE3415" si="14091">20*LOG(((($X$8*X3412+Z3412-$X$8*X3415-Z3415)^2+($X$8*Y3412+AA3412-$X$8*Y3415-AA3415)^2)/(($X$8*X3412+Z3412+$X$8*X3415+Z3415)^2+($X$8*Y3412+AA3412+$X$8*Y3415+AA3415)^2))^0.5)</f>
        <v>-15.260428817351579</v>
      </c>
      <c r="AF3415" s="17"/>
      <c r="AG3415" s="62"/>
      <c r="AH3415" s="62"/>
      <c r="AI3415" s="62"/>
      <c r="AJ3415" s="62"/>
    </row>
    <row r="3416" spans="2:36" ht="18.649999999999999" customHeight="1">
      <c r="AE3416" s="66"/>
    </row>
    <row r="3417" spans="2:36" ht="18.649999999999999" customHeight="1" thickBot="1">
      <c r="E3417" s="50" t="s">
        <v>8</v>
      </c>
      <c r="J3417" s="50" t="s">
        <v>9</v>
      </c>
      <c r="O3417" s="50" t="s">
        <v>10</v>
      </c>
      <c r="T3417" s="50" t="s">
        <v>11</v>
      </c>
      <c r="Y3417" s="50" t="s">
        <v>12</v>
      </c>
    </row>
    <row r="3418" spans="2:36" ht="18.649999999999999" customHeight="1" thickBot="1">
      <c r="B3418" s="49"/>
      <c r="D3418" s="233" t="s">
        <v>37</v>
      </c>
      <c r="E3418" s="234"/>
      <c r="F3418" s="235" t="s">
        <v>38</v>
      </c>
      <c r="G3418" s="236"/>
      <c r="I3418" s="228" t="s">
        <v>14</v>
      </c>
      <c r="J3418" s="229"/>
      <c r="K3418" s="230" t="s">
        <v>15</v>
      </c>
      <c r="L3418" s="231"/>
      <c r="N3418" s="228" t="s">
        <v>16</v>
      </c>
      <c r="O3418" s="229"/>
      <c r="P3418" s="230" t="s">
        <v>17</v>
      </c>
      <c r="Q3418" s="231"/>
      <c r="S3418" s="228" t="s">
        <v>45</v>
      </c>
      <c r="T3418" s="229"/>
      <c r="U3418" s="230" t="s">
        <v>46</v>
      </c>
      <c r="V3418" s="231"/>
      <c r="X3418" s="228" t="s">
        <v>49</v>
      </c>
      <c r="Y3418" s="229"/>
      <c r="Z3418" s="230" t="s">
        <v>50</v>
      </c>
      <c r="AA3418" s="231"/>
      <c r="AB3418" s="4"/>
      <c r="AC3418" s="53" t="s">
        <v>87</v>
      </c>
      <c r="AE3418" s="98" t="s">
        <v>88</v>
      </c>
      <c r="AF3418" s="17"/>
      <c r="AG3418" s="62"/>
      <c r="AH3418" s="62"/>
      <c r="AI3418" s="62"/>
      <c r="AJ3418" s="62"/>
    </row>
    <row r="3419" spans="2:36" ht="18.649999999999999" customHeight="1" thickTop="1" thickBot="1">
      <c r="B3419" s="75">
        <v>9.6999999999999993</v>
      </c>
      <c r="D3419" s="132">
        <f t="shared" ref="D3419" si="14092">COS($F$8*$B3419)</f>
        <v>-0.73992798005627836</v>
      </c>
      <c r="E3419" s="133">
        <v>0</v>
      </c>
      <c r="F3419" s="134">
        <v>0</v>
      </c>
      <c r="G3419" s="135">
        <f t="shared" ref="G3419" si="14093">$E$8*SIN($B3419*$F$8)</f>
        <v>-2.0180582892891179</v>
      </c>
      <c r="I3419" s="55">
        <v>1</v>
      </c>
      <c r="J3419" s="58">
        <v>0</v>
      </c>
      <c r="K3419" s="56">
        <v>0</v>
      </c>
      <c r="L3419" s="57">
        <v>0</v>
      </c>
      <c r="N3419" s="55">
        <f t="shared" ref="N3419" si="14094">D3419*I3419+F3419*I3422-E3419*J3419-G3419*J3422</f>
        <v>0.63469915645148012</v>
      </c>
      <c r="O3419" s="58">
        <f t="shared" ref="O3419" si="14095">(D3419*J3419+E3419*I3419+F3419*J3422+G3419*I3422)</f>
        <v>0</v>
      </c>
      <c r="P3419" s="56">
        <f t="shared" ref="P3419" si="14096">D3419*K3419+F3419*K3422-E3419*L3419-G3419*L3422</f>
        <v>0</v>
      </c>
      <c r="Q3419" s="57">
        <f t="shared" ref="Q3419" si="14097">(D3419*L3419+E3419*K3419+F3419*L3422+G3419*K3422)</f>
        <v>-2.0180582892891179</v>
      </c>
      <c r="S3419" s="59">
        <f t="shared" ref="S3419" si="14098">COS($U$8*$B3419)</f>
        <v>-0.73992798005627836</v>
      </c>
      <c r="T3419" s="60">
        <v>0</v>
      </c>
      <c r="U3419" s="22">
        <v>0</v>
      </c>
      <c r="V3419" s="116">
        <f t="shared" ref="V3419" si="14099">$T$8*SIN($B3419*$U$8)</f>
        <v>-2.0180582892891179</v>
      </c>
      <c r="X3419" s="55">
        <f t="shared" ref="X3419" si="14100">N3419*S3419+P3419*S3422-O3419*T3419-Q3419*T3422</f>
        <v>-0.92213824910640318</v>
      </c>
      <c r="Y3419" s="58">
        <f t="shared" ref="Y3419" si="14101">(N3419*T3419+O3419*S3419+P3419*T3422+Q3419*S3422)</f>
        <v>0</v>
      </c>
      <c r="Z3419" s="56">
        <f t="shared" ref="Z3419" si="14102">N3419*U3419+P3419*U3422-O3419*V3419-Q3419*V3422</f>
        <v>0</v>
      </c>
      <c r="AA3419" s="57">
        <f t="shared" ref="AA3419" si="14103">(N3419*V3419+O3419*U3419+P3419*V3422+Q3419*U3422)</f>
        <v>0.2123578997478055</v>
      </c>
      <c r="AB3419" s="9"/>
      <c r="AC3419" s="61">
        <f t="shared" ref="AC3419" si="14104">20*LOG((2*$X$8)/(($X$8*X3419+Z3419+$X$8*X3422+Z3422)^2+($X$8*Y3419+AA3419+$X$8*Y3422+AA3422)^2)^0.5)</f>
        <v>-0.25557603099119475</v>
      </c>
      <c r="AE3419" s="99">
        <f t="shared" ref="AE3419" si="14105">((Y3419^2+X3419^2)/(Y3422^2+X3422^2))^0.5</f>
        <v>1.3084456006810834</v>
      </c>
      <c r="AF3419" s="17"/>
      <c r="AG3419" s="62"/>
      <c r="AH3419" s="62"/>
      <c r="AI3419" s="62"/>
      <c r="AJ3419" s="62"/>
    </row>
    <row r="3420" spans="2:36" ht="18.649999999999999" customHeight="1" thickBot="1">
      <c r="D3420" s="59"/>
      <c r="E3420" s="22"/>
      <c r="F3420" s="22"/>
      <c r="G3420" s="65"/>
      <c r="I3420" s="63"/>
      <c r="L3420" s="64"/>
      <c r="N3420" s="63"/>
      <c r="Q3420" s="64"/>
      <c r="S3420" s="63"/>
      <c r="V3420" s="64"/>
      <c r="X3420" s="63"/>
      <c r="AA3420" s="64"/>
      <c r="AE3420" s="100"/>
      <c r="AF3420" s="17"/>
      <c r="AG3420" s="62"/>
      <c r="AH3420" s="62"/>
      <c r="AI3420" s="62"/>
      <c r="AJ3420" s="62"/>
    </row>
    <row r="3421" spans="2:36" ht="18.649999999999999" customHeight="1" thickBot="1">
      <c r="D3421" s="237" t="s">
        <v>39</v>
      </c>
      <c r="E3421" s="238"/>
      <c r="F3421" s="239" t="s">
        <v>40</v>
      </c>
      <c r="G3421" s="240"/>
      <c r="I3421" s="228" t="s">
        <v>18</v>
      </c>
      <c r="J3421" s="229"/>
      <c r="K3421" s="230" t="s">
        <v>19</v>
      </c>
      <c r="L3421" s="231"/>
      <c r="N3421" s="228" t="s">
        <v>20</v>
      </c>
      <c r="O3421" s="229"/>
      <c r="P3421" s="230" t="s">
        <v>21</v>
      </c>
      <c r="Q3421" s="231"/>
      <c r="S3421" s="228" t="s">
        <v>47</v>
      </c>
      <c r="T3421" s="229"/>
      <c r="U3421" s="230" t="s">
        <v>48</v>
      </c>
      <c r="V3421" s="231"/>
      <c r="X3421" s="228" t="s">
        <v>51</v>
      </c>
      <c r="Y3421" s="229"/>
      <c r="Z3421" s="230" t="s">
        <v>52</v>
      </c>
      <c r="AA3421" s="231"/>
      <c r="AB3421" s="4"/>
      <c r="AC3421" s="71" t="s">
        <v>89</v>
      </c>
      <c r="AE3421" s="101" t="s">
        <v>90</v>
      </c>
      <c r="AF3421" s="17"/>
      <c r="AG3421" s="62"/>
      <c r="AH3421" s="62"/>
      <c r="AI3421" s="62"/>
      <c r="AJ3421" s="62"/>
    </row>
    <row r="3422" spans="2:36" ht="18.649999999999999" customHeight="1" thickTop="1" thickBot="1">
      <c r="D3422" s="43">
        <v>0</v>
      </c>
      <c r="E3422" s="116">
        <f t="shared" ref="E3422" si="14106">(1/$E$8)*SIN($B3419*$F$8)</f>
        <v>-0.22422869880990198</v>
      </c>
      <c r="F3422" s="59">
        <f t="shared" ref="F3422" si="14107">COS($F$8*$B3419)</f>
        <v>-0.73992798005627836</v>
      </c>
      <c r="G3422" s="73">
        <v>0</v>
      </c>
      <c r="I3422" s="55">
        <v>0</v>
      </c>
      <c r="J3422" s="58">
        <f t="shared" ref="J3422" si="14108">(TAN($K$8*B3419))/$J$8</f>
        <v>0.68116324677221551</v>
      </c>
      <c r="K3422" s="56">
        <v>1</v>
      </c>
      <c r="L3422" s="57">
        <v>0</v>
      </c>
      <c r="N3422" s="55">
        <f t="shared" ref="N3422" si="14109">D3422*I3419+F3422*I3422-E3422*J3419-G3422*J3422</f>
        <v>0</v>
      </c>
      <c r="O3422" s="58">
        <f t="shared" ref="O3422" si="14110">(D3422*J3419+E3422*I3419+F3422*J3422+G3422*I3422)</f>
        <v>-0.72824044408264377</v>
      </c>
      <c r="P3422" s="56">
        <f t="shared" ref="P3422" si="14111">D3422*K3419+F3422*K3422-E3422*L3419-G3422*L3422</f>
        <v>-0.73992798005627836</v>
      </c>
      <c r="Q3422" s="57">
        <f t="shared" ref="Q3422" si="14112">(D3422*L3419+E3422*K3419+F3422*L3422+G3422*K3422)</f>
        <v>0</v>
      </c>
      <c r="S3422" s="43">
        <v>0</v>
      </c>
      <c r="T3422" s="116">
        <f t="shared" ref="T3422" si="14113">(1/$T$8)*SIN($B3419*$U$8)</f>
        <v>-0.22422869880990198</v>
      </c>
      <c r="U3422" s="59">
        <f t="shared" ref="U3422" si="14114">COS($U$8*$B3419)</f>
        <v>-0.73992798005627836</v>
      </c>
      <c r="V3422" s="73">
        <v>0</v>
      </c>
      <c r="X3422" s="55">
        <f t="shared" ref="X3422" si="14115">N3422*S3419+P3422*S3422-O3422*T3419-Q3422*T3422</f>
        <v>0</v>
      </c>
      <c r="Y3422" s="58">
        <f t="shared" ref="Y3422" si="14116">(N3422*T3419+O3422*S3419+P3422*T3422+Q3422*S3422)</f>
        <v>0.7047585689664162</v>
      </c>
      <c r="Z3422" s="56">
        <f t="shared" ref="Z3422" si="14117">N3422*U3419+P3422*U3422-O3422*V3419-Q3422*V3422</f>
        <v>-0.92213824910640341</v>
      </c>
      <c r="AA3422" s="57">
        <f t="shared" ref="AA3422" si="14118">(N3422*V3419+O3422*U3419+P3422*V3422+Q3422*U3422)</f>
        <v>0</v>
      </c>
      <c r="AB3422" s="9"/>
      <c r="AC3422" s="74">
        <f t="shared" ref="AC3422" si="14119">(180/PI())*ATAN(-1*(($X$8*Y3419+AA3419+$X$8*Y3422+AA3422)/($X$8*X3419+Z3419+$X$8*X3422+Z3422)))</f>
        <v>26.440106750125818</v>
      </c>
      <c r="AE3422" s="102">
        <f t="shared" ref="AE3422" si="14120">20*LOG(((($X$8*X3419+Z3419-$X$8*X3422-Z3422)^2+($X$8*Y3419+AA3419-$X$8*Y3422-AA3422)^2)/(($X$8*X3419+Z3419+$X$8*X3422+Z3422)^2+($X$8*Y3419+AA3419+$X$8*Y3422+AA3422)^2))^0.5)</f>
        <v>-12.429803254139983</v>
      </c>
      <c r="AF3422" s="17"/>
      <c r="AG3422" s="62"/>
      <c r="AH3422" s="62"/>
      <c r="AI3422" s="62"/>
      <c r="AJ3422" s="62"/>
    </row>
    <row r="3423" spans="2:36" ht="18.649999999999999" customHeight="1">
      <c r="AE3423" s="66"/>
    </row>
    <row r="3424" spans="2:36" ht="18.649999999999999" customHeight="1" thickBot="1">
      <c r="E3424" s="50" t="s">
        <v>8</v>
      </c>
      <c r="J3424" s="50" t="s">
        <v>9</v>
      </c>
      <c r="O3424" s="50" t="s">
        <v>10</v>
      </c>
      <c r="T3424" s="50" t="s">
        <v>11</v>
      </c>
      <c r="Y3424" s="50" t="s">
        <v>12</v>
      </c>
    </row>
    <row r="3425" spans="2:36" ht="18.649999999999999" customHeight="1" thickBot="1">
      <c r="B3425" s="49"/>
      <c r="D3425" s="233" t="s">
        <v>37</v>
      </c>
      <c r="E3425" s="234"/>
      <c r="F3425" s="235" t="s">
        <v>38</v>
      </c>
      <c r="G3425" s="236"/>
      <c r="I3425" s="228" t="s">
        <v>14</v>
      </c>
      <c r="J3425" s="229"/>
      <c r="K3425" s="230" t="s">
        <v>15</v>
      </c>
      <c r="L3425" s="231"/>
      <c r="N3425" s="228" t="s">
        <v>16</v>
      </c>
      <c r="O3425" s="229"/>
      <c r="P3425" s="230" t="s">
        <v>17</v>
      </c>
      <c r="Q3425" s="231"/>
      <c r="S3425" s="228" t="s">
        <v>45</v>
      </c>
      <c r="T3425" s="229"/>
      <c r="U3425" s="230" t="s">
        <v>46</v>
      </c>
      <c r="V3425" s="231"/>
      <c r="X3425" s="228" t="s">
        <v>49</v>
      </c>
      <c r="Y3425" s="229"/>
      <c r="Z3425" s="230" t="s">
        <v>50</v>
      </c>
      <c r="AA3425" s="231"/>
      <c r="AB3425" s="4"/>
      <c r="AC3425" s="53" t="s">
        <v>87</v>
      </c>
      <c r="AE3425" s="98" t="s">
        <v>88</v>
      </c>
      <c r="AF3425" s="17"/>
      <c r="AG3425" s="62"/>
      <c r="AH3425" s="62"/>
      <c r="AI3425" s="62"/>
      <c r="AJ3425" s="62"/>
    </row>
    <row r="3426" spans="2:36" ht="18.649999999999999" customHeight="1" thickTop="1" thickBot="1">
      <c r="B3426" s="75">
        <v>9.7200000000000006</v>
      </c>
      <c r="D3426" s="132">
        <f t="shared" ref="D3426" si="14121">COS($F$8*$B3426)</f>
        <v>-0.73452367465671919</v>
      </c>
      <c r="E3426" s="133">
        <v>0</v>
      </c>
      <c r="F3426" s="134">
        <v>0</v>
      </c>
      <c r="G3426" s="135">
        <f t="shared" ref="G3426" si="14122">$E$8*SIN($B3426*$F$8)</f>
        <v>-2.035749184531118</v>
      </c>
      <c r="I3426" s="55">
        <v>1</v>
      </c>
      <c r="J3426" s="58">
        <v>0</v>
      </c>
      <c r="K3426" s="56">
        <v>0</v>
      </c>
      <c r="L3426" s="57">
        <v>0</v>
      </c>
      <c r="N3426" s="55">
        <f t="shared" ref="N3426" si="14123">D3426*I3426+F3426*I3429-E3426*J3426-G3426*J3429</f>
        <v>0.69888521563604966</v>
      </c>
      <c r="O3426" s="58">
        <f t="shared" ref="O3426" si="14124">(D3426*J3426+E3426*I3426+F3426*J3429+G3426*I3429)</f>
        <v>0</v>
      </c>
      <c r="P3426" s="56">
        <f t="shared" ref="P3426" si="14125">D3426*K3426+F3426*K3429-E3426*L3426-G3426*L3429</f>
        <v>0</v>
      </c>
      <c r="Q3426" s="57">
        <f t="shared" ref="Q3426" si="14126">(D3426*L3426+E3426*K3426+F3426*L3429+G3426*K3429)</f>
        <v>-2.035749184531118</v>
      </c>
      <c r="S3426" s="59">
        <f t="shared" ref="S3426" si="14127">COS($U$8*$B3426)</f>
        <v>-0.73452367465671919</v>
      </c>
      <c r="T3426" s="60">
        <v>0</v>
      </c>
      <c r="U3426" s="22">
        <v>0</v>
      </c>
      <c r="V3426" s="116">
        <f t="shared" ref="V3426" si="14128">$T$8*SIN($B3426*$U$8)</f>
        <v>-2.035749184531118</v>
      </c>
      <c r="X3426" s="55">
        <f t="shared" ref="X3426" si="14129">N3426*S3426+P3426*S3429-O3426*T3426-Q3426*T3429</f>
        <v>-0.97382270812103489</v>
      </c>
      <c r="Y3426" s="58">
        <f t="shared" ref="Y3426" si="14130">(N3426*T3426+O3426*S3426+P3426*T3429+Q3426*S3429)</f>
        <v>0</v>
      </c>
      <c r="Z3426" s="56">
        <f t="shared" ref="Z3426" si="14131">N3426*U3426+P3426*U3429-O3426*V3426-Q3426*V3429</f>
        <v>0</v>
      </c>
      <c r="AA3426" s="57">
        <f t="shared" ref="AA3426" si="14132">(N3426*V3426+O3426*U3426+P3426*V3429+Q3426*U3429)</f>
        <v>7.2550963889273623E-2</v>
      </c>
      <c r="AB3426" s="9"/>
      <c r="AC3426" s="61">
        <f t="shared" ref="AC3426" si="14133">20*LOG((2*$X$8)/(($X$8*X3426+Z3426+$X$8*X3429+Z3429)^2+($X$8*Y3426+AA3426+$X$8*Y3429+AA3429)^2)^0.5)</f>
        <v>-0.42292428589377729</v>
      </c>
      <c r="AE3426" s="99">
        <f t="shared" ref="AE3426" si="14134">((Y3426^2+X3426^2)/(Y3429^2+X3429^2))^0.5</f>
        <v>1.3673831618713945</v>
      </c>
      <c r="AF3426" s="17"/>
      <c r="AG3426" s="62"/>
      <c r="AH3426" s="62"/>
      <c r="AI3426" s="62"/>
      <c r="AJ3426" s="62"/>
    </row>
    <row r="3427" spans="2:36" ht="18.649999999999999" customHeight="1" thickBot="1">
      <c r="D3427" s="59"/>
      <c r="E3427" s="22"/>
      <c r="F3427" s="22"/>
      <c r="G3427" s="65"/>
      <c r="I3427" s="63"/>
      <c r="L3427" s="64"/>
      <c r="N3427" s="63"/>
      <c r="Q3427" s="64"/>
      <c r="S3427" s="63"/>
      <c r="V3427" s="64"/>
      <c r="X3427" s="63"/>
      <c r="AA3427" s="64"/>
      <c r="AE3427" s="100"/>
      <c r="AF3427" s="17"/>
      <c r="AG3427" s="62"/>
      <c r="AH3427" s="62"/>
      <c r="AI3427" s="62"/>
      <c r="AJ3427" s="62"/>
    </row>
    <row r="3428" spans="2:36" ht="18.649999999999999" customHeight="1" thickBot="1">
      <c r="D3428" s="237" t="s">
        <v>39</v>
      </c>
      <c r="E3428" s="238"/>
      <c r="F3428" s="239" t="s">
        <v>40</v>
      </c>
      <c r="G3428" s="240"/>
      <c r="I3428" s="228" t="s">
        <v>18</v>
      </c>
      <c r="J3428" s="229"/>
      <c r="K3428" s="230" t="s">
        <v>19</v>
      </c>
      <c r="L3428" s="231"/>
      <c r="N3428" s="228" t="s">
        <v>20</v>
      </c>
      <c r="O3428" s="229"/>
      <c r="P3428" s="230" t="s">
        <v>21</v>
      </c>
      <c r="Q3428" s="231"/>
      <c r="S3428" s="228" t="s">
        <v>47</v>
      </c>
      <c r="T3428" s="229"/>
      <c r="U3428" s="230" t="s">
        <v>48</v>
      </c>
      <c r="V3428" s="231"/>
      <c r="X3428" s="228" t="s">
        <v>51</v>
      </c>
      <c r="Y3428" s="229"/>
      <c r="Z3428" s="230" t="s">
        <v>52</v>
      </c>
      <c r="AA3428" s="231"/>
      <c r="AB3428" s="4"/>
      <c r="AC3428" s="71" t="s">
        <v>89</v>
      </c>
      <c r="AE3428" s="101" t="s">
        <v>90</v>
      </c>
      <c r="AF3428" s="17"/>
      <c r="AG3428" s="62"/>
      <c r="AH3428" s="62"/>
      <c r="AI3428" s="62"/>
      <c r="AJ3428" s="62"/>
    </row>
    <row r="3429" spans="2:36" ht="18.649999999999999" customHeight="1" thickTop="1" thickBot="1">
      <c r="D3429" s="43">
        <v>0</v>
      </c>
      <c r="E3429" s="116">
        <f t="shared" ref="E3429" si="14135">(1/$E$8)*SIN($B3426*$F$8)</f>
        <v>-0.22619435383679087</v>
      </c>
      <c r="F3429" s="59">
        <f t="shared" ref="F3429" si="14136">COS($F$8*$B3426)</f>
        <v>-0.73452367465671919</v>
      </c>
      <c r="G3429" s="73">
        <v>0</v>
      </c>
      <c r="I3429" s="55">
        <v>0</v>
      </c>
      <c r="J3429" s="58">
        <f t="shared" ref="J3429" si="14137">(TAN($K$8*B3426))/$J$8</f>
        <v>0.70411861204940995</v>
      </c>
      <c r="K3429" s="56">
        <v>1</v>
      </c>
      <c r="L3429" s="57">
        <v>0</v>
      </c>
      <c r="N3429" s="55">
        <f t="shared" ref="N3429" si="14138">D3429*I3426+F3429*I3429-E3429*J3426-G3429*J3429</f>
        <v>0</v>
      </c>
      <c r="O3429" s="58">
        <f t="shared" ref="O3429" si="14139">(D3429*J3426+E3429*I3426+F3429*J3429+G3429*I3429)</f>
        <v>-0.74338614415351234</v>
      </c>
      <c r="P3429" s="56">
        <f t="shared" ref="P3429" si="14140">D3429*K3426+F3429*K3429-E3429*L3426-G3429*L3429</f>
        <v>-0.73452367465671919</v>
      </c>
      <c r="Q3429" s="57">
        <f t="shared" ref="Q3429" si="14141">(D3429*L3426+E3429*K3426+F3429*L3429+G3429*K3429)</f>
        <v>0</v>
      </c>
      <c r="S3429" s="43">
        <v>0</v>
      </c>
      <c r="T3429" s="116">
        <f t="shared" ref="T3429" si="14142">(1/$T$8)*SIN($B3426*$U$8)</f>
        <v>-0.22619435383679087</v>
      </c>
      <c r="U3429" s="59">
        <f t="shared" ref="U3429" si="14143">COS($U$8*$B3426)</f>
        <v>-0.73452367465671919</v>
      </c>
      <c r="V3429" s="73">
        <v>0</v>
      </c>
      <c r="X3429" s="55">
        <f t="shared" ref="X3429" si="14144">N3429*S3426+P3429*S3429-O3429*T3426-Q3429*T3429</f>
        <v>0</v>
      </c>
      <c r="Y3429" s="58">
        <f t="shared" ref="Y3429" si="14145">(N3429*T3426+O3429*S3426+P3429*T3429+Q3429*S3429)</f>
        <v>0.71217983025932929</v>
      </c>
      <c r="Z3429" s="56">
        <f t="shared" ref="Z3429" si="14146">N3429*U3426+P3429*U3429-O3429*V3426-Q3429*V3429</f>
        <v>-0.97382270812103489</v>
      </c>
      <c r="AA3429" s="57">
        <f t="shared" ref="AA3429" si="14147">(N3429*V3426+O3429*U3426+P3429*V3429+Q3429*U3429)</f>
        <v>0</v>
      </c>
      <c r="AB3429" s="9"/>
      <c r="AC3429" s="74">
        <f t="shared" ref="AC3429" si="14148">(180/PI())*ATAN(-1*(($X$8*Y3426+AA3426+$X$8*Y3429+AA3429)/($X$8*X3426+Z3426+$X$8*X3429+Z3429)))</f>
        <v>21.945124506755729</v>
      </c>
      <c r="AE3429" s="102">
        <f t="shared" ref="AE3429" si="14149">20*LOG(((($X$8*X3426+Z3426-$X$8*X3429-Z3429)^2+($X$8*Y3426+AA3426-$X$8*Y3429-AA3429)^2)/(($X$8*X3426+Z3426+$X$8*X3429+Z3429)^2+($X$8*Y3426+AA3426+$X$8*Y3429+AA3429)^2))^0.5)</f>
        <v>-10.324963095740179</v>
      </c>
      <c r="AF3429" s="17"/>
      <c r="AG3429" s="62"/>
      <c r="AH3429" s="62"/>
      <c r="AI3429" s="62"/>
      <c r="AJ3429" s="62"/>
    </row>
    <row r="3430" spans="2:36" ht="18.649999999999999" customHeight="1">
      <c r="AE3430" s="66"/>
    </row>
    <row r="3431" spans="2:36" ht="18.649999999999999" customHeight="1" thickBot="1">
      <c r="E3431" s="50" t="s">
        <v>8</v>
      </c>
      <c r="J3431" s="50" t="s">
        <v>9</v>
      </c>
      <c r="O3431" s="50" t="s">
        <v>10</v>
      </c>
      <c r="T3431" s="50" t="s">
        <v>11</v>
      </c>
      <c r="Y3431" s="50" t="s">
        <v>12</v>
      </c>
    </row>
    <row r="3432" spans="2:36" ht="18.649999999999999" customHeight="1" thickBot="1">
      <c r="B3432" s="49"/>
      <c r="D3432" s="233" t="s">
        <v>37</v>
      </c>
      <c r="E3432" s="234"/>
      <c r="F3432" s="235" t="s">
        <v>38</v>
      </c>
      <c r="G3432" s="236"/>
      <c r="I3432" s="228" t="s">
        <v>14</v>
      </c>
      <c r="J3432" s="229"/>
      <c r="K3432" s="230" t="s">
        <v>15</v>
      </c>
      <c r="L3432" s="231"/>
      <c r="N3432" s="228" t="s">
        <v>16</v>
      </c>
      <c r="O3432" s="229"/>
      <c r="P3432" s="230" t="s">
        <v>17</v>
      </c>
      <c r="Q3432" s="231"/>
      <c r="S3432" s="228" t="s">
        <v>45</v>
      </c>
      <c r="T3432" s="229"/>
      <c r="U3432" s="230" t="s">
        <v>46</v>
      </c>
      <c r="V3432" s="231"/>
      <c r="X3432" s="228" t="s">
        <v>49</v>
      </c>
      <c r="Y3432" s="229"/>
      <c r="Z3432" s="230" t="s">
        <v>50</v>
      </c>
      <c r="AA3432" s="231"/>
      <c r="AB3432" s="4"/>
      <c r="AC3432" s="53" t="s">
        <v>87</v>
      </c>
      <c r="AE3432" s="98" t="s">
        <v>88</v>
      </c>
      <c r="AF3432" s="17"/>
      <c r="AG3432" s="62"/>
      <c r="AH3432" s="62"/>
      <c r="AI3432" s="62"/>
      <c r="AJ3432" s="62"/>
    </row>
    <row r="3433" spans="2:36" ht="18.649999999999999" customHeight="1" thickTop="1" thickBot="1">
      <c r="B3433" s="75">
        <v>9.74</v>
      </c>
      <c r="D3433" s="132">
        <f t="shared" ref="D3433" si="14150">COS($F$8*$B3433)</f>
        <v>-0.72907237390799573</v>
      </c>
      <c r="E3433" s="133">
        <v>0</v>
      </c>
      <c r="F3433" s="134">
        <v>0</v>
      </c>
      <c r="G3433" s="135">
        <f t="shared" ref="G3433" si="14151">$E$8*SIN($B3433*$F$8)</f>
        <v>-2.0533098310867355</v>
      </c>
      <c r="I3433" s="55">
        <v>1</v>
      </c>
      <c r="J3433" s="58">
        <v>0</v>
      </c>
      <c r="K3433" s="56">
        <v>0</v>
      </c>
      <c r="L3433" s="57">
        <v>0</v>
      </c>
      <c r="N3433" s="55">
        <f t="shared" ref="N3433" si="14152">D3433*I3433+F3433*I3436-E3433*J3433-G3433*J3436</f>
        <v>0.76457626400240819</v>
      </c>
      <c r="O3433" s="58">
        <f t="shared" ref="O3433" si="14153">(D3433*J3433+E3433*I3433+F3433*J3436+G3433*I3436)</f>
        <v>0</v>
      </c>
      <c r="P3433" s="56">
        <f t="shared" ref="P3433" si="14154">D3433*K3433+F3433*K3436-E3433*L3433-G3433*L3436</f>
        <v>0</v>
      </c>
      <c r="Q3433" s="57">
        <f t="shared" ref="Q3433" si="14155">(D3433*L3433+E3433*K3433+F3433*L3436+G3433*K3436)</f>
        <v>-2.0533098310867355</v>
      </c>
      <c r="S3433" s="59">
        <f t="shared" ref="S3433" si="14156">COS($U$8*$B3433)</f>
        <v>-0.72907237390799573</v>
      </c>
      <c r="T3433" s="60">
        <v>0</v>
      </c>
      <c r="U3433" s="22">
        <v>0</v>
      </c>
      <c r="V3433" s="116">
        <f t="shared" ref="V3433" si="14157">$T$8*SIN($B3433*$U$8)</f>
        <v>-2.0533098310867355</v>
      </c>
      <c r="X3433" s="55">
        <f t="shared" ref="X3433" si="14158">N3433*S3433+P3433*S3436-O3433*T3433-Q3433*T3436</f>
        <v>-1.0258849054341019</v>
      </c>
      <c r="Y3433" s="58">
        <f t="shared" ref="Y3433" si="14159">(N3433*T3433+O3433*S3433+P3433*T3436+Q3433*S3436)</f>
        <v>0</v>
      </c>
      <c r="Z3433" s="56">
        <f t="shared" ref="Z3433" si="14160">N3433*U3433+P3433*U3436-O3433*V3433-Q3433*V3436</f>
        <v>0</v>
      </c>
      <c r="AA3433" s="57">
        <f t="shared" ref="AA3433" si="14161">(N3433*V3433+O3433*U3433+P3433*V3436+Q3433*U3436)</f>
        <v>-7.2900486572680112E-2</v>
      </c>
      <c r="AB3433" s="9"/>
      <c r="AC3433" s="61">
        <f t="shared" ref="AC3433" si="14162">20*LOG((2*$X$8)/(($X$8*X3433+Z3433+$X$8*X3436+Z3436)^2+($X$8*Y3433+AA3433+$X$8*Y3436+AA3436)^2)^0.5)</f>
        <v>-0.6329923376767721</v>
      </c>
      <c r="AE3433" s="99">
        <f t="shared" ref="AE3433" si="14163">((Y3433^2+X3433^2)/(Y3436^2+X3436^2))^0.5</f>
        <v>1.4261582399594348</v>
      </c>
      <c r="AF3433" s="17"/>
      <c r="AG3433" s="62"/>
      <c r="AH3433" s="62"/>
      <c r="AI3433" s="62"/>
      <c r="AJ3433" s="62"/>
    </row>
    <row r="3434" spans="2:36" ht="18.649999999999999" customHeight="1" thickBot="1">
      <c r="D3434" s="59"/>
      <c r="E3434" s="22"/>
      <c r="F3434" s="22"/>
      <c r="G3434" s="65"/>
      <c r="I3434" s="63"/>
      <c r="L3434" s="64"/>
      <c r="N3434" s="63"/>
      <c r="Q3434" s="64"/>
      <c r="S3434" s="63"/>
      <c r="V3434" s="64"/>
      <c r="X3434" s="63"/>
      <c r="AA3434" s="64"/>
      <c r="AE3434" s="100"/>
      <c r="AF3434" s="17"/>
      <c r="AG3434" s="62"/>
      <c r="AH3434" s="62"/>
      <c r="AI3434" s="62"/>
      <c r="AJ3434" s="62"/>
    </row>
    <row r="3435" spans="2:36" ht="18.649999999999999" customHeight="1" thickBot="1">
      <c r="D3435" s="237" t="s">
        <v>39</v>
      </c>
      <c r="E3435" s="238"/>
      <c r="F3435" s="239" t="s">
        <v>40</v>
      </c>
      <c r="G3435" s="240"/>
      <c r="I3435" s="228" t="s">
        <v>18</v>
      </c>
      <c r="J3435" s="229"/>
      <c r="K3435" s="230" t="s">
        <v>19</v>
      </c>
      <c r="L3435" s="231"/>
      <c r="N3435" s="228" t="s">
        <v>20</v>
      </c>
      <c r="O3435" s="229"/>
      <c r="P3435" s="230" t="s">
        <v>21</v>
      </c>
      <c r="Q3435" s="231"/>
      <c r="S3435" s="228" t="s">
        <v>47</v>
      </c>
      <c r="T3435" s="229"/>
      <c r="U3435" s="230" t="s">
        <v>48</v>
      </c>
      <c r="V3435" s="231"/>
      <c r="X3435" s="228" t="s">
        <v>51</v>
      </c>
      <c r="Y3435" s="229"/>
      <c r="Z3435" s="230" t="s">
        <v>52</v>
      </c>
      <c r="AA3435" s="231"/>
      <c r="AB3435" s="4"/>
      <c r="AC3435" s="71" t="s">
        <v>89</v>
      </c>
      <c r="AE3435" s="101" t="s">
        <v>90</v>
      </c>
      <c r="AF3435" s="17"/>
      <c r="AG3435" s="62"/>
      <c r="AH3435" s="62"/>
      <c r="AI3435" s="62"/>
      <c r="AJ3435" s="62"/>
    </row>
    <row r="3436" spans="2:36" ht="18.649999999999999" customHeight="1" thickTop="1" thickBot="1">
      <c r="D3436" s="43">
        <v>0</v>
      </c>
      <c r="E3436" s="116">
        <f t="shared" ref="E3436" si="14164">(1/$E$8)*SIN($B3433*$F$8)</f>
        <v>-0.22814553678741503</v>
      </c>
      <c r="F3436" s="59">
        <f t="shared" ref="F3436" si="14165">COS($F$8*$B3433)</f>
        <v>-0.72907237390799573</v>
      </c>
      <c r="G3436" s="73">
        <v>0</v>
      </c>
      <c r="I3436" s="55">
        <v>0</v>
      </c>
      <c r="J3436" s="58">
        <f t="shared" ref="J3436" si="14166">(TAN($K$8*B3433))/$J$8</f>
        <v>0.72743461083994077</v>
      </c>
      <c r="K3436" s="56">
        <v>1</v>
      </c>
      <c r="L3436" s="57">
        <v>0</v>
      </c>
      <c r="N3436" s="55">
        <f t="shared" ref="N3436" si="14167">D3436*I3433+F3436*I3436-E3436*J3433-G3436*J3436</f>
        <v>0</v>
      </c>
      <c r="O3436" s="58">
        <f t="shared" ref="O3436" si="14168">(D3436*J3433+E3436*I3433+F3436*J3436+G3436*I3436)</f>
        <v>-0.75849801537532968</v>
      </c>
      <c r="P3436" s="56">
        <f t="shared" ref="P3436" si="14169">D3436*K3433+F3436*K3436-E3436*L3433-G3436*L3436</f>
        <v>-0.72907237390799573</v>
      </c>
      <c r="Q3436" s="57">
        <f t="shared" ref="Q3436" si="14170">(D3436*L3433+E3436*K3433+F3436*L3436+G3436*K3436)</f>
        <v>0</v>
      </c>
      <c r="S3436" s="43">
        <v>0</v>
      </c>
      <c r="T3436" s="116">
        <f t="shared" ref="T3436" si="14171">(1/$T$8)*SIN($B3433*$U$8)</f>
        <v>-0.22814553678741503</v>
      </c>
      <c r="U3436" s="59">
        <f t="shared" ref="U3436" si="14172">COS($U$8*$B3433)</f>
        <v>-0.72907237390799573</v>
      </c>
      <c r="V3436" s="73">
        <v>0</v>
      </c>
      <c r="X3436" s="55">
        <f t="shared" ref="X3436" si="14173">N3436*S3433+P3436*S3436-O3436*T3433-Q3436*T3436</f>
        <v>0</v>
      </c>
      <c r="Y3436" s="58">
        <f t="shared" ref="Y3436" si="14174">(N3436*T3433+O3436*S3433+P3436*T3436+Q3436*S3436)</f>
        <v>0.71933455677630975</v>
      </c>
      <c r="Z3436" s="56">
        <f t="shared" ref="Z3436" si="14175">N3436*U3433+P3436*U3436-O3436*V3433-Q3436*V3436</f>
        <v>-1.0258849054341019</v>
      </c>
      <c r="AA3436" s="57">
        <f t="shared" ref="AA3436" si="14176">(N3436*V3433+O3436*U3433+P3436*V3436+Q3436*U3436)</f>
        <v>0</v>
      </c>
      <c r="AB3436" s="9"/>
      <c r="AC3436" s="74">
        <f t="shared" ref="AC3436" si="14177">(180/PI())*ATAN(-1*(($X$8*Y3433+AA3433+$X$8*Y3436+AA3436)/($X$8*X3433+Z3433+$X$8*X3436+Z3436)))</f>
        <v>17.487642938314632</v>
      </c>
      <c r="AE3436" s="102">
        <f t="shared" ref="AE3436" si="14178">20*LOG(((($X$8*X3433+Z3433-$X$8*X3436-Z3436)^2+($X$8*Y3433+AA3433-$X$8*Y3436-AA3436)^2)/(($X$8*X3433+Z3433+$X$8*X3436+Z3436)^2+($X$8*Y3433+AA3433+$X$8*Y3436+AA3436)^2))^0.5)</f>
        <v>-8.6765112735724657</v>
      </c>
      <c r="AF3436" s="17"/>
      <c r="AG3436" s="62"/>
      <c r="AH3436" s="62"/>
      <c r="AI3436" s="62"/>
      <c r="AJ3436" s="62"/>
    </row>
    <row r="3437" spans="2:36" ht="18.649999999999999" customHeight="1">
      <c r="AE3437" s="66"/>
    </row>
    <row r="3438" spans="2:36" ht="18.649999999999999" customHeight="1" thickBot="1">
      <c r="E3438" s="50" t="s">
        <v>8</v>
      </c>
      <c r="J3438" s="50" t="s">
        <v>9</v>
      </c>
      <c r="O3438" s="50" t="s">
        <v>10</v>
      </c>
      <c r="T3438" s="50" t="s">
        <v>11</v>
      </c>
      <c r="Y3438" s="50" t="s">
        <v>12</v>
      </c>
    </row>
    <row r="3439" spans="2:36" ht="18.649999999999999" customHeight="1" thickBot="1">
      <c r="B3439" s="49"/>
      <c r="D3439" s="233" t="s">
        <v>37</v>
      </c>
      <c r="E3439" s="234"/>
      <c r="F3439" s="235" t="s">
        <v>38</v>
      </c>
      <c r="G3439" s="236"/>
      <c r="I3439" s="228" t="s">
        <v>14</v>
      </c>
      <c r="J3439" s="229"/>
      <c r="K3439" s="230" t="s">
        <v>15</v>
      </c>
      <c r="L3439" s="231"/>
      <c r="N3439" s="228" t="s">
        <v>16</v>
      </c>
      <c r="O3439" s="229"/>
      <c r="P3439" s="230" t="s">
        <v>17</v>
      </c>
      <c r="Q3439" s="231"/>
      <c r="S3439" s="228" t="s">
        <v>45</v>
      </c>
      <c r="T3439" s="229"/>
      <c r="U3439" s="230" t="s">
        <v>46</v>
      </c>
      <c r="V3439" s="231"/>
      <c r="X3439" s="228" t="s">
        <v>49</v>
      </c>
      <c r="Y3439" s="229"/>
      <c r="Z3439" s="230" t="s">
        <v>50</v>
      </c>
      <c r="AA3439" s="231"/>
      <c r="AB3439" s="4"/>
      <c r="AC3439" s="53" t="s">
        <v>87</v>
      </c>
      <c r="AE3439" s="98" t="s">
        <v>88</v>
      </c>
      <c r="AF3439" s="17"/>
      <c r="AG3439" s="62"/>
      <c r="AH3439" s="62"/>
      <c r="AI3439" s="62"/>
      <c r="AJ3439" s="62"/>
    </row>
    <row r="3440" spans="2:36" ht="18.649999999999999" customHeight="1" thickTop="1" thickBot="1">
      <c r="B3440" s="75">
        <v>9.76</v>
      </c>
      <c r="D3440" s="132">
        <f t="shared" ref="D3440" si="14179">COS($F$8*$B3440)</f>
        <v>-0.72357442658822146</v>
      </c>
      <c r="E3440" s="133">
        <v>0</v>
      </c>
      <c r="F3440" s="134">
        <v>0</v>
      </c>
      <c r="G3440" s="135">
        <f t="shared" ref="G3440" si="14180">$E$8*SIN($B3440*$F$8)</f>
        <v>-2.0707391054132671</v>
      </c>
      <c r="I3440" s="55">
        <v>1</v>
      </c>
      <c r="J3440" s="58">
        <v>0</v>
      </c>
      <c r="K3440" s="56">
        <v>0</v>
      </c>
      <c r="L3440" s="57">
        <v>0</v>
      </c>
      <c r="N3440" s="55">
        <f t="shared" ref="N3440" si="14181">D3440*I3440+F3440*I3443-E3440*J3440-G3440*J3443</f>
        <v>0.83181805012312571</v>
      </c>
      <c r="O3440" s="58">
        <f t="shared" ref="O3440" si="14182">(D3440*J3440+E3440*I3440+F3440*J3443+G3440*I3443)</f>
        <v>0</v>
      </c>
      <c r="P3440" s="56">
        <f t="shared" ref="P3440" si="14183">D3440*K3440+F3440*K3443-E3440*L3440-G3440*L3443</f>
        <v>0</v>
      </c>
      <c r="Q3440" s="57">
        <f t="shared" ref="Q3440" si="14184">(D3440*L3440+E3440*K3440+F3440*L3443+G3440*K3443)</f>
        <v>-2.0707391054132671</v>
      </c>
      <c r="S3440" s="59">
        <f t="shared" ref="S3440" si="14185">COS($U$8*$B3440)</f>
        <v>-0.72357442658822146</v>
      </c>
      <c r="T3440" s="60">
        <v>0</v>
      </c>
      <c r="U3440" s="22">
        <v>0</v>
      </c>
      <c r="V3440" s="116">
        <f t="shared" ref="V3440" si="14186">$T$8*SIN($B3440*$U$8)</f>
        <v>-2.0707391054132671</v>
      </c>
      <c r="X3440" s="55">
        <f t="shared" ref="X3440" si="14187">N3440*S3440+P3440*S3443-O3440*T3440-Q3440*T3443</f>
        <v>-1.0783223178310997</v>
      </c>
      <c r="Y3440" s="58">
        <f t="shared" ref="Y3440" si="14188">(N3440*T3440+O3440*S3440+P3440*T3443+Q3440*S3443)</f>
        <v>0</v>
      </c>
      <c r="Z3440" s="56">
        <f t="shared" ref="Z3440" si="14189">N3440*U3440+P3440*U3443-O3440*V3440-Q3440*V3443</f>
        <v>0</v>
      </c>
      <c r="AA3440" s="57">
        <f t="shared" ref="AA3440" si="14190">(N3440*V3440+O3440*U3440+P3440*V3443+Q3440*U3443)</f>
        <v>-0.22414430416535791</v>
      </c>
      <c r="AB3440" s="9"/>
      <c r="AC3440" s="61">
        <f t="shared" ref="AC3440" si="14191">20*LOG((2*$X$8)/(($X$8*X3440+Z3440+$X$8*X3443+Z3443)^2+($X$8*Y3440+AA3440+$X$8*Y3443+AA3443)^2)^0.5)</f>
        <v>-0.88419645401193891</v>
      </c>
      <c r="AE3440" s="99">
        <f t="shared" ref="AE3440" si="14192">((Y3440^2+X3440^2)/(Y3443^2+X3443^2))^0.5</f>
        <v>1.4848338804008832</v>
      </c>
      <c r="AF3440" s="17"/>
      <c r="AG3440" s="62"/>
      <c r="AH3440" s="62"/>
      <c r="AI3440" s="62"/>
      <c r="AJ3440" s="62"/>
    </row>
    <row r="3441" spans="2:36" ht="18.649999999999999" customHeight="1" thickBot="1">
      <c r="D3441" s="59"/>
      <c r="E3441" s="22"/>
      <c r="F3441" s="22"/>
      <c r="G3441" s="65"/>
      <c r="I3441" s="63"/>
      <c r="L3441" s="64"/>
      <c r="N3441" s="63"/>
      <c r="Q3441" s="64"/>
      <c r="S3441" s="63"/>
      <c r="V3441" s="64"/>
      <c r="X3441" s="63"/>
      <c r="AA3441" s="64"/>
      <c r="AE3441" s="100"/>
      <c r="AF3441" s="17"/>
      <c r="AG3441" s="62"/>
      <c r="AH3441" s="62"/>
      <c r="AI3441" s="62"/>
      <c r="AJ3441" s="62"/>
    </row>
    <row r="3442" spans="2:36" ht="18.649999999999999" customHeight="1" thickBot="1">
      <c r="D3442" s="237" t="s">
        <v>39</v>
      </c>
      <c r="E3442" s="238"/>
      <c r="F3442" s="239" t="s">
        <v>40</v>
      </c>
      <c r="G3442" s="240"/>
      <c r="I3442" s="228" t="s">
        <v>18</v>
      </c>
      <c r="J3442" s="229"/>
      <c r="K3442" s="230" t="s">
        <v>19</v>
      </c>
      <c r="L3442" s="231"/>
      <c r="N3442" s="228" t="s">
        <v>20</v>
      </c>
      <c r="O3442" s="229"/>
      <c r="P3442" s="230" t="s">
        <v>21</v>
      </c>
      <c r="Q3442" s="231"/>
      <c r="S3442" s="228" t="s">
        <v>47</v>
      </c>
      <c r="T3442" s="229"/>
      <c r="U3442" s="230" t="s">
        <v>48</v>
      </c>
      <c r="V3442" s="231"/>
      <c r="X3442" s="228" t="s">
        <v>51</v>
      </c>
      <c r="Y3442" s="229"/>
      <c r="Z3442" s="230" t="s">
        <v>52</v>
      </c>
      <c r="AA3442" s="231"/>
      <c r="AB3442" s="4"/>
      <c r="AC3442" s="71" t="s">
        <v>89</v>
      </c>
      <c r="AE3442" s="101" t="s">
        <v>90</v>
      </c>
      <c r="AF3442" s="17"/>
      <c r="AG3442" s="62"/>
      <c r="AH3442" s="62"/>
      <c r="AI3442" s="62"/>
      <c r="AJ3442" s="62"/>
    </row>
    <row r="3443" spans="2:36" ht="18.649999999999999" customHeight="1" thickTop="1" thickBot="1">
      <c r="D3443" s="43">
        <v>0</v>
      </c>
      <c r="E3443" s="116">
        <f t="shared" ref="E3443" si="14193">(1/$E$8)*SIN($B3440*$F$8)</f>
        <v>-0.23008212282369636</v>
      </c>
      <c r="F3443" s="59">
        <f t="shared" ref="F3443" si="14194">COS($F$8*$B3440)</f>
        <v>-0.72357442658822146</v>
      </c>
      <c r="G3443" s="73">
        <v>0</v>
      </c>
      <c r="I3443" s="55">
        <v>0</v>
      </c>
      <c r="J3443" s="58">
        <f t="shared" ref="J3443" si="14195">(TAN($K$8*B3440))/$J$8</f>
        <v>0.75112913676343129</v>
      </c>
      <c r="K3443" s="56">
        <v>1</v>
      </c>
      <c r="L3443" s="57">
        <v>0</v>
      </c>
      <c r="N3443" s="55">
        <f t="shared" ref="N3443" si="14196">D3443*I3440+F3443*I3443-E3443*J3440-G3443*J3443</f>
        <v>0</v>
      </c>
      <c r="O3443" s="58">
        <f t="shared" ref="O3443" si="14197">(D3443*J3440+E3443*I3440+F3443*J3443+G3443*I3443)</f>
        <v>-0.77357995725100193</v>
      </c>
      <c r="P3443" s="56">
        <f t="shared" ref="P3443" si="14198">D3443*K3440+F3443*K3443-E3443*L3440-G3443*L3443</f>
        <v>-0.72357442658822146</v>
      </c>
      <c r="Q3443" s="57">
        <f t="shared" ref="Q3443" si="14199">(D3443*L3440+E3443*K3440+F3443*L3443+G3443*K3443)</f>
        <v>0</v>
      </c>
      <c r="S3443" s="43">
        <v>0</v>
      </c>
      <c r="T3443" s="116">
        <f t="shared" ref="T3443" si="14200">(1/$T$8)*SIN($B3440*$U$8)</f>
        <v>-0.23008212282369636</v>
      </c>
      <c r="U3443" s="59">
        <f t="shared" ref="U3443" si="14201">COS($U$8*$B3440)</f>
        <v>-0.72357442658822146</v>
      </c>
      <c r="V3443" s="73">
        <v>0</v>
      </c>
      <c r="X3443" s="55">
        <f t="shared" ref="X3443" si="14202">N3443*S3440+P3443*S3443-O3443*T3440-Q3443*T3443</f>
        <v>0</v>
      </c>
      <c r="Y3443" s="58">
        <f t="shared" ref="Y3443" si="14203">(N3443*T3440+O3443*S3440+P3443*T3443+Q3443*S3443)</f>
        <v>0.72622421407839144</v>
      </c>
      <c r="Z3443" s="56">
        <f t="shared" ref="Z3443" si="14204">N3443*U3440+P3443*U3443-O3443*V3440-Q3443*V3443</f>
        <v>-1.0783223178310997</v>
      </c>
      <c r="AA3443" s="57">
        <f t="shared" ref="AA3443" si="14205">(N3443*V3440+O3443*U3440+P3443*V3443+Q3443*U3443)</f>
        <v>0</v>
      </c>
      <c r="AB3443" s="9"/>
      <c r="AC3443" s="74">
        <f t="shared" ref="AC3443" si="14206">(180/PI())*ATAN(-1*(($X$8*Y3440+AA3440+$X$8*Y3443+AA3443)/($X$8*X3440+Z3440+$X$8*X3443+Z3443)))</f>
        <v>13.105367528956441</v>
      </c>
      <c r="AE3443" s="102">
        <f t="shared" ref="AE3443" si="14207">20*LOG(((($X$8*X3440+Z3440-$X$8*X3443-Z3443)^2+($X$8*Y3440+AA3440-$X$8*Y3443-AA3443)^2)/(($X$8*X3440+Z3440+$X$8*X3443+Z3443)^2+($X$8*Y3440+AA3440+$X$8*Y3443+AA3443)^2))^0.5)</f>
        <v>-7.3469555371811808</v>
      </c>
      <c r="AF3443" s="17"/>
      <c r="AG3443" s="62"/>
      <c r="AH3443" s="62"/>
      <c r="AI3443" s="62"/>
      <c r="AJ3443" s="62"/>
    </row>
    <row r="3444" spans="2:36" ht="18.649999999999999" customHeight="1">
      <c r="AE3444" s="66"/>
    </row>
    <row r="3445" spans="2:36" ht="18.649999999999999" customHeight="1" thickBot="1">
      <c r="E3445" s="50" t="s">
        <v>8</v>
      </c>
      <c r="J3445" s="50" t="s">
        <v>9</v>
      </c>
      <c r="O3445" s="50" t="s">
        <v>10</v>
      </c>
      <c r="T3445" s="50" t="s">
        <v>11</v>
      </c>
      <c r="Y3445" s="50" t="s">
        <v>12</v>
      </c>
    </row>
    <row r="3446" spans="2:36" ht="18.649999999999999" customHeight="1" thickBot="1">
      <c r="B3446" s="49"/>
      <c r="D3446" s="233" t="s">
        <v>37</v>
      </c>
      <c r="E3446" s="234"/>
      <c r="F3446" s="235" t="s">
        <v>38</v>
      </c>
      <c r="G3446" s="236"/>
      <c r="I3446" s="228" t="s">
        <v>14</v>
      </c>
      <c r="J3446" s="229"/>
      <c r="K3446" s="230" t="s">
        <v>15</v>
      </c>
      <c r="L3446" s="231"/>
      <c r="N3446" s="228" t="s">
        <v>16</v>
      </c>
      <c r="O3446" s="229"/>
      <c r="P3446" s="230" t="s">
        <v>17</v>
      </c>
      <c r="Q3446" s="231"/>
      <c r="S3446" s="228" t="s">
        <v>45</v>
      </c>
      <c r="T3446" s="229"/>
      <c r="U3446" s="230" t="s">
        <v>46</v>
      </c>
      <c r="V3446" s="231"/>
      <c r="X3446" s="228" t="s">
        <v>49</v>
      </c>
      <c r="Y3446" s="229"/>
      <c r="Z3446" s="230" t="s">
        <v>50</v>
      </c>
      <c r="AA3446" s="231"/>
      <c r="AB3446" s="4"/>
      <c r="AC3446" s="53" t="s">
        <v>87</v>
      </c>
      <c r="AE3446" s="98" t="s">
        <v>88</v>
      </c>
      <c r="AF3446" s="17"/>
      <c r="AG3446" s="62"/>
      <c r="AH3446" s="62"/>
      <c r="AI3446" s="62"/>
      <c r="AJ3446" s="62"/>
    </row>
    <row r="3447" spans="2:36" ht="18.649999999999999" customHeight="1" thickTop="1" thickBot="1">
      <c r="B3447" s="75">
        <v>9.7799999999999994</v>
      </c>
      <c r="D3447" s="132">
        <f t="shared" ref="D3447" si="14208">COS($F$8*$B3447)</f>
        <v>-0.718030184459992</v>
      </c>
      <c r="E3447" s="133">
        <v>0</v>
      </c>
      <c r="F3447" s="134">
        <v>0</v>
      </c>
      <c r="G3447" s="135">
        <f t="shared" ref="G3447" si="14209">$E$8*SIN($B3447*$F$8)</f>
        <v>-2.0880358923732967</v>
      </c>
      <c r="I3447" s="55">
        <v>1</v>
      </c>
      <c r="J3447" s="58">
        <v>0</v>
      </c>
      <c r="K3447" s="56">
        <v>0</v>
      </c>
      <c r="L3447" s="57">
        <v>0</v>
      </c>
      <c r="N3447" s="55">
        <f t="shared" ref="N3447" si="14210">D3447*I3447+F3447*I3450-E3447*J3447-G3447*J3450</f>
        <v>0.90065902532181485</v>
      </c>
      <c r="O3447" s="58">
        <f t="shared" ref="O3447" si="14211">(D3447*J3447+E3447*I3447+F3447*J3450+G3447*I3450)</f>
        <v>0</v>
      </c>
      <c r="P3447" s="56">
        <f t="shared" ref="P3447" si="14212">D3447*K3447+F3447*K3450-E3447*L3447-G3447*L3450</f>
        <v>0</v>
      </c>
      <c r="Q3447" s="57">
        <f t="shared" ref="Q3447" si="14213">(D3447*L3447+E3447*K3447+F3447*L3450+G3447*K3450)</f>
        <v>-2.0880358923732967</v>
      </c>
      <c r="S3447" s="59">
        <f t="shared" ref="S3447" si="14214">COS($U$8*$B3447)</f>
        <v>-0.718030184459992</v>
      </c>
      <c r="T3447" s="60">
        <v>0</v>
      </c>
      <c r="U3447" s="22">
        <v>0</v>
      </c>
      <c r="V3447" s="116">
        <f t="shared" ref="V3447" si="14215">$T$8*SIN($B3447*$U$8)</f>
        <v>-2.0880358923732967</v>
      </c>
      <c r="X3447" s="55">
        <f t="shared" ref="X3447" si="14216">N3447*S3447+P3447*S3450-O3447*T3447-Q3447*T3450</f>
        <v>-1.1311330202917294</v>
      </c>
      <c r="Y3447" s="58">
        <f t="shared" ref="Y3447" si="14217">(N3447*T3447+O3447*S3447+P3447*T3450+Q3447*S3450)</f>
        <v>0</v>
      </c>
      <c r="Z3447" s="56">
        <f t="shared" ref="Z3447" si="14218">N3447*U3447+P3447*U3450-O3447*V3447-Q3447*V3450</f>
        <v>0</v>
      </c>
      <c r="AA3447" s="57">
        <f t="shared" ref="AA3447" si="14219">(N3447*V3447+O3447*U3447+P3447*V3450+Q3447*U3450)</f>
        <v>-0.38133557470201707</v>
      </c>
      <c r="AB3447" s="9"/>
      <c r="AC3447" s="61">
        <f t="shared" ref="AC3447" si="14220">20*LOG((2*$X$8)/(($X$8*X3447+Z3447+$X$8*X3450+Z3450)^2+($X$8*Y3447+AA3447+$X$8*Y3450+AA3450)^2)^0.5)</f>
        <v>-1.1738816448866491</v>
      </c>
      <c r="AE3447" s="99">
        <f t="shared" ref="AE3447" si="14221">((Y3447^2+X3447^2)/(Y3450^2+X3450^2))^0.5</f>
        <v>1.5434706682695229</v>
      </c>
      <c r="AF3447" s="17"/>
      <c r="AG3447" s="62"/>
      <c r="AH3447" s="62"/>
      <c r="AI3447" s="62"/>
      <c r="AJ3447" s="62"/>
    </row>
    <row r="3448" spans="2:36" ht="18.649999999999999" customHeight="1" thickBot="1">
      <c r="D3448" s="59"/>
      <c r="E3448" s="22"/>
      <c r="F3448" s="22"/>
      <c r="G3448" s="65"/>
      <c r="I3448" s="63"/>
      <c r="L3448" s="64"/>
      <c r="N3448" s="63"/>
      <c r="Q3448" s="64"/>
      <c r="S3448" s="63"/>
      <c r="V3448" s="64"/>
      <c r="X3448" s="63"/>
      <c r="AA3448" s="64"/>
      <c r="AE3448" s="100"/>
      <c r="AF3448" s="17"/>
      <c r="AG3448" s="62"/>
      <c r="AH3448" s="62"/>
      <c r="AI3448" s="62"/>
      <c r="AJ3448" s="62"/>
    </row>
    <row r="3449" spans="2:36" ht="18.649999999999999" customHeight="1" thickBot="1">
      <c r="D3449" s="237" t="s">
        <v>39</v>
      </c>
      <c r="E3449" s="238"/>
      <c r="F3449" s="239" t="s">
        <v>40</v>
      </c>
      <c r="G3449" s="240"/>
      <c r="I3449" s="228" t="s">
        <v>18</v>
      </c>
      <c r="J3449" s="229"/>
      <c r="K3449" s="230" t="s">
        <v>19</v>
      </c>
      <c r="L3449" s="231"/>
      <c r="N3449" s="228" t="s">
        <v>20</v>
      </c>
      <c r="O3449" s="229"/>
      <c r="P3449" s="230" t="s">
        <v>21</v>
      </c>
      <c r="Q3449" s="231"/>
      <c r="S3449" s="228" t="s">
        <v>47</v>
      </c>
      <c r="T3449" s="229"/>
      <c r="U3449" s="230" t="s">
        <v>48</v>
      </c>
      <c r="V3449" s="231"/>
      <c r="X3449" s="228" t="s">
        <v>51</v>
      </c>
      <c r="Y3449" s="229"/>
      <c r="Z3449" s="230" t="s">
        <v>52</v>
      </c>
      <c r="AA3449" s="231"/>
      <c r="AB3449" s="4"/>
      <c r="AC3449" s="71" t="s">
        <v>89</v>
      </c>
      <c r="AE3449" s="101" t="s">
        <v>90</v>
      </c>
      <c r="AF3449" s="17"/>
      <c r="AG3449" s="62"/>
      <c r="AH3449" s="62"/>
      <c r="AI3449" s="62"/>
      <c r="AJ3449" s="62"/>
    </row>
    <row r="3450" spans="2:36" ht="18.649999999999999" customHeight="1" thickTop="1" thickBot="1">
      <c r="D3450" s="43">
        <v>0</v>
      </c>
      <c r="E3450" s="116">
        <f t="shared" ref="E3450" si="14222">(1/$E$8)*SIN($B3447*$F$8)</f>
        <v>-0.2320039880414774</v>
      </c>
      <c r="F3450" s="59">
        <f t="shared" ref="F3450" si="14223">COS($F$8*$B3447)</f>
        <v>-0.718030184459992</v>
      </c>
      <c r="G3450" s="73">
        <v>0</v>
      </c>
      <c r="I3450" s="55">
        <v>0</v>
      </c>
      <c r="J3450" s="58">
        <f t="shared" ref="J3450" si="14224">(TAN($K$8*B3447))/$J$8</f>
        <v>0.77522096995276146</v>
      </c>
      <c r="K3450" s="56">
        <v>1</v>
      </c>
      <c r="L3450" s="57">
        <v>0</v>
      </c>
      <c r="N3450" s="55">
        <f t="shared" ref="N3450" si="14225">D3450*I3447+F3450*I3450-E3450*J3447-G3450*J3450</f>
        <v>0</v>
      </c>
      <c r="O3450" s="58">
        <f t="shared" ref="O3450" si="14226">(D3450*J3447+E3450*I3447+F3450*J3450+G3450*I3450)</f>
        <v>-0.78863604409391264</v>
      </c>
      <c r="P3450" s="56">
        <f t="shared" ref="P3450" si="14227">D3450*K3447+F3450*K3450-E3450*L3447-G3450*L3450</f>
        <v>-0.718030184459992</v>
      </c>
      <c r="Q3450" s="57">
        <f t="shared" ref="Q3450" si="14228">(D3450*L3447+E3450*K3447+F3450*L3450+G3450*K3450)</f>
        <v>0</v>
      </c>
      <c r="S3450" s="43">
        <v>0</v>
      </c>
      <c r="T3450" s="116">
        <f t="shared" ref="T3450" si="14229">(1/$T$8)*SIN($B3447*$U$8)</f>
        <v>-0.2320039880414774</v>
      </c>
      <c r="U3450" s="59">
        <f t="shared" ref="U3450" si="14230">COS($U$8*$B3447)</f>
        <v>-0.718030184459992</v>
      </c>
      <c r="V3450" s="73">
        <v>0</v>
      </c>
      <c r="X3450" s="55">
        <f t="shared" ref="X3450" si="14231">N3450*S3447+P3450*S3450-O3450*T3447-Q3450*T3450</f>
        <v>0</v>
      </c>
      <c r="Y3450" s="58">
        <f t="shared" ref="Y3450" si="14232">(N3450*T3447+O3450*S3447+P3450*T3450+Q3450*S3450)</f>
        <v>0.73285035054142633</v>
      </c>
      <c r="Z3450" s="56">
        <f t="shared" ref="Z3450" si="14233">N3450*U3447+P3450*U3450-O3450*V3447-Q3450*V3450</f>
        <v>-1.1311330202917294</v>
      </c>
      <c r="AA3450" s="57">
        <f t="shared" ref="AA3450" si="14234">(N3450*V3447+O3450*U3447+P3450*V3450+Q3450*U3450)</f>
        <v>0</v>
      </c>
      <c r="AB3450" s="9"/>
      <c r="AC3450" s="74">
        <f t="shared" ref="AC3450" si="14235">(180/PI())*ATAN(-1*(($X$8*Y3447+AA3447+$X$8*Y3450+AA3450)/($X$8*X3447+Z3447+$X$8*X3450+Z3450)))</f>
        <v>8.8320892616140618</v>
      </c>
      <c r="AE3450" s="102">
        <f t="shared" ref="AE3450" si="14236">20*LOG(((($X$8*X3447+Z3447-$X$8*X3450-Z3450)^2+($X$8*Y3447+AA3447-$X$8*Y3450-AA3450)^2)/(($X$8*X3447+Z3447+$X$8*X3450+Z3450)^2+($X$8*Y3447+AA3447+$X$8*Y3450+AA3450)^2))^0.5)</f>
        <v>-6.2553281979687423</v>
      </c>
      <c r="AF3450" s="17"/>
      <c r="AG3450" s="62"/>
      <c r="AH3450" s="62"/>
      <c r="AI3450" s="62"/>
      <c r="AJ3450" s="62"/>
    </row>
    <row r="3451" spans="2:36" ht="18.649999999999999" customHeight="1">
      <c r="AE3451" s="66"/>
    </row>
    <row r="3452" spans="2:36" ht="18.649999999999999" customHeight="1" thickBot="1">
      <c r="E3452" s="50" t="s">
        <v>8</v>
      </c>
      <c r="J3452" s="50" t="s">
        <v>9</v>
      </c>
      <c r="O3452" s="50" t="s">
        <v>10</v>
      </c>
      <c r="T3452" s="50" t="s">
        <v>11</v>
      </c>
      <c r="Y3452" s="50" t="s">
        <v>12</v>
      </c>
    </row>
    <row r="3453" spans="2:36" ht="18.649999999999999" customHeight="1" thickBot="1">
      <c r="B3453" s="49"/>
      <c r="D3453" s="233" t="s">
        <v>37</v>
      </c>
      <c r="E3453" s="234"/>
      <c r="F3453" s="235" t="s">
        <v>38</v>
      </c>
      <c r="G3453" s="236"/>
      <c r="I3453" s="228" t="s">
        <v>14</v>
      </c>
      <c r="J3453" s="229"/>
      <c r="K3453" s="230" t="s">
        <v>15</v>
      </c>
      <c r="L3453" s="231"/>
      <c r="N3453" s="228" t="s">
        <v>16</v>
      </c>
      <c r="O3453" s="229"/>
      <c r="P3453" s="230" t="s">
        <v>17</v>
      </c>
      <c r="Q3453" s="231"/>
      <c r="S3453" s="228" t="s">
        <v>45</v>
      </c>
      <c r="T3453" s="229"/>
      <c r="U3453" s="230" t="s">
        <v>46</v>
      </c>
      <c r="V3453" s="231"/>
      <c r="X3453" s="228" t="s">
        <v>49</v>
      </c>
      <c r="Y3453" s="229"/>
      <c r="Z3453" s="230" t="s">
        <v>50</v>
      </c>
      <c r="AA3453" s="231"/>
      <c r="AB3453" s="4"/>
      <c r="AC3453" s="53" t="s">
        <v>87</v>
      </c>
      <c r="AE3453" s="98" t="s">
        <v>88</v>
      </c>
      <c r="AF3453" s="17"/>
      <c r="AG3453" s="62"/>
      <c r="AH3453" s="62"/>
      <c r="AI3453" s="62"/>
      <c r="AJ3453" s="62"/>
    </row>
    <row r="3454" spans="2:36" ht="18.649999999999999" customHeight="1" thickTop="1" thickBot="1">
      <c r="B3454" s="75">
        <v>9.8000000000000007</v>
      </c>
      <c r="D3454" s="132">
        <f t="shared" ref="D3454" si="14237">COS($F$8*$B3454)</f>
        <v>-0.71244000224787596</v>
      </c>
      <c r="E3454" s="133">
        <v>0</v>
      </c>
      <c r="F3454" s="134">
        <v>0</v>
      </c>
      <c r="G3454" s="135">
        <f t="shared" ref="G3454" si="14238">$E$8*SIN($B3454*$F$8)</f>
        <v>-2.1051990853060474</v>
      </c>
      <c r="I3454" s="55">
        <v>1</v>
      </c>
      <c r="J3454" s="58">
        <v>0</v>
      </c>
      <c r="K3454" s="56">
        <v>0</v>
      </c>
      <c r="L3454" s="57">
        <v>0</v>
      </c>
      <c r="N3454" s="55">
        <f t="shared" ref="N3454" si="14239">D3454*I3454+F3454*I3457-E3454*J3454-G3454*J3457</f>
        <v>0.97115052863709994</v>
      </c>
      <c r="O3454" s="58">
        <f t="shared" ref="O3454" si="14240">(D3454*J3454+E3454*I3454+F3454*J3457+G3454*I3457)</f>
        <v>0</v>
      </c>
      <c r="P3454" s="56">
        <f t="shared" ref="P3454" si="14241">D3454*K3454+F3454*K3457-E3454*L3454-G3454*L3457</f>
        <v>0</v>
      </c>
      <c r="Q3454" s="57">
        <f t="shared" ref="Q3454" si="14242">(D3454*L3454+E3454*K3454+F3454*L3457+G3454*K3457)</f>
        <v>-2.1051990853060474</v>
      </c>
      <c r="S3454" s="59">
        <f t="shared" ref="S3454" si="14243">COS($U$8*$B3454)</f>
        <v>-0.71244000224787596</v>
      </c>
      <c r="T3454" s="60">
        <v>0</v>
      </c>
      <c r="U3454" s="22">
        <v>0</v>
      </c>
      <c r="V3454" s="116">
        <f t="shared" ref="V3454" si="14244">$T$8*SIN($B3454*$U$8)</f>
        <v>-2.1051990853060474</v>
      </c>
      <c r="X3454" s="55">
        <f t="shared" ref="X3454" si="14245">N3454*S3454+P3454*S3457-O3454*T3454-Q3454*T3457</f>
        <v>-1.184315728002288</v>
      </c>
      <c r="Y3454" s="58">
        <f t="shared" ref="Y3454" si="14246">(N3454*T3454+O3454*S3454+P3454*T3457+Q3454*S3457)</f>
        <v>0</v>
      </c>
      <c r="Z3454" s="56">
        <f t="shared" ref="Z3454" si="14247">N3454*U3454+P3454*U3457-O3454*V3454-Q3454*V3457</f>
        <v>0</v>
      </c>
      <c r="AA3454" s="57">
        <f t="shared" ref="AA3454" si="14248">(N3454*V3454+O3454*U3454+P3454*V3457+Q3454*U3457)</f>
        <v>-0.54463716351364044</v>
      </c>
      <c r="AB3454" s="9"/>
      <c r="AC3454" s="61">
        <f t="shared" ref="AC3454" si="14249">20*LOG((2*$X$8)/(($X$8*X3454+Z3454+$X$8*X3457+Z3457)^2+($X$8*Y3454+AA3454+$X$8*Y3457+AA3457)^2)^0.5)</f>
        <v>-1.4985586910206103</v>
      </c>
      <c r="AE3454" s="99">
        <f t="shared" ref="AE3454" si="14250">((Y3454^2+X3454^2)/(Y3457^2+X3457^2))^0.5</f>
        <v>1.6021270767290232</v>
      </c>
      <c r="AF3454" s="17"/>
      <c r="AG3454" s="62"/>
      <c r="AH3454" s="62"/>
      <c r="AI3454" s="62"/>
      <c r="AJ3454" s="62"/>
    </row>
    <row r="3455" spans="2:36" ht="18.649999999999999" customHeight="1" thickBot="1">
      <c r="D3455" s="59"/>
      <c r="E3455" s="22"/>
      <c r="F3455" s="22"/>
      <c r="G3455" s="65"/>
      <c r="I3455" s="63"/>
      <c r="L3455" s="64"/>
      <c r="N3455" s="63"/>
      <c r="Q3455" s="64"/>
      <c r="S3455" s="63"/>
      <c r="V3455" s="64"/>
      <c r="X3455" s="63"/>
      <c r="AA3455" s="64"/>
      <c r="AE3455" s="100"/>
      <c r="AF3455" s="17"/>
      <c r="AG3455" s="62"/>
      <c r="AH3455" s="62"/>
      <c r="AI3455" s="62"/>
      <c r="AJ3455" s="62"/>
    </row>
    <row r="3456" spans="2:36" ht="18.649999999999999" customHeight="1" thickBot="1">
      <c r="D3456" s="237" t="s">
        <v>39</v>
      </c>
      <c r="E3456" s="238"/>
      <c r="F3456" s="239" t="s">
        <v>40</v>
      </c>
      <c r="G3456" s="240"/>
      <c r="I3456" s="228" t="s">
        <v>18</v>
      </c>
      <c r="J3456" s="229"/>
      <c r="K3456" s="230" t="s">
        <v>19</v>
      </c>
      <c r="L3456" s="231"/>
      <c r="N3456" s="228" t="s">
        <v>20</v>
      </c>
      <c r="O3456" s="229"/>
      <c r="P3456" s="230" t="s">
        <v>21</v>
      </c>
      <c r="Q3456" s="231"/>
      <c r="S3456" s="228" t="s">
        <v>47</v>
      </c>
      <c r="T3456" s="229"/>
      <c r="U3456" s="230" t="s">
        <v>48</v>
      </c>
      <c r="V3456" s="231"/>
      <c r="X3456" s="228" t="s">
        <v>51</v>
      </c>
      <c r="Y3456" s="229"/>
      <c r="Z3456" s="230" t="s">
        <v>52</v>
      </c>
      <c r="AA3456" s="231"/>
      <c r="AB3456" s="4"/>
      <c r="AC3456" s="71" t="s">
        <v>89</v>
      </c>
      <c r="AE3456" s="101" t="s">
        <v>90</v>
      </c>
      <c r="AF3456" s="17"/>
      <c r="AG3456" s="62"/>
      <c r="AH3456" s="62"/>
      <c r="AI3456" s="62"/>
      <c r="AJ3456" s="62"/>
    </row>
    <row r="3457" spans="2:36" ht="18.649999999999999" customHeight="1" thickTop="1" thickBot="1">
      <c r="D3457" s="43">
        <v>0</v>
      </c>
      <c r="E3457" s="116">
        <f t="shared" ref="E3457" si="14251">(1/$E$8)*SIN($B3454*$F$8)</f>
        <v>-0.2339110094784497</v>
      </c>
      <c r="F3457" s="59">
        <f t="shared" ref="F3457" si="14252">COS($F$8*$B3454)</f>
        <v>-0.71244000224787596</v>
      </c>
      <c r="G3457" s="73">
        <v>0</v>
      </c>
      <c r="I3457" s="55">
        <v>0</v>
      </c>
      <c r="J3457" s="58">
        <f t="shared" ref="J3457" si="14253">(TAN($K$8*B3454))/$J$8</f>
        <v>0.79972984153193316</v>
      </c>
      <c r="K3457" s="56">
        <v>1</v>
      </c>
      <c r="L3457" s="57">
        <v>0</v>
      </c>
      <c r="N3457" s="55">
        <f t="shared" ref="N3457" si="14254">D3457*I3454+F3457*I3457-E3457*J3454-G3457*J3457</f>
        <v>0</v>
      </c>
      <c r="O3457" s="58">
        <f t="shared" ref="O3457" si="14255">(D3457*J3454+E3457*I3454+F3457*J3457+G3457*I3457)</f>
        <v>-0.80367053957715362</v>
      </c>
      <c r="P3457" s="56">
        <f t="shared" ref="P3457" si="14256">D3457*K3454+F3457*K3457-E3457*L3454-G3457*L3457</f>
        <v>-0.71244000224787596</v>
      </c>
      <c r="Q3457" s="57">
        <f t="shared" ref="Q3457" si="14257">(D3457*L3454+E3457*K3454+F3457*L3457+G3457*K3457)</f>
        <v>0</v>
      </c>
      <c r="S3457" s="43">
        <v>0</v>
      </c>
      <c r="T3457" s="116">
        <f t="shared" ref="T3457" si="14258">(1/$T$8)*SIN($B3454*$U$8)</f>
        <v>-0.2339110094784497</v>
      </c>
      <c r="U3457" s="59">
        <f t="shared" ref="U3457" si="14259">COS($U$8*$B3454)</f>
        <v>-0.71244000224787596</v>
      </c>
      <c r="V3457" s="73">
        <v>0</v>
      </c>
      <c r="X3457" s="55">
        <f t="shared" ref="X3457" si="14260">N3457*S3454+P3457*S3457-O3457*T3454-Q3457*T3457</f>
        <v>0</v>
      </c>
      <c r="Y3457" s="58">
        <f t="shared" ref="Y3457" si="14261">(N3457*T3454+O3457*S3454+P3457*T3457+Q3457*S3457)</f>
        <v>0.73921460114152859</v>
      </c>
      <c r="Z3457" s="56">
        <f t="shared" ref="Z3457" si="14262">N3457*U3454+P3457*U3457-O3457*V3454-Q3457*V3457</f>
        <v>-1.1843157280022878</v>
      </c>
      <c r="AA3457" s="57">
        <f t="shared" ref="AA3457" si="14263">(N3457*V3454+O3457*U3454+P3457*V3457+Q3457*U3457)</f>
        <v>0</v>
      </c>
      <c r="AB3457" s="9"/>
      <c r="AC3457" s="74">
        <f t="shared" ref="AC3457" si="14264">(180/PI())*ATAN(-1*(($X$8*Y3454+AA3454+$X$8*Y3457+AA3457)/($X$8*X3454+Z3454+$X$8*X3457+Z3457)))</f>
        <v>4.6961672784227373</v>
      </c>
      <c r="AE3457" s="102">
        <f t="shared" ref="AE3457" si="14265">20*LOG(((($X$8*X3454+Z3454-$X$8*X3457-Z3457)^2+($X$8*Y3454+AA3454-$X$8*Y3457-AA3457)^2)/(($X$8*X3454+Z3454+$X$8*X3457+Z3457)^2+($X$8*Y3454+AA3454+$X$8*Y3457+AA3457)^2))^0.5)</f>
        <v>-5.3488609568821062</v>
      </c>
      <c r="AF3457" s="17"/>
      <c r="AG3457" s="62"/>
      <c r="AH3457" s="62"/>
      <c r="AI3457" s="62"/>
      <c r="AJ3457" s="62"/>
    </row>
    <row r="3458" spans="2:36" ht="18.649999999999999" customHeight="1">
      <c r="AE3458" s="66"/>
    </row>
    <row r="3459" spans="2:36" ht="18.649999999999999" customHeight="1" thickBot="1">
      <c r="E3459" s="50" t="s">
        <v>8</v>
      </c>
      <c r="J3459" s="50" t="s">
        <v>9</v>
      </c>
      <c r="O3459" s="50" t="s">
        <v>10</v>
      </c>
      <c r="T3459" s="50" t="s">
        <v>11</v>
      </c>
      <c r="Y3459" s="50" t="s">
        <v>12</v>
      </c>
    </row>
    <row r="3460" spans="2:36" ht="18.649999999999999" customHeight="1" thickBot="1">
      <c r="B3460" s="49"/>
      <c r="D3460" s="233" t="s">
        <v>37</v>
      </c>
      <c r="E3460" s="234"/>
      <c r="F3460" s="235" t="s">
        <v>38</v>
      </c>
      <c r="G3460" s="236"/>
      <c r="I3460" s="228" t="s">
        <v>14</v>
      </c>
      <c r="J3460" s="229"/>
      <c r="K3460" s="230" t="s">
        <v>15</v>
      </c>
      <c r="L3460" s="231"/>
      <c r="N3460" s="228" t="s">
        <v>16</v>
      </c>
      <c r="O3460" s="229"/>
      <c r="P3460" s="230" t="s">
        <v>17</v>
      </c>
      <c r="Q3460" s="231"/>
      <c r="S3460" s="228" t="s">
        <v>45</v>
      </c>
      <c r="T3460" s="229"/>
      <c r="U3460" s="230" t="s">
        <v>46</v>
      </c>
      <c r="V3460" s="231"/>
      <c r="X3460" s="228" t="s">
        <v>49</v>
      </c>
      <c r="Y3460" s="229"/>
      <c r="Z3460" s="230" t="s">
        <v>50</v>
      </c>
      <c r="AA3460" s="231"/>
      <c r="AB3460" s="4"/>
      <c r="AC3460" s="53" t="s">
        <v>87</v>
      </c>
      <c r="AE3460" s="98" t="s">
        <v>88</v>
      </c>
      <c r="AF3460" s="17"/>
      <c r="AG3460" s="62"/>
      <c r="AH3460" s="62"/>
      <c r="AI3460" s="62"/>
      <c r="AJ3460" s="62"/>
    </row>
    <row r="3461" spans="2:36" ht="18.649999999999999" customHeight="1" thickTop="1" thickBot="1">
      <c r="B3461" s="75">
        <v>9.82</v>
      </c>
      <c r="D3461" s="132">
        <f t="shared" ref="D3461" si="14266">COS($F$8*$B3461)</f>
        <v>-0.70680423761572442</v>
      </c>
      <c r="E3461" s="133">
        <v>0</v>
      </c>
      <c r="F3461" s="134">
        <v>0</v>
      </c>
      <c r="G3461" s="135">
        <f t="shared" ref="G3461" si="14267">$E$8*SIN($B3461*$F$8)</f>
        <v>-2.1222275860981763</v>
      </c>
      <c r="I3461" s="55">
        <v>1</v>
      </c>
      <c r="J3461" s="58">
        <v>0</v>
      </c>
      <c r="K3461" s="56">
        <v>0</v>
      </c>
      <c r="L3461" s="57">
        <v>0</v>
      </c>
      <c r="N3461" s="55">
        <f t="shared" ref="N3461" si="14268">D3461*I3461+F3461*I3464-E3461*J3461-G3461*J3464</f>
        <v>1.0433469875602006</v>
      </c>
      <c r="O3461" s="58">
        <f t="shared" ref="O3461" si="14269">(D3461*J3461+E3461*I3461+F3461*J3464+G3461*I3464)</f>
        <v>0</v>
      </c>
      <c r="P3461" s="56">
        <f t="shared" ref="P3461" si="14270">D3461*K3461+F3461*K3464-E3461*L3461-G3461*L3464</f>
        <v>0</v>
      </c>
      <c r="Q3461" s="57">
        <f t="shared" ref="Q3461" si="14271">(D3461*L3461+E3461*K3461+F3461*L3464+G3461*K3464)</f>
        <v>-2.1222275860981763</v>
      </c>
      <c r="S3461" s="59">
        <f t="shared" ref="S3461" si="14272">COS($U$8*$B3461)</f>
        <v>-0.70680423761572442</v>
      </c>
      <c r="T3461" s="60">
        <v>0</v>
      </c>
      <c r="U3461" s="22">
        <v>0</v>
      </c>
      <c r="V3461" s="116">
        <f t="shared" ref="V3461" si="14273">$T$8*SIN($B3461*$U$8)</f>
        <v>-2.1222275860981763</v>
      </c>
      <c r="X3461" s="55">
        <f t="shared" ref="X3461" si="14274">N3461*S3461+P3461*S3464-O3461*T3461-Q3461*T3464</f>
        <v>-1.237869841799605</v>
      </c>
      <c r="Y3461" s="58">
        <f t="shared" ref="Y3461" si="14275">(N3461*T3461+O3461*S3461+P3461*T3464+Q3461*S3464)</f>
        <v>0</v>
      </c>
      <c r="Z3461" s="56">
        <f t="shared" ref="Z3461" si="14276">N3461*U3461+P3461*U3464-O3461*V3461-Q3461*V3464</f>
        <v>0</v>
      </c>
      <c r="AA3461" s="57">
        <f t="shared" ref="AA3461" si="14277">(N3461*V3461+O3461*U3461+P3461*V3464+Q3461*U3464)</f>
        <v>-0.71422030783350787</v>
      </c>
      <c r="AB3461" s="9"/>
      <c r="AC3461" s="61">
        <f t="shared" ref="AC3461" si="14278">20*LOG((2*$X$8)/(($X$8*X3461+Z3461+$X$8*X3464+Z3464)^2+($X$8*Y3461+AA3461+$X$8*Y3464+AA3464)^2)^0.5)</f>
        <v>-1.8541848445904621</v>
      </c>
      <c r="AE3461" s="99">
        <f t="shared" ref="AE3461" si="14279">((Y3461^2+X3461^2)/(Y3464^2+X3464^2))^0.5</f>
        <v>1.6608597852307176</v>
      </c>
      <c r="AF3461" s="17"/>
      <c r="AG3461" s="62"/>
      <c r="AH3461" s="62"/>
      <c r="AI3461" s="62"/>
      <c r="AJ3461" s="62"/>
    </row>
    <row r="3462" spans="2:36" ht="18.649999999999999" customHeight="1" thickBot="1">
      <c r="D3462" s="59"/>
      <c r="E3462" s="22"/>
      <c r="F3462" s="22"/>
      <c r="G3462" s="65"/>
      <c r="I3462" s="63"/>
      <c r="L3462" s="64"/>
      <c r="N3462" s="63"/>
      <c r="Q3462" s="64"/>
      <c r="S3462" s="63"/>
      <c r="V3462" s="64"/>
      <c r="X3462" s="63"/>
      <c r="AA3462" s="64"/>
      <c r="AE3462" s="100"/>
      <c r="AF3462" s="17"/>
      <c r="AG3462" s="62"/>
      <c r="AH3462" s="62"/>
      <c r="AI3462" s="62"/>
      <c r="AJ3462" s="62"/>
    </row>
    <row r="3463" spans="2:36" ht="18.649999999999999" customHeight="1" thickBot="1">
      <c r="D3463" s="237" t="s">
        <v>39</v>
      </c>
      <c r="E3463" s="238"/>
      <c r="F3463" s="239" t="s">
        <v>40</v>
      </c>
      <c r="G3463" s="240"/>
      <c r="I3463" s="228" t="s">
        <v>18</v>
      </c>
      <c r="J3463" s="229"/>
      <c r="K3463" s="230" t="s">
        <v>19</v>
      </c>
      <c r="L3463" s="231"/>
      <c r="N3463" s="228" t="s">
        <v>20</v>
      </c>
      <c r="O3463" s="229"/>
      <c r="P3463" s="230" t="s">
        <v>21</v>
      </c>
      <c r="Q3463" s="231"/>
      <c r="S3463" s="228" t="s">
        <v>47</v>
      </c>
      <c r="T3463" s="229"/>
      <c r="U3463" s="230" t="s">
        <v>48</v>
      </c>
      <c r="V3463" s="231"/>
      <c r="X3463" s="228" t="s">
        <v>51</v>
      </c>
      <c r="Y3463" s="229"/>
      <c r="Z3463" s="230" t="s">
        <v>52</v>
      </c>
      <c r="AA3463" s="231"/>
      <c r="AB3463" s="4"/>
      <c r="AC3463" s="71" t="s">
        <v>89</v>
      </c>
      <c r="AE3463" s="101" t="s">
        <v>90</v>
      </c>
      <c r="AF3463" s="17"/>
      <c r="AG3463" s="62"/>
      <c r="AH3463" s="62"/>
      <c r="AI3463" s="62"/>
      <c r="AJ3463" s="62"/>
    </row>
    <row r="3464" spans="2:36" ht="18.649999999999999" customHeight="1" thickTop="1" thickBot="1">
      <c r="D3464" s="43">
        <v>0</v>
      </c>
      <c r="E3464" s="116">
        <f t="shared" ref="E3464" si="14280">(1/$E$8)*SIN($B3461*$F$8)</f>
        <v>-0.23580306512201957</v>
      </c>
      <c r="F3464" s="59">
        <f t="shared" ref="F3464" si="14281">COS($F$8*$B3461)</f>
        <v>-0.70680423761572442</v>
      </c>
      <c r="G3464" s="73">
        <v>0</v>
      </c>
      <c r="I3464" s="55">
        <v>0</v>
      </c>
      <c r="J3464" s="58">
        <f t="shared" ref="J3464" si="14282">(TAN($K$8*B3461))/$J$8</f>
        <v>0.82467650342518983</v>
      </c>
      <c r="K3464" s="56">
        <v>1</v>
      </c>
      <c r="L3464" s="57">
        <v>0</v>
      </c>
      <c r="N3464" s="55">
        <f t="shared" ref="N3464" si="14283">D3464*I3461+F3464*I3464-E3464*J3461-G3464*J3464</f>
        <v>0</v>
      </c>
      <c r="O3464" s="58">
        <f t="shared" ref="O3464" si="14284">(D3464*J3461+E3464*I3461+F3464*J3464+G3464*I3464)</f>
        <v>-0.81868791240506222</v>
      </c>
      <c r="P3464" s="56">
        <f t="shared" ref="P3464" si="14285">D3464*K3461+F3464*K3464-E3464*L3461-G3464*L3464</f>
        <v>-0.70680423761572442</v>
      </c>
      <c r="Q3464" s="57">
        <f t="shared" ref="Q3464" si="14286">(D3464*L3461+E3464*K3461+F3464*L3464+G3464*K3464)</f>
        <v>0</v>
      </c>
      <c r="S3464" s="43">
        <v>0</v>
      </c>
      <c r="T3464" s="116">
        <f t="shared" ref="T3464" si="14287">(1/$T$8)*SIN($B3461*$U$8)</f>
        <v>-0.23580306512201957</v>
      </c>
      <c r="U3464" s="59">
        <f t="shared" ref="U3464" si="14288">COS($U$8*$B3461)</f>
        <v>-0.70680423761572442</v>
      </c>
      <c r="V3464" s="73">
        <v>0</v>
      </c>
      <c r="X3464" s="55">
        <f t="shared" ref="X3464" si="14289">N3464*S3461+P3464*S3464-O3464*T3461-Q3464*T3464</f>
        <v>0</v>
      </c>
      <c r="Y3464" s="58">
        <f t="shared" ref="Y3464" si="14290">(N3464*T3461+O3464*S3461+P3464*T3464+Q3464*S3464)</f>
        <v>0.74531869144368912</v>
      </c>
      <c r="Z3464" s="56">
        <f t="shared" ref="Z3464" si="14291">N3464*U3461+P3464*U3464-O3464*V3461-Q3464*V3464</f>
        <v>-1.237869841799605</v>
      </c>
      <c r="AA3464" s="57">
        <f t="shared" ref="AA3464" si="14292">(N3464*V3461+O3464*U3461+P3464*V3464+Q3464*U3464)</f>
        <v>0</v>
      </c>
      <c r="AB3464" s="9"/>
      <c r="AC3464" s="74">
        <f t="shared" ref="AC3464" si="14293">(180/PI())*ATAN(-1*(($X$8*Y3461+AA3461+$X$8*Y3464+AA3464)/($X$8*X3461+Z3461+$X$8*X3464+Z3464)))</f>
        <v>0.71966872653492531</v>
      </c>
      <c r="AE3464" s="102">
        <f t="shared" ref="AE3464" si="14294">20*LOG(((($X$8*X3461+Z3461-$X$8*X3464-Z3464)^2+($X$8*Y3461+AA3461-$X$8*Y3464-AA3464)^2)/(($X$8*X3461+Z3461+$X$8*X3464+Z3464)^2+($X$8*Y3461+AA3461+$X$8*Y3464+AA3464)^2))^0.5)</f>
        <v>-4.5904706789659917</v>
      </c>
      <c r="AF3464" s="17"/>
      <c r="AG3464" s="62"/>
      <c r="AH3464" s="62"/>
      <c r="AI3464" s="62"/>
      <c r="AJ3464" s="62"/>
    </row>
    <row r="3465" spans="2:36" ht="18.649999999999999" customHeight="1">
      <c r="AE3465" s="66"/>
    </row>
    <row r="3466" spans="2:36" ht="18.649999999999999" customHeight="1" thickBot="1">
      <c r="E3466" s="50" t="s">
        <v>8</v>
      </c>
      <c r="J3466" s="50" t="s">
        <v>9</v>
      </c>
      <c r="O3466" s="50" t="s">
        <v>10</v>
      </c>
      <c r="T3466" s="50" t="s">
        <v>11</v>
      </c>
      <c r="Y3466" s="50" t="s">
        <v>12</v>
      </c>
    </row>
    <row r="3467" spans="2:36" ht="18.649999999999999" customHeight="1" thickBot="1">
      <c r="B3467" s="49"/>
      <c r="D3467" s="233" t="s">
        <v>37</v>
      </c>
      <c r="E3467" s="234"/>
      <c r="F3467" s="235" t="s">
        <v>38</v>
      </c>
      <c r="G3467" s="236"/>
      <c r="I3467" s="228" t="s">
        <v>14</v>
      </c>
      <c r="J3467" s="229"/>
      <c r="K3467" s="230" t="s">
        <v>15</v>
      </c>
      <c r="L3467" s="231"/>
      <c r="N3467" s="228" t="s">
        <v>16</v>
      </c>
      <c r="O3467" s="229"/>
      <c r="P3467" s="230" t="s">
        <v>17</v>
      </c>
      <c r="Q3467" s="231"/>
      <c r="S3467" s="228" t="s">
        <v>45</v>
      </c>
      <c r="T3467" s="229"/>
      <c r="U3467" s="230" t="s">
        <v>46</v>
      </c>
      <c r="V3467" s="231"/>
      <c r="X3467" s="228" t="s">
        <v>49</v>
      </c>
      <c r="Y3467" s="229"/>
      <c r="Z3467" s="230" t="s">
        <v>50</v>
      </c>
      <c r="AA3467" s="231"/>
      <c r="AB3467" s="4"/>
      <c r="AC3467" s="53" t="s">
        <v>87</v>
      </c>
      <c r="AE3467" s="98" t="s">
        <v>88</v>
      </c>
      <c r="AF3467" s="17"/>
      <c r="AG3467" s="62"/>
      <c r="AH3467" s="62"/>
      <c r="AI3467" s="62"/>
      <c r="AJ3467" s="62"/>
    </row>
    <row r="3468" spans="2:36" ht="18.649999999999999" customHeight="1" thickTop="1" thickBot="1">
      <c r="B3468" s="75">
        <v>9.84</v>
      </c>
      <c r="D3468" s="132">
        <f t="shared" ref="D3468" si="14295">COS($F$8*$B3468)</f>
        <v>-0.70112325114378182</v>
      </c>
      <c r="E3468" s="133">
        <v>0</v>
      </c>
      <c r="F3468" s="134">
        <v>0</v>
      </c>
      <c r="G3468" s="135">
        <f t="shared" ref="G3468" si="14296">$E$8*SIN($B3468*$F$8)</f>
        <v>-2.1391203052540453</v>
      </c>
      <c r="I3468" s="55">
        <v>1</v>
      </c>
      <c r="J3468" s="58">
        <v>0</v>
      </c>
      <c r="K3468" s="56">
        <v>0</v>
      </c>
      <c r="L3468" s="57">
        <v>0</v>
      </c>
      <c r="N3468" s="55">
        <f t="shared" ref="N3468" si="14297">D3468*I3468+F3468*I3471-E3468*J3468-G3468*J3471</f>
        <v>1.1173061361167447</v>
      </c>
      <c r="O3468" s="58">
        <f t="shared" ref="O3468" si="14298">(D3468*J3468+E3468*I3468+F3468*J3471+G3468*I3471)</f>
        <v>0</v>
      </c>
      <c r="P3468" s="56">
        <f t="shared" ref="P3468" si="14299">D3468*K3468+F3468*K3471-E3468*L3468-G3468*L3471</f>
        <v>0</v>
      </c>
      <c r="Q3468" s="57">
        <f t="shared" ref="Q3468" si="14300">(D3468*L3468+E3468*K3468+F3468*L3471+G3468*K3471)</f>
        <v>-2.1391203052540453</v>
      </c>
      <c r="S3468" s="59">
        <f t="shared" ref="S3468" si="14301">COS($U$8*$B3468)</f>
        <v>-0.70112325114378182</v>
      </c>
      <c r="T3468" s="60">
        <v>0</v>
      </c>
      <c r="U3468" s="22">
        <v>0</v>
      </c>
      <c r="V3468" s="116">
        <f t="shared" ref="V3468" si="14302">$T$8*SIN($B3468*$U$8)</f>
        <v>-2.1391203052540453</v>
      </c>
      <c r="X3468" s="55">
        <f t="shared" ref="X3468" si="14303">N3468*S3468+P3468*S3471-O3468*T3468-Q3468*T3471</f>
        <v>-1.2917954973826422</v>
      </c>
      <c r="Y3468" s="58">
        <f t="shared" ref="Y3468" si="14304">(N3468*T3468+O3468*S3468+P3468*T3471+Q3468*S3471)</f>
        <v>0</v>
      </c>
      <c r="Z3468" s="56">
        <f t="shared" ref="Z3468" si="14305">N3468*U3468+P3468*U3471-O3468*V3468-Q3468*V3471</f>
        <v>0</v>
      </c>
      <c r="AA3468" s="57">
        <f t="shared" ref="AA3468" si="14306">(N3468*V3468+O3468*U3468+P3468*V3471+Q3468*U3471)</f>
        <v>-0.89026525994487349</v>
      </c>
      <c r="AB3468" s="9"/>
      <c r="AC3468" s="61">
        <f t="shared" ref="AC3468" si="14307">20*LOG((2*$X$8)/(($X$8*X3468+Z3468+$X$8*X3471+Z3471)^2+($X$8*Y3468+AA3468+$X$8*Y3471+AA3471)^2)^0.5)</f>
        <v>-2.2364462605266229</v>
      </c>
      <c r="AE3468" s="99">
        <f t="shared" ref="AE3468" si="14308">((Y3468^2+X3468^2)/(Y3471^2+X3471^2))^0.5</f>
        <v>1.7197239718283968</v>
      </c>
      <c r="AF3468" s="17"/>
      <c r="AG3468" s="62"/>
      <c r="AH3468" s="62"/>
      <c r="AI3468" s="62"/>
      <c r="AJ3468" s="62"/>
    </row>
    <row r="3469" spans="2:36" ht="18.649999999999999" customHeight="1" thickBot="1">
      <c r="D3469" s="59"/>
      <c r="E3469" s="22"/>
      <c r="F3469" s="22"/>
      <c r="G3469" s="65"/>
      <c r="I3469" s="63"/>
      <c r="L3469" s="64"/>
      <c r="N3469" s="63"/>
      <c r="Q3469" s="64"/>
      <c r="S3469" s="63"/>
      <c r="V3469" s="64"/>
      <c r="X3469" s="63"/>
      <c r="AA3469" s="64"/>
      <c r="AE3469" s="100"/>
      <c r="AF3469" s="17"/>
      <c r="AG3469" s="62"/>
      <c r="AH3469" s="62"/>
      <c r="AI3469" s="62"/>
      <c r="AJ3469" s="62"/>
    </row>
    <row r="3470" spans="2:36" ht="18.649999999999999" customHeight="1" thickBot="1">
      <c r="D3470" s="237" t="s">
        <v>39</v>
      </c>
      <c r="E3470" s="238"/>
      <c r="F3470" s="239" t="s">
        <v>40</v>
      </c>
      <c r="G3470" s="240"/>
      <c r="I3470" s="228" t="s">
        <v>18</v>
      </c>
      <c r="J3470" s="229"/>
      <c r="K3470" s="230" t="s">
        <v>19</v>
      </c>
      <c r="L3470" s="231"/>
      <c r="N3470" s="228" t="s">
        <v>20</v>
      </c>
      <c r="O3470" s="229"/>
      <c r="P3470" s="230" t="s">
        <v>21</v>
      </c>
      <c r="Q3470" s="231"/>
      <c r="S3470" s="228" t="s">
        <v>47</v>
      </c>
      <c r="T3470" s="229"/>
      <c r="U3470" s="230" t="s">
        <v>48</v>
      </c>
      <c r="V3470" s="231"/>
      <c r="X3470" s="228" t="s">
        <v>51</v>
      </c>
      <c r="Y3470" s="229"/>
      <c r="Z3470" s="230" t="s">
        <v>52</v>
      </c>
      <c r="AA3470" s="231"/>
      <c r="AB3470" s="4"/>
      <c r="AC3470" s="71" t="s">
        <v>89</v>
      </c>
      <c r="AE3470" s="101" t="s">
        <v>90</v>
      </c>
      <c r="AF3470" s="17"/>
      <c r="AG3470" s="62"/>
      <c r="AH3470" s="62"/>
      <c r="AI3470" s="62"/>
      <c r="AJ3470" s="62"/>
    </row>
    <row r="3471" spans="2:36" ht="18.649999999999999" customHeight="1" thickTop="1" thickBot="1">
      <c r="D3471" s="43">
        <v>0</v>
      </c>
      <c r="E3471" s="116">
        <f t="shared" ref="E3471" si="14309">(1/$E$8)*SIN($B3468*$F$8)</f>
        <v>-0.23768003391711615</v>
      </c>
      <c r="F3471" s="59">
        <f t="shared" ref="F3471" si="14310">COS($F$8*$B3468)</f>
        <v>-0.70112325114378182</v>
      </c>
      <c r="G3471" s="73">
        <v>0</v>
      </c>
      <c r="I3471" s="55">
        <v>0</v>
      </c>
      <c r="J3471" s="58">
        <f t="shared" ref="J3471" si="14311">(TAN($K$8*B3468))/$J$8</f>
        <v>0.85008280403591741</v>
      </c>
      <c r="K3471" s="56">
        <v>1</v>
      </c>
      <c r="L3471" s="57">
        <v>0</v>
      </c>
      <c r="N3471" s="55">
        <f t="shared" ref="N3471" si="14312">D3471*I3468+F3471*I3471-E3471*J3468-G3471*J3471</f>
        <v>0</v>
      </c>
      <c r="O3471" s="58">
        <f t="shared" ref="O3471" si="14313">(D3471*J3468+E3471*I3468+F3471*J3471+G3471*I3471)</f>
        <v>-0.83369285322420095</v>
      </c>
      <c r="P3471" s="56">
        <f t="shared" ref="P3471" si="14314">D3471*K3468+F3471*K3471-E3471*L3468-G3471*L3471</f>
        <v>-0.70112325114378182</v>
      </c>
      <c r="Q3471" s="57">
        <f t="shared" ref="Q3471" si="14315">(D3471*L3468+E3471*K3468+F3471*L3471+G3471*K3471)</f>
        <v>0</v>
      </c>
      <c r="S3471" s="43">
        <v>0</v>
      </c>
      <c r="T3471" s="116">
        <f t="shared" ref="T3471" si="14316">(1/$T$8)*SIN($B3468*$U$8)</f>
        <v>-0.23768003391711615</v>
      </c>
      <c r="U3471" s="59">
        <f t="shared" ref="U3471" si="14317">COS($U$8*$B3468)</f>
        <v>-0.70112325114378182</v>
      </c>
      <c r="V3471" s="73">
        <v>0</v>
      </c>
      <c r="X3471" s="55">
        <f t="shared" ref="X3471" si="14318">N3471*S3468+P3471*S3471-O3471*T3468-Q3471*T3471</f>
        <v>0</v>
      </c>
      <c r="Y3471" s="58">
        <f t="shared" ref="Y3471" si="14319">(N3471*T3468+O3471*S3468+P3471*T3471+Q3471*S3471)</f>
        <v>0.75116444181982034</v>
      </c>
      <c r="Z3471" s="56">
        <f t="shared" ref="Z3471" si="14320">N3471*U3468+P3471*U3471-O3471*V3468-Q3471*V3471</f>
        <v>-1.2917954973826422</v>
      </c>
      <c r="AA3471" s="57">
        <f t="shared" ref="AA3471" si="14321">(N3471*V3468+O3471*U3468+P3471*V3471+Q3471*U3471)</f>
        <v>0</v>
      </c>
      <c r="AB3471" s="9"/>
      <c r="AC3471" s="74">
        <f t="shared" ref="AC3471" si="14322">(180/PI())*ATAN(-1*(($X$8*Y3468+AA3468+$X$8*Y3471+AA3471)/($X$8*X3468+Z3468+$X$8*X3471+Z3471)))</f>
        <v>-3.0818354230560008</v>
      </c>
      <c r="AE3471" s="102">
        <f t="shared" ref="AE3471" si="14323">20*LOG(((($X$8*X3468+Z3468-$X$8*X3471-Z3471)^2+($X$8*Y3468+AA3468-$X$8*Y3471-AA3471)^2)/(($X$8*X3468+Z3468+$X$8*X3471+Z3471)^2+($X$8*Y3468+AA3468+$X$8*Y3471+AA3471)^2))^0.5)</f>
        <v>-3.9526004189679744</v>
      </c>
      <c r="AF3471" s="17"/>
      <c r="AG3471" s="62"/>
      <c r="AH3471" s="62"/>
      <c r="AI3471" s="62"/>
      <c r="AJ3471" s="62"/>
    </row>
    <row r="3472" spans="2:36" ht="18.649999999999999" customHeight="1">
      <c r="AE3472" s="66"/>
    </row>
    <row r="3473" spans="2:36" ht="18.649999999999999" customHeight="1" thickBot="1">
      <c r="E3473" s="50" t="s">
        <v>8</v>
      </c>
      <c r="J3473" s="50" t="s">
        <v>9</v>
      </c>
      <c r="O3473" s="50" t="s">
        <v>10</v>
      </c>
      <c r="T3473" s="50" t="s">
        <v>11</v>
      </c>
      <c r="Y3473" s="50" t="s">
        <v>12</v>
      </c>
    </row>
    <row r="3474" spans="2:36" ht="18.649999999999999" customHeight="1" thickBot="1">
      <c r="B3474" s="49"/>
      <c r="D3474" s="233" t="s">
        <v>37</v>
      </c>
      <c r="E3474" s="234"/>
      <c r="F3474" s="235" t="s">
        <v>38</v>
      </c>
      <c r="G3474" s="236"/>
      <c r="I3474" s="228" t="s">
        <v>14</v>
      </c>
      <c r="J3474" s="229"/>
      <c r="K3474" s="230" t="s">
        <v>15</v>
      </c>
      <c r="L3474" s="231"/>
      <c r="N3474" s="228" t="s">
        <v>16</v>
      </c>
      <c r="O3474" s="229"/>
      <c r="P3474" s="230" t="s">
        <v>17</v>
      </c>
      <c r="Q3474" s="231"/>
      <c r="S3474" s="228" t="s">
        <v>45</v>
      </c>
      <c r="T3474" s="229"/>
      <c r="U3474" s="230" t="s">
        <v>46</v>
      </c>
      <c r="V3474" s="231"/>
      <c r="X3474" s="228" t="s">
        <v>49</v>
      </c>
      <c r="Y3474" s="229"/>
      <c r="Z3474" s="230" t="s">
        <v>50</v>
      </c>
      <c r="AA3474" s="231"/>
      <c r="AB3474" s="4"/>
      <c r="AC3474" s="53" t="s">
        <v>87</v>
      </c>
      <c r="AE3474" s="98" t="s">
        <v>88</v>
      </c>
      <c r="AF3474" s="17"/>
      <c r="AG3474" s="62"/>
      <c r="AH3474" s="62"/>
      <c r="AI3474" s="62"/>
      <c r="AJ3474" s="62"/>
    </row>
    <row r="3475" spans="2:36" ht="18.649999999999999" customHeight="1" thickTop="1" thickBot="1">
      <c r="B3475" s="75">
        <v>9.86</v>
      </c>
      <c r="D3475" s="132">
        <f t="shared" ref="D3475" si="14324">COS($F$8*$B3475)</f>
        <v>-0.69539740630561941</v>
      </c>
      <c r="E3475" s="133">
        <v>0</v>
      </c>
      <c r="F3475" s="134">
        <v>0</v>
      </c>
      <c r="G3475" s="135">
        <f t="shared" ref="G3475" si="14325">$E$8*SIN($B3475*$F$8)</f>
        <v>-2.1558761619654212</v>
      </c>
      <c r="I3475" s="55">
        <v>1</v>
      </c>
      <c r="J3475" s="58">
        <v>0</v>
      </c>
      <c r="K3475" s="56">
        <v>0</v>
      </c>
      <c r="L3475" s="57">
        <v>0</v>
      </c>
      <c r="N3475" s="55">
        <f t="shared" ref="N3475" si="14326">D3475*I3475+F3475*I3478-E3475*J3475-G3475*J3478</f>
        <v>1.1930892520454566</v>
      </c>
      <c r="O3475" s="58">
        <f t="shared" ref="O3475" si="14327">(D3475*J3475+E3475*I3475+F3475*J3478+G3475*I3478)</f>
        <v>0</v>
      </c>
      <c r="P3475" s="56">
        <f t="shared" ref="P3475" si="14328">D3475*K3475+F3475*K3478-E3475*L3475-G3475*L3478</f>
        <v>0</v>
      </c>
      <c r="Q3475" s="57">
        <f t="shared" ref="Q3475" si="14329">(D3475*L3475+E3475*K3475+F3475*L3478+G3475*K3478)</f>
        <v>-2.1558761619654212</v>
      </c>
      <c r="S3475" s="59">
        <f t="shared" ref="S3475" si="14330">COS($U$8*$B3475)</f>
        <v>-0.69539740630561941</v>
      </c>
      <c r="T3475" s="60">
        <v>0</v>
      </c>
      <c r="U3475" s="22">
        <v>0</v>
      </c>
      <c r="V3475" s="116">
        <f t="shared" ref="V3475" si="14331">$T$8*SIN($B3475*$U$8)</f>
        <v>-2.1558761619654212</v>
      </c>
      <c r="X3475" s="55">
        <f t="shared" ref="X3475" si="14332">N3475*S3475+P3475*S3478-O3475*T3475-Q3475*T3478</f>
        <v>-1.3460936186669392</v>
      </c>
      <c r="Y3475" s="58">
        <f t="shared" ref="Y3475" si="14333">(N3475*T3475+O3475*S3475+P3475*T3478+Q3475*S3478)</f>
        <v>0</v>
      </c>
      <c r="Z3475" s="56">
        <f t="shared" ref="Z3475" si="14334">N3475*U3475+P3475*U3478-O3475*V3475-Q3475*V3478</f>
        <v>0</v>
      </c>
      <c r="AA3475" s="57">
        <f t="shared" ref="AA3475" si="14335">(N3475*V3475+O3475*U3475+P3475*V3478+Q3475*U3478)</f>
        <v>-1.0729619862350868</v>
      </c>
      <c r="AB3475" s="9"/>
      <c r="AC3475" s="61">
        <f t="shared" ref="AC3475" si="14336">20*LOG((2*$X$8)/(($X$8*X3475+Z3475+$X$8*X3478+Z3478)^2+($X$8*Y3475+AA3475+$X$8*Y3478+AA3478)^2)^0.5)</f>
        <v>-2.6410086725789723</v>
      </c>
      <c r="AE3475" s="99">
        <f t="shared" ref="AE3475" si="14337">((Y3475^2+X3475^2)/(Y3478^2+X3478^2))^0.5</f>
        <v>1.7787735834368961</v>
      </c>
      <c r="AF3475" s="17"/>
      <c r="AG3475" s="62"/>
      <c r="AH3475" s="62"/>
      <c r="AI3475" s="62"/>
      <c r="AJ3475" s="62"/>
    </row>
    <row r="3476" spans="2:36" ht="18.649999999999999" customHeight="1" thickBot="1">
      <c r="D3476" s="59"/>
      <c r="E3476" s="22"/>
      <c r="F3476" s="22"/>
      <c r="G3476" s="65"/>
      <c r="I3476" s="63"/>
      <c r="L3476" s="64"/>
      <c r="N3476" s="63"/>
      <c r="Q3476" s="64"/>
      <c r="S3476" s="63"/>
      <c r="V3476" s="64"/>
      <c r="X3476" s="63"/>
      <c r="AA3476" s="64"/>
      <c r="AE3476" s="100"/>
      <c r="AF3476" s="17"/>
      <c r="AG3476" s="62"/>
      <c r="AH3476" s="62"/>
      <c r="AI3476" s="62"/>
      <c r="AJ3476" s="62"/>
    </row>
    <row r="3477" spans="2:36" ht="18.649999999999999" customHeight="1" thickBot="1">
      <c r="D3477" s="237" t="s">
        <v>39</v>
      </c>
      <c r="E3477" s="238"/>
      <c r="F3477" s="239" t="s">
        <v>40</v>
      </c>
      <c r="G3477" s="240"/>
      <c r="I3477" s="228" t="s">
        <v>18</v>
      </c>
      <c r="J3477" s="229"/>
      <c r="K3477" s="230" t="s">
        <v>19</v>
      </c>
      <c r="L3477" s="231"/>
      <c r="N3477" s="228" t="s">
        <v>20</v>
      </c>
      <c r="O3477" s="229"/>
      <c r="P3477" s="230" t="s">
        <v>21</v>
      </c>
      <c r="Q3477" s="231"/>
      <c r="S3477" s="228" t="s">
        <v>47</v>
      </c>
      <c r="T3477" s="229"/>
      <c r="U3477" s="230" t="s">
        <v>48</v>
      </c>
      <c r="V3477" s="231"/>
      <c r="X3477" s="228" t="s">
        <v>51</v>
      </c>
      <c r="Y3477" s="229"/>
      <c r="Z3477" s="230" t="s">
        <v>52</v>
      </c>
      <c r="AA3477" s="231"/>
      <c r="AB3477" s="4"/>
      <c r="AC3477" s="71" t="s">
        <v>89</v>
      </c>
      <c r="AE3477" s="101" t="s">
        <v>90</v>
      </c>
      <c r="AF3477" s="17"/>
      <c r="AG3477" s="62"/>
      <c r="AH3477" s="62"/>
      <c r="AI3477" s="62"/>
      <c r="AJ3477" s="62"/>
    </row>
    <row r="3478" spans="2:36" ht="18.649999999999999" customHeight="1" thickTop="1" thickBot="1">
      <c r="D3478" s="43">
        <v>0</v>
      </c>
      <c r="E3478" s="116">
        <f t="shared" ref="E3478" si="14338">(1/$E$8)*SIN($B3475*$F$8)</f>
        <v>-0.23954179577393567</v>
      </c>
      <c r="F3478" s="59">
        <f t="shared" ref="F3478" si="14339">COS($F$8*$B3475)</f>
        <v>-0.69539740630561941</v>
      </c>
      <c r="G3478" s="73">
        <v>0</v>
      </c>
      <c r="I3478" s="55">
        <v>0</v>
      </c>
      <c r="J3478" s="58">
        <f t="shared" ref="J3478" si="14340">(TAN($K$8*B3475))/$J$8</f>
        <v>0.87597177039585727</v>
      </c>
      <c r="K3478" s="56">
        <v>1</v>
      </c>
      <c r="L3478" s="57">
        <v>0</v>
      </c>
      <c r="N3478" s="55">
        <f t="shared" ref="N3478" si="14341">D3478*I3475+F3478*I3478-E3478*J3475-G3478*J3478</f>
        <v>0</v>
      </c>
      <c r="O3478" s="58">
        <f t="shared" ref="O3478" si="14342">(D3478*J3475+E3478*I3475+F3478*J3478+G3478*I3478)</f>
        <v>-0.84869029290415632</v>
      </c>
      <c r="P3478" s="56">
        <f t="shared" ref="P3478" si="14343">D3478*K3475+F3478*K3478-E3478*L3475-G3478*L3478</f>
        <v>-0.69539740630561941</v>
      </c>
      <c r="Q3478" s="57">
        <f t="shared" ref="Q3478" si="14344">(D3478*L3475+E3478*K3475+F3478*L3478+G3478*K3478)</f>
        <v>0</v>
      </c>
      <c r="S3478" s="43">
        <v>0</v>
      </c>
      <c r="T3478" s="116">
        <f t="shared" ref="T3478" si="14345">(1/$T$8)*SIN($B3475*$U$8)</f>
        <v>-0.23954179577393567</v>
      </c>
      <c r="U3478" s="59">
        <f t="shared" ref="U3478" si="14346">COS($U$8*$B3475)</f>
        <v>-0.69539740630561941</v>
      </c>
      <c r="V3478" s="73">
        <v>0</v>
      </c>
      <c r="X3478" s="55">
        <f t="shared" ref="X3478" si="14347">N3478*S3475+P3478*S3478-O3478*T3475-Q3478*T3478</f>
        <v>0</v>
      </c>
      <c r="Y3478" s="58">
        <f t="shared" ref="Y3478" si="14348">(N3478*T3475+O3478*S3475+P3478*T3478+Q3478*S3478)</f>
        <v>0.75675377192529203</v>
      </c>
      <c r="Z3478" s="56">
        <f t="shared" ref="Z3478" si="14349">N3478*U3475+P3478*U3478-O3478*V3475-Q3478*V3478</f>
        <v>-1.3460936186669388</v>
      </c>
      <c r="AA3478" s="57">
        <f t="shared" ref="AA3478" si="14350">(N3478*V3475+O3478*U3475+P3478*V3478+Q3478*U3478)</f>
        <v>0</v>
      </c>
      <c r="AB3478" s="9"/>
      <c r="AC3478" s="74">
        <f t="shared" ref="AC3478" si="14351">(180/PI())*ATAN(-1*(($X$8*Y3475+AA3475+$X$8*Y3478+AA3478)/($X$8*X3475+Z3475+$X$8*X3478+Z3478)))</f>
        <v>-6.698927262163032</v>
      </c>
      <c r="AE3478" s="102">
        <f t="shared" ref="AE3478" si="14352">20*LOG(((($X$8*X3475+Z3475-$X$8*X3478-Z3478)^2+($X$8*Y3475+AA3475-$X$8*Y3478-AA3478)^2)/(($X$8*X3475+Z3475+$X$8*X3478+Z3478)^2+($X$8*Y3475+AA3475+$X$8*Y3478+AA3478)^2))^0.5)</f>
        <v>-3.413936018030217</v>
      </c>
      <c r="AF3478" s="17"/>
      <c r="AG3478" s="62"/>
      <c r="AH3478" s="62"/>
      <c r="AI3478" s="62"/>
      <c r="AJ3478" s="62"/>
    </row>
    <row r="3479" spans="2:36" ht="18.649999999999999" customHeight="1">
      <c r="AE3479" s="66"/>
    </row>
    <row r="3480" spans="2:36" ht="18.649999999999999" customHeight="1" thickBot="1">
      <c r="E3480" s="50" t="s">
        <v>8</v>
      </c>
      <c r="J3480" s="50" t="s">
        <v>9</v>
      </c>
      <c r="O3480" s="50" t="s">
        <v>10</v>
      </c>
      <c r="T3480" s="50" t="s">
        <v>11</v>
      </c>
      <c r="Y3480" s="50" t="s">
        <v>12</v>
      </c>
    </row>
    <row r="3481" spans="2:36" ht="18.649999999999999" customHeight="1" thickBot="1">
      <c r="B3481" s="49"/>
      <c r="D3481" s="233" t="s">
        <v>37</v>
      </c>
      <c r="E3481" s="234"/>
      <c r="F3481" s="235" t="s">
        <v>38</v>
      </c>
      <c r="G3481" s="236"/>
      <c r="I3481" s="228" t="s">
        <v>14</v>
      </c>
      <c r="J3481" s="229"/>
      <c r="K3481" s="230" t="s">
        <v>15</v>
      </c>
      <c r="L3481" s="231"/>
      <c r="N3481" s="228" t="s">
        <v>16</v>
      </c>
      <c r="O3481" s="229"/>
      <c r="P3481" s="230" t="s">
        <v>17</v>
      </c>
      <c r="Q3481" s="231"/>
      <c r="S3481" s="228" t="s">
        <v>45</v>
      </c>
      <c r="T3481" s="229"/>
      <c r="U3481" s="230" t="s">
        <v>46</v>
      </c>
      <c r="V3481" s="231"/>
      <c r="X3481" s="228" t="s">
        <v>49</v>
      </c>
      <c r="Y3481" s="229"/>
      <c r="Z3481" s="230" t="s">
        <v>50</v>
      </c>
      <c r="AA3481" s="231"/>
      <c r="AB3481" s="4"/>
      <c r="AC3481" s="53" t="s">
        <v>87</v>
      </c>
      <c r="AE3481" s="98" t="s">
        <v>88</v>
      </c>
      <c r="AF3481" s="17"/>
      <c r="AG3481" s="62"/>
      <c r="AH3481" s="62"/>
      <c r="AI3481" s="62"/>
      <c r="AJ3481" s="62"/>
    </row>
    <row r="3482" spans="2:36" ht="18.649999999999999" customHeight="1" thickTop="1" thickBot="1">
      <c r="B3482" s="75">
        <v>9.8800000000000008</v>
      </c>
      <c r="D3482" s="132">
        <f t="shared" ref="D3482" si="14353">COS($F$8*$B3482)</f>
        <v>-0.68962706944487695</v>
      </c>
      <c r="E3482" s="133">
        <v>0</v>
      </c>
      <c r="F3482" s="134">
        <v>0</v>
      </c>
      <c r="G3482" s="135">
        <f t="shared" ref="G3482" si="14354">$E$8*SIN($B3482*$F$8)</f>
        <v>-2.1724940841806308</v>
      </c>
      <c r="I3482" s="55">
        <v>1</v>
      </c>
      <c r="J3482" s="58">
        <v>0</v>
      </c>
      <c r="K3482" s="56">
        <v>0</v>
      </c>
      <c r="L3482" s="57">
        <v>0</v>
      </c>
      <c r="N3482" s="55">
        <f t="shared" ref="N3482" si="14355">D3482*I3482+F3482*I3485-E3482*J3482-G3482*J3485</f>
        <v>1.27076141503324</v>
      </c>
      <c r="O3482" s="58">
        <f t="shared" ref="O3482" si="14356">(D3482*J3482+E3482*I3482+F3482*J3485+G3482*I3485)</f>
        <v>0</v>
      </c>
      <c r="P3482" s="56">
        <f t="shared" ref="P3482" si="14357">D3482*K3482+F3482*K3485-E3482*L3482-G3482*L3485</f>
        <v>0</v>
      </c>
      <c r="Q3482" s="57">
        <f t="shared" ref="Q3482" si="14358">(D3482*L3482+E3482*K3482+F3482*L3485+G3482*K3485)</f>
        <v>-2.1724940841806308</v>
      </c>
      <c r="S3482" s="59">
        <f t="shared" ref="S3482" si="14359">COS($U$8*$B3482)</f>
        <v>-0.68962706944487695</v>
      </c>
      <c r="T3482" s="60">
        <v>0</v>
      </c>
      <c r="U3482" s="22">
        <v>0</v>
      </c>
      <c r="V3482" s="116">
        <f t="shared" ref="V3482" si="14360">$T$8*SIN($B3482*$U$8)</f>
        <v>-2.1724940841806308</v>
      </c>
      <c r="X3482" s="55">
        <f t="shared" ref="X3482" si="14361">N3482*S3482+P3482*S3485-O3482*T3482-Q3482*T3485</f>
        <v>-1.4007659757018693</v>
      </c>
      <c r="Y3482" s="58">
        <f t="shared" ref="Y3482" si="14362">(N3482*T3482+O3482*S3482+P3482*T3485+Q3482*S3485)</f>
        <v>0</v>
      </c>
      <c r="Z3482" s="56">
        <f t="shared" ref="Z3482" si="14363">N3482*U3482+P3482*U3485-O3482*V3482-Q3482*V3485</f>
        <v>0</v>
      </c>
      <c r="AA3482" s="57">
        <f t="shared" ref="AA3482" si="14364">(N3482*V3482+O3482*U3482+P3482*V3485+Q3482*U3485)</f>
        <v>-1.2625109279049012</v>
      </c>
      <c r="AB3482" s="9"/>
      <c r="AC3482" s="61">
        <f t="shared" ref="AC3482" si="14365">20*LOG((2*$X$8)/(($X$8*X3482+Z3482+$X$8*X3485+Z3485)^2+($X$8*Y3482+AA3482+$X$8*Y3485+AA3485)^2)^0.5)</f>
        <v>-3.063716047272862</v>
      </c>
      <c r="AE3482" s="99">
        <f t="shared" ref="AE3482" si="14366">((Y3482^2+X3482^2)/(Y3485^2+X3485^2))^0.5</f>
        <v>1.8380615873908241</v>
      </c>
      <c r="AF3482" s="17"/>
      <c r="AG3482" s="62"/>
      <c r="AH3482" s="62"/>
      <c r="AI3482" s="62"/>
      <c r="AJ3482" s="62"/>
    </row>
    <row r="3483" spans="2:36" ht="18.649999999999999" customHeight="1" thickBot="1">
      <c r="D3483" s="59"/>
      <c r="E3483" s="22"/>
      <c r="F3483" s="22"/>
      <c r="G3483" s="65"/>
      <c r="I3483" s="63"/>
      <c r="L3483" s="64"/>
      <c r="N3483" s="63"/>
      <c r="Q3483" s="64"/>
      <c r="S3483" s="63"/>
      <c r="V3483" s="64"/>
      <c r="X3483" s="63"/>
      <c r="AA3483" s="64"/>
      <c r="AE3483" s="100"/>
      <c r="AF3483" s="17"/>
      <c r="AG3483" s="62"/>
      <c r="AH3483" s="62"/>
      <c r="AI3483" s="62"/>
      <c r="AJ3483" s="62"/>
    </row>
    <row r="3484" spans="2:36" ht="18.649999999999999" customHeight="1" thickBot="1">
      <c r="D3484" s="237" t="s">
        <v>39</v>
      </c>
      <c r="E3484" s="238"/>
      <c r="F3484" s="239" t="s">
        <v>40</v>
      </c>
      <c r="G3484" s="240"/>
      <c r="I3484" s="228" t="s">
        <v>18</v>
      </c>
      <c r="J3484" s="229"/>
      <c r="K3484" s="230" t="s">
        <v>19</v>
      </c>
      <c r="L3484" s="231"/>
      <c r="N3484" s="228" t="s">
        <v>20</v>
      </c>
      <c r="O3484" s="229"/>
      <c r="P3484" s="230" t="s">
        <v>21</v>
      </c>
      <c r="Q3484" s="231"/>
      <c r="S3484" s="228" t="s">
        <v>47</v>
      </c>
      <c r="T3484" s="229"/>
      <c r="U3484" s="230" t="s">
        <v>48</v>
      </c>
      <c r="V3484" s="231"/>
      <c r="X3484" s="228" t="s">
        <v>51</v>
      </c>
      <c r="Y3484" s="229"/>
      <c r="Z3484" s="230" t="s">
        <v>52</v>
      </c>
      <c r="AA3484" s="231"/>
      <c r="AB3484" s="4"/>
      <c r="AC3484" s="71" t="s">
        <v>89</v>
      </c>
      <c r="AE3484" s="101" t="s">
        <v>90</v>
      </c>
      <c r="AF3484" s="17"/>
      <c r="AG3484" s="62"/>
      <c r="AH3484" s="62"/>
      <c r="AI3484" s="62"/>
      <c r="AJ3484" s="62"/>
    </row>
    <row r="3485" spans="2:36" ht="18.649999999999999" customHeight="1" thickTop="1" thickBot="1">
      <c r="D3485" s="43">
        <v>0</v>
      </c>
      <c r="E3485" s="116">
        <f t="shared" ref="E3485" si="14367">(1/$E$8)*SIN($B3482*$F$8)</f>
        <v>-0.24138823157562564</v>
      </c>
      <c r="F3485" s="59">
        <f t="shared" ref="F3485" si="14368">COS($F$8*$B3482)</f>
        <v>-0.68962706944487695</v>
      </c>
      <c r="G3485" s="73">
        <v>0</v>
      </c>
      <c r="I3485" s="55">
        <v>0</v>
      </c>
      <c r="J3485" s="58">
        <f t="shared" ref="J3485" si="14369">(TAN($K$8*B3482))/$J$8</f>
        <v>0.90236769745565926</v>
      </c>
      <c r="K3485" s="56">
        <v>1</v>
      </c>
      <c r="L3485" s="57">
        <v>0</v>
      </c>
      <c r="N3485" s="55">
        <f t="shared" ref="N3485" si="14370">D3485*I3482+F3485*I3485-E3485*J3482-G3485*J3485</f>
        <v>0</v>
      </c>
      <c r="O3485" s="58">
        <f t="shared" ref="O3485" si="14371">(D3485*J3482+E3485*I3482+F3485*J3485+G3485*I3485)</f>
        <v>-0.86368542233369328</v>
      </c>
      <c r="P3485" s="56">
        <f t="shared" ref="P3485" si="14372">D3485*K3482+F3485*K3485-E3485*L3482-G3485*L3485</f>
        <v>-0.68962706944487695</v>
      </c>
      <c r="Q3485" s="57">
        <f t="shared" ref="Q3485" si="14373">(D3485*L3482+E3485*K3482+F3485*L3485+G3485*K3485)</f>
        <v>0</v>
      </c>
      <c r="S3485" s="43">
        <v>0</v>
      </c>
      <c r="T3485" s="116">
        <f t="shared" ref="T3485" si="14374">(1/$T$8)*SIN($B3482*$U$8)</f>
        <v>-0.24138823157562564</v>
      </c>
      <c r="U3485" s="59">
        <f t="shared" ref="U3485" si="14375">COS($U$8*$B3482)</f>
        <v>-0.68962706944487695</v>
      </c>
      <c r="V3485" s="73">
        <v>0</v>
      </c>
      <c r="X3485" s="55">
        <f t="shared" ref="X3485" si="14376">N3485*S3482+P3485*S3485-O3485*T3482-Q3485*T3485</f>
        <v>0</v>
      </c>
      <c r="Y3485" s="58">
        <f t="shared" ref="Y3485" si="14377">(N3485*T3482+O3485*S3482+P3485*T3485+Q3485*S3485)</f>
        <v>0.76208870546622587</v>
      </c>
      <c r="Z3485" s="56">
        <f t="shared" ref="Z3485" si="14378">N3485*U3482+P3485*U3485-O3485*V3482-Q3485*V3485</f>
        <v>-1.4007659757018691</v>
      </c>
      <c r="AA3485" s="57">
        <f t="shared" ref="AA3485" si="14379">(N3485*V3482+O3485*U3482+P3485*V3485+Q3485*U3485)</f>
        <v>0</v>
      </c>
      <c r="AB3485" s="9"/>
      <c r="AC3485" s="74">
        <f t="shared" ref="AC3485" si="14380">(180/PI())*ATAN(-1*(($X$8*Y3482+AA3482+$X$8*Y3485+AA3485)/($X$8*X3482+Z3482+$X$8*X3485+Z3485)))</f>
        <v>-10.12761800191246</v>
      </c>
      <c r="AE3485" s="102">
        <f t="shared" ref="AE3485" si="14381">20*LOG(((($X$8*X3482+Z3482-$X$8*X3485-Z3485)^2+($X$8*Y3482+AA3482-$X$8*Y3485-AA3485)^2)/(($X$8*X3482+Z3482+$X$8*X3485+Z3485)^2+($X$8*Y3482+AA3482+$X$8*Y3485+AA3485)^2))^0.5)</f>
        <v>-2.9575328832049399</v>
      </c>
      <c r="AF3485" s="17"/>
      <c r="AG3485" s="62"/>
      <c r="AH3485" s="62"/>
      <c r="AI3485" s="62"/>
      <c r="AJ3485" s="62"/>
    </row>
    <row r="3486" spans="2:36" ht="18.649999999999999" customHeight="1">
      <c r="AE3486" s="66"/>
    </row>
    <row r="3487" spans="2:36" ht="18.649999999999999" customHeight="1" thickBot="1">
      <c r="E3487" s="50" t="s">
        <v>8</v>
      </c>
      <c r="J3487" s="50" t="s">
        <v>9</v>
      </c>
      <c r="O3487" s="50" t="s">
        <v>10</v>
      </c>
      <c r="T3487" s="50" t="s">
        <v>11</v>
      </c>
      <c r="Y3487" s="50" t="s">
        <v>12</v>
      </c>
    </row>
    <row r="3488" spans="2:36" ht="18.649999999999999" customHeight="1" thickBot="1">
      <c r="B3488" s="49"/>
      <c r="D3488" s="233" t="s">
        <v>37</v>
      </c>
      <c r="E3488" s="234"/>
      <c r="F3488" s="235" t="s">
        <v>38</v>
      </c>
      <c r="G3488" s="236"/>
      <c r="I3488" s="228" t="s">
        <v>14</v>
      </c>
      <c r="J3488" s="229"/>
      <c r="K3488" s="230" t="s">
        <v>15</v>
      </c>
      <c r="L3488" s="231"/>
      <c r="N3488" s="228" t="s">
        <v>16</v>
      </c>
      <c r="O3488" s="229"/>
      <c r="P3488" s="230" t="s">
        <v>17</v>
      </c>
      <c r="Q3488" s="231"/>
      <c r="S3488" s="228" t="s">
        <v>45</v>
      </c>
      <c r="T3488" s="229"/>
      <c r="U3488" s="230" t="s">
        <v>46</v>
      </c>
      <c r="V3488" s="231"/>
      <c r="X3488" s="228" t="s">
        <v>49</v>
      </c>
      <c r="Y3488" s="229"/>
      <c r="Z3488" s="230" t="s">
        <v>50</v>
      </c>
      <c r="AA3488" s="231"/>
      <c r="AB3488" s="4"/>
      <c r="AC3488" s="53" t="s">
        <v>87</v>
      </c>
      <c r="AE3488" s="98" t="s">
        <v>88</v>
      </c>
      <c r="AF3488" s="17"/>
      <c r="AG3488" s="62"/>
      <c r="AH3488" s="62"/>
      <c r="AI3488" s="62"/>
      <c r="AJ3488" s="62"/>
    </row>
    <row r="3489" spans="2:36" ht="18.649999999999999" customHeight="1" thickTop="1" thickBot="1">
      <c r="B3489" s="75">
        <v>9.9</v>
      </c>
      <c r="D3489" s="132">
        <f t="shared" ref="D3489" si="14382">COS($F$8*$B3489)</f>
        <v>-0.68381260975182845</v>
      </c>
      <c r="E3489" s="133">
        <v>0</v>
      </c>
      <c r="F3489" s="134">
        <v>0</v>
      </c>
      <c r="G3489" s="135">
        <f t="shared" ref="G3489" si="14383">$E$8*SIN($B3489*$F$8)</f>
        <v>-2.1889730086731407</v>
      </c>
      <c r="I3489" s="55">
        <v>1</v>
      </c>
      <c r="J3489" s="58">
        <v>0</v>
      </c>
      <c r="K3489" s="56">
        <v>0</v>
      </c>
      <c r="L3489" s="57">
        <v>0</v>
      </c>
      <c r="N3489" s="55">
        <f t="shared" ref="N3489" si="14384">D3489*I3489+F3489*I3492-E3489*J3489-G3489*J3492</f>
        <v>1.3503917882003329</v>
      </c>
      <c r="O3489" s="58">
        <f t="shared" ref="O3489" si="14385">(D3489*J3489+E3489*I3489+F3489*J3492+G3489*I3492)</f>
        <v>0</v>
      </c>
      <c r="P3489" s="56">
        <f t="shared" ref="P3489" si="14386">D3489*K3489+F3489*K3492-E3489*L3489-G3489*L3492</f>
        <v>0</v>
      </c>
      <c r="Q3489" s="57">
        <f t="shared" ref="Q3489" si="14387">(D3489*L3489+E3489*K3489+F3489*L3492+G3489*K3492)</f>
        <v>-2.1889730086731407</v>
      </c>
      <c r="S3489" s="59">
        <f t="shared" ref="S3489" si="14388">COS($U$8*$B3489)</f>
        <v>-0.68381260975182845</v>
      </c>
      <c r="T3489" s="60">
        <v>0</v>
      </c>
      <c r="U3489" s="22">
        <v>0</v>
      </c>
      <c r="V3489" s="116">
        <f t="shared" ref="V3489" si="14389">$T$8*SIN($B3489*$U$8)</f>
        <v>-2.1889730086731407</v>
      </c>
      <c r="X3489" s="55">
        <f t="shared" ref="X3489" si="14390">N3489*S3489+P3489*S3492-O3489*T3489-Q3489*T3492</f>
        <v>-1.4558152476211017</v>
      </c>
      <c r="Y3489" s="58">
        <f t="shared" ref="Y3489" si="14391">(N3489*T3489+O3489*S3489+P3489*T3492+Q3489*S3492)</f>
        <v>0</v>
      </c>
      <c r="Z3489" s="56">
        <f t="shared" ref="Z3489" si="14392">N3489*U3489+P3489*U3492-O3489*V3489-Q3489*V3492</f>
        <v>0</v>
      </c>
      <c r="AA3489" s="57">
        <f t="shared" ref="AA3489" si="14393">(N3489*V3489+O3489*U3489+P3489*V3492+Q3489*U3492)</f>
        <v>-1.459123829767293</v>
      </c>
      <c r="AB3489" s="9"/>
      <c r="AC3489" s="61">
        <f t="shared" ref="AC3489" si="14394">20*LOG((2*$X$8)/(($X$8*X3489+Z3489+$X$8*X3492+Z3492)^2+($X$8*Y3489+AA3489+$X$8*Y3492+AA3492)^2)^0.5)</f>
        <v>-3.5007302154321258</v>
      </c>
      <c r="AE3489" s="99">
        <f t="shared" ref="AE3489" si="14395">((Y3489^2+X3489^2)/(Y3492^2+X3492^2))^0.5</f>
        <v>1.8976402072667911</v>
      </c>
      <c r="AF3489" s="17"/>
      <c r="AG3489" s="62"/>
      <c r="AH3489" s="62"/>
      <c r="AI3489" s="62"/>
      <c r="AJ3489" s="62"/>
    </row>
    <row r="3490" spans="2:36" ht="18.649999999999999" customHeight="1" thickBot="1">
      <c r="D3490" s="59"/>
      <c r="E3490" s="22"/>
      <c r="F3490" s="22"/>
      <c r="G3490" s="65"/>
      <c r="I3490" s="63"/>
      <c r="L3490" s="64"/>
      <c r="N3490" s="63"/>
      <c r="Q3490" s="64"/>
      <c r="S3490" s="63"/>
      <c r="V3490" s="64"/>
      <c r="X3490" s="63"/>
      <c r="AA3490" s="64"/>
      <c r="AE3490" s="100"/>
      <c r="AF3490" s="17"/>
      <c r="AG3490" s="62"/>
      <c r="AH3490" s="62"/>
      <c r="AI3490" s="62"/>
      <c r="AJ3490" s="62"/>
    </row>
    <row r="3491" spans="2:36" ht="18.649999999999999" customHeight="1" thickBot="1">
      <c r="D3491" s="237" t="s">
        <v>39</v>
      </c>
      <c r="E3491" s="238"/>
      <c r="F3491" s="239" t="s">
        <v>40</v>
      </c>
      <c r="G3491" s="240"/>
      <c r="I3491" s="228" t="s">
        <v>18</v>
      </c>
      <c r="J3491" s="229"/>
      <c r="K3491" s="230" t="s">
        <v>19</v>
      </c>
      <c r="L3491" s="231"/>
      <c r="N3491" s="228" t="s">
        <v>20</v>
      </c>
      <c r="O3491" s="229"/>
      <c r="P3491" s="230" t="s">
        <v>21</v>
      </c>
      <c r="Q3491" s="231"/>
      <c r="S3491" s="228" t="s">
        <v>47</v>
      </c>
      <c r="T3491" s="229"/>
      <c r="U3491" s="230" t="s">
        <v>48</v>
      </c>
      <c r="V3491" s="231"/>
      <c r="X3491" s="228" t="s">
        <v>51</v>
      </c>
      <c r="Y3491" s="229"/>
      <c r="Z3491" s="230" t="s">
        <v>52</v>
      </c>
      <c r="AA3491" s="231"/>
      <c r="AB3491" s="4"/>
      <c r="AC3491" s="71" t="s">
        <v>89</v>
      </c>
      <c r="AE3491" s="101" t="s">
        <v>90</v>
      </c>
      <c r="AF3491" s="17"/>
      <c r="AG3491" s="62"/>
      <c r="AH3491" s="62"/>
      <c r="AI3491" s="62"/>
      <c r="AJ3491" s="62"/>
    </row>
    <row r="3492" spans="2:36" ht="18.649999999999999" customHeight="1" thickTop="1" thickBot="1">
      <c r="D3492" s="43">
        <v>0</v>
      </c>
      <c r="E3492" s="116">
        <f t="shared" ref="E3492" si="14396">(1/$E$8)*SIN($B3489*$F$8)</f>
        <v>-0.24321922318590453</v>
      </c>
      <c r="F3492" s="59">
        <f t="shared" ref="F3492" si="14397">COS($F$8*$B3489)</f>
        <v>-0.68381260975182845</v>
      </c>
      <c r="G3492" s="73">
        <v>0</v>
      </c>
      <c r="I3492" s="55">
        <v>0</v>
      </c>
      <c r="J3492" s="58">
        <f t="shared" ref="J3492" si="14398">(TAN($K$8*B3489))/$J$8</f>
        <v>0.9292962452676411</v>
      </c>
      <c r="K3492" s="56">
        <v>1</v>
      </c>
      <c r="L3492" s="57">
        <v>0</v>
      </c>
      <c r="N3492" s="55">
        <f t="shared" ref="N3492" si="14399">D3492*I3489+F3492*I3492-E3492*J3489-G3492*J3492</f>
        <v>0</v>
      </c>
      <c r="O3492" s="58">
        <f t="shared" ref="O3492" si="14400">(D3492*J3489+E3492*I3489+F3492*J3492+G3492*I3492)</f>
        <v>-0.87868371389494537</v>
      </c>
      <c r="P3492" s="56">
        <f t="shared" ref="P3492" si="14401">D3492*K3489+F3492*K3492-E3492*L3489-G3492*L3492</f>
        <v>-0.68381260975182845</v>
      </c>
      <c r="Q3492" s="57">
        <f t="shared" ref="Q3492" si="14402">(D3492*L3489+E3492*K3489+F3492*L3492+G3492*K3492)</f>
        <v>0</v>
      </c>
      <c r="S3492" s="43">
        <v>0</v>
      </c>
      <c r="T3492" s="116">
        <f t="shared" ref="T3492" si="14403">(1/$T$8)*SIN($B3489*$U$8)</f>
        <v>-0.24321922318590453</v>
      </c>
      <c r="U3492" s="59">
        <f t="shared" ref="U3492" si="14404">COS($U$8*$B3489)</f>
        <v>-0.68381260975182845</v>
      </c>
      <c r="V3492" s="73">
        <v>0</v>
      </c>
      <c r="X3492" s="55">
        <f t="shared" ref="X3492" si="14405">N3492*S3489+P3492*S3492-O3492*T3489-Q3492*T3492</f>
        <v>0</v>
      </c>
      <c r="Y3492" s="58">
        <f t="shared" ref="Y3492" si="14406">(N3492*T3489+O3492*S3489+P3492*T3492+Q3492*S3492)</f>
        <v>0.76717137529349744</v>
      </c>
      <c r="Z3492" s="56">
        <f t="shared" ref="Z3492" si="14407">N3492*U3489+P3492*U3492-O3492*V3489-Q3492*V3492</f>
        <v>-1.4558152476211015</v>
      </c>
      <c r="AA3492" s="57">
        <f t="shared" ref="AA3492" si="14408">(N3492*V3489+O3492*U3489+P3492*V3492+Q3492*U3492)</f>
        <v>0</v>
      </c>
      <c r="AB3492" s="9"/>
      <c r="AC3492" s="74">
        <f t="shared" ref="AC3492" si="14409">(180/PI())*ATAN(-1*(($X$8*Y3489+AA3489+$X$8*Y3492+AA3492)/($X$8*X3489+Z3489+$X$8*X3492+Z3492)))</f>
        <v>-13.368418228141545</v>
      </c>
      <c r="AE3492" s="102">
        <f t="shared" ref="AE3492" si="14410">20*LOG(((($X$8*X3489+Z3489-$X$8*X3492-Z3492)^2+($X$8*Y3489+AA3489-$X$8*Y3492-AA3492)^2)/(($X$8*X3489+Z3489+$X$8*X3492+Z3492)^2+($X$8*Y3489+AA3489+$X$8*Y3492+AA3492)^2))^0.5)</f>
        <v>-2.5696751099729029</v>
      </c>
      <c r="AF3492" s="17"/>
      <c r="AG3492" s="62"/>
      <c r="AH3492" s="62"/>
      <c r="AI3492" s="62"/>
      <c r="AJ3492" s="62"/>
    </row>
    <row r="3493" spans="2:36" ht="18.649999999999999" customHeight="1">
      <c r="AE3493" s="66"/>
    </row>
    <row r="3494" spans="2:36" ht="18.649999999999999" customHeight="1" thickBot="1">
      <c r="E3494" s="50" t="s">
        <v>8</v>
      </c>
      <c r="J3494" s="50" t="s">
        <v>9</v>
      </c>
      <c r="O3494" s="50" t="s">
        <v>10</v>
      </c>
      <c r="T3494" s="50" t="s">
        <v>11</v>
      </c>
      <c r="Y3494" s="50" t="s">
        <v>12</v>
      </c>
    </row>
    <row r="3495" spans="2:36" ht="18.649999999999999" customHeight="1" thickBot="1">
      <c r="B3495" s="49"/>
      <c r="D3495" s="233" t="s">
        <v>37</v>
      </c>
      <c r="E3495" s="234"/>
      <c r="F3495" s="235" t="s">
        <v>38</v>
      </c>
      <c r="G3495" s="236"/>
      <c r="I3495" s="228" t="s">
        <v>14</v>
      </c>
      <c r="J3495" s="229"/>
      <c r="K3495" s="230" t="s">
        <v>15</v>
      </c>
      <c r="L3495" s="231"/>
      <c r="N3495" s="228" t="s">
        <v>16</v>
      </c>
      <c r="O3495" s="229"/>
      <c r="P3495" s="230" t="s">
        <v>17</v>
      </c>
      <c r="Q3495" s="231"/>
      <c r="S3495" s="228" t="s">
        <v>45</v>
      </c>
      <c r="T3495" s="229"/>
      <c r="U3495" s="230" t="s">
        <v>46</v>
      </c>
      <c r="V3495" s="231"/>
      <c r="X3495" s="228" t="s">
        <v>49</v>
      </c>
      <c r="Y3495" s="229"/>
      <c r="Z3495" s="230" t="s">
        <v>50</v>
      </c>
      <c r="AA3495" s="231"/>
      <c r="AB3495" s="4"/>
      <c r="AC3495" s="53" t="s">
        <v>87</v>
      </c>
      <c r="AE3495" s="98" t="s">
        <v>88</v>
      </c>
      <c r="AF3495" s="17"/>
      <c r="AG3495" s="62"/>
      <c r="AH3495" s="62"/>
      <c r="AI3495" s="62"/>
      <c r="AJ3495" s="62"/>
    </row>
    <row r="3496" spans="2:36" ht="18.649999999999999" customHeight="1" thickTop="1" thickBot="1">
      <c r="B3496" s="75">
        <v>9.92</v>
      </c>
      <c r="D3496" s="132">
        <f t="shared" ref="D3496" si="14411">COS($F$8*$B3496)</f>
        <v>-0.67795439923975598</v>
      </c>
      <c r="E3496" s="133">
        <v>0</v>
      </c>
      <c r="F3496" s="134">
        <v>0</v>
      </c>
      <c r="G3496" s="135">
        <f t="shared" ref="G3496" si="14412">$E$8*SIN($B3496*$F$8)</f>
        <v>-2.2053118811095982</v>
      </c>
      <c r="I3496" s="55">
        <v>1</v>
      </c>
      <c r="J3496" s="58">
        <v>0</v>
      </c>
      <c r="K3496" s="56">
        <v>0</v>
      </c>
      <c r="L3496" s="57">
        <v>0</v>
      </c>
      <c r="N3496" s="55">
        <f t="shared" ref="N3496" si="14413">D3496*I3496+F3496*I3499-E3496*J3496-G3496*J3499</f>
        <v>1.4320539252955284</v>
      </c>
      <c r="O3496" s="58">
        <f t="shared" ref="O3496" si="14414">(D3496*J3496+E3496*I3496+F3496*J3499+G3496*I3499)</f>
        <v>0</v>
      </c>
      <c r="P3496" s="56">
        <f t="shared" ref="P3496" si="14415">D3496*K3496+F3496*K3499-E3496*L3496-G3496*L3499</f>
        <v>0</v>
      </c>
      <c r="Q3496" s="57">
        <f t="shared" ref="Q3496" si="14416">(D3496*L3496+E3496*K3496+F3496*L3499+G3496*K3499)</f>
        <v>-2.2053118811095982</v>
      </c>
      <c r="S3496" s="59">
        <f t="shared" ref="S3496" si="14417">COS($U$8*$B3496)</f>
        <v>-0.67795439923975598</v>
      </c>
      <c r="T3496" s="60">
        <v>0</v>
      </c>
      <c r="U3496" s="22">
        <v>0</v>
      </c>
      <c r="V3496" s="116">
        <f t="shared" ref="V3496" si="14418">$T$8*SIN($B3496*$U$8)</f>
        <v>-2.2053118811095982</v>
      </c>
      <c r="X3496" s="55">
        <f t="shared" ref="X3496" si="14419">N3496*S3496+P3496*S3499-O3496*T3496-Q3496*T3499</f>
        <v>-1.5112450911541258</v>
      </c>
      <c r="Y3496" s="58">
        <f t="shared" ref="Y3496" si="14420">(N3496*T3496+O3496*S3496+P3496*T3499+Q3496*S3499)</f>
        <v>0</v>
      </c>
      <c r="Z3496" s="56">
        <f t="shared" ref="Z3496" si="14421">N3496*U3496+P3496*U3499-O3496*V3496-Q3496*V3499</f>
        <v>0</v>
      </c>
      <c r="AA3496" s="57">
        <f t="shared" ref="AA3496" si="14422">(N3496*V3496+O3496*U3496+P3496*V3499+Q3496*U3499)</f>
        <v>-1.6630246443499119</v>
      </c>
      <c r="AB3496" s="9"/>
      <c r="AC3496" s="61">
        <f t="shared" ref="AC3496" si="14423">20*LOG((2*$X$8)/(($X$8*X3496+Z3496+$X$8*X3499+Z3499)^2+($X$8*Y3496+AA3496+$X$8*Y3499+AA3499)^2)^0.5)</f>
        <v>-3.9486146840175906</v>
      </c>
      <c r="AE3496" s="99">
        <f t="shared" ref="AE3496" si="14424">((Y3496^2+X3496^2)/(Y3499^2+X3499^2))^0.5</f>
        <v>1.9575611456055086</v>
      </c>
      <c r="AF3496" s="17"/>
      <c r="AG3496" s="62"/>
      <c r="AH3496" s="62"/>
      <c r="AI3496" s="62"/>
      <c r="AJ3496" s="62"/>
    </row>
    <row r="3497" spans="2:36" ht="18.649999999999999" customHeight="1" thickBot="1">
      <c r="D3497" s="59"/>
      <c r="E3497" s="22"/>
      <c r="F3497" s="22"/>
      <c r="G3497" s="65"/>
      <c r="I3497" s="63"/>
      <c r="L3497" s="64"/>
      <c r="N3497" s="63"/>
      <c r="Q3497" s="64"/>
      <c r="S3497" s="63"/>
      <c r="V3497" s="64"/>
      <c r="X3497" s="63"/>
      <c r="AA3497" s="64"/>
      <c r="AE3497" s="100"/>
      <c r="AF3497" s="17"/>
      <c r="AG3497" s="62"/>
      <c r="AH3497" s="62"/>
      <c r="AI3497" s="62"/>
      <c r="AJ3497" s="62"/>
    </row>
    <row r="3498" spans="2:36" ht="18.649999999999999" customHeight="1" thickBot="1">
      <c r="D3498" s="237" t="s">
        <v>39</v>
      </c>
      <c r="E3498" s="238"/>
      <c r="F3498" s="239" t="s">
        <v>40</v>
      </c>
      <c r="G3498" s="240"/>
      <c r="I3498" s="228" t="s">
        <v>18</v>
      </c>
      <c r="J3498" s="229"/>
      <c r="K3498" s="230" t="s">
        <v>19</v>
      </c>
      <c r="L3498" s="231"/>
      <c r="N3498" s="228" t="s">
        <v>20</v>
      </c>
      <c r="O3498" s="229"/>
      <c r="P3498" s="230" t="s">
        <v>21</v>
      </c>
      <c r="Q3498" s="231"/>
      <c r="S3498" s="228" t="s">
        <v>47</v>
      </c>
      <c r="T3498" s="229"/>
      <c r="U3498" s="230" t="s">
        <v>48</v>
      </c>
      <c r="V3498" s="231"/>
      <c r="X3498" s="228" t="s">
        <v>51</v>
      </c>
      <c r="Y3498" s="229"/>
      <c r="Z3498" s="230" t="s">
        <v>52</v>
      </c>
      <c r="AA3498" s="231"/>
      <c r="AB3498" s="4"/>
      <c r="AC3498" s="71" t="s">
        <v>89</v>
      </c>
      <c r="AE3498" s="101" t="s">
        <v>90</v>
      </c>
      <c r="AF3498" s="17"/>
      <c r="AG3498" s="62"/>
      <c r="AH3498" s="62"/>
      <c r="AI3498" s="62"/>
      <c r="AJ3498" s="62"/>
    </row>
    <row r="3499" spans="2:36" ht="18.649999999999999" customHeight="1" thickTop="1" thickBot="1">
      <c r="D3499" s="43">
        <v>0</v>
      </c>
      <c r="E3499" s="116">
        <f t="shared" ref="E3499" si="14425">(1/$E$8)*SIN($B3496*$F$8)</f>
        <v>-0.24503465345662201</v>
      </c>
      <c r="F3499" s="59">
        <f t="shared" ref="F3499" si="14426">COS($F$8*$B3496)</f>
        <v>-0.67795439923975598</v>
      </c>
      <c r="G3499" s="73">
        <v>0</v>
      </c>
      <c r="I3499" s="55">
        <v>0</v>
      </c>
      <c r="J3499" s="58">
        <f t="shared" ref="J3499" si="14427">(TAN($K$8*B3496))/$J$8</f>
        <v>0.95678454490239173</v>
      </c>
      <c r="K3499" s="56">
        <v>1</v>
      </c>
      <c r="L3499" s="57">
        <v>0</v>
      </c>
      <c r="N3499" s="55">
        <f t="shared" ref="N3499" si="14428">D3499*I3496+F3499*I3499-E3499*J3496-G3499*J3499</f>
        <v>0</v>
      </c>
      <c r="O3499" s="58">
        <f t="shared" ref="O3499" si="14429">(D3499*J3496+E3499*I3496+F3499*J3499+G3499*I3499)</f>
        <v>-0.89369094479780631</v>
      </c>
      <c r="P3499" s="56">
        <f t="shared" ref="P3499" si="14430">D3499*K3496+F3499*K3499-E3499*L3496-G3499*L3499</f>
        <v>-0.67795439923975598</v>
      </c>
      <c r="Q3499" s="57">
        <f t="shared" ref="Q3499" si="14431">(D3499*L3496+E3499*K3496+F3499*L3499+G3499*K3499)</f>
        <v>0</v>
      </c>
      <c r="S3499" s="43">
        <v>0</v>
      </c>
      <c r="T3499" s="116">
        <f t="shared" ref="T3499" si="14432">(1/$T$8)*SIN($B3496*$U$8)</f>
        <v>-0.24503465345662201</v>
      </c>
      <c r="U3499" s="59">
        <f t="shared" ref="U3499" si="14433">COS($U$8*$B3496)</f>
        <v>-0.67795439923975598</v>
      </c>
      <c r="V3499" s="73">
        <v>0</v>
      </c>
      <c r="X3499" s="55">
        <f t="shared" ref="X3499" si="14434">N3499*S3496+P3499*S3499-O3499*T3496-Q3499*T3499</f>
        <v>0</v>
      </c>
      <c r="Y3499" s="58">
        <f t="shared" ref="Y3499" si="14435">(N3499*T3496+O3499*S3496+P3499*T3499+Q3499*S3499)</f>
        <v>0.7720040288635126</v>
      </c>
      <c r="Z3499" s="56">
        <f t="shared" ref="Z3499" si="14436">N3499*U3496+P3499*U3499-O3499*V3496-Q3499*V3499</f>
        <v>-1.5112450911541258</v>
      </c>
      <c r="AA3499" s="57">
        <f t="shared" ref="AA3499" si="14437">(N3499*V3496+O3499*U3496+P3499*V3499+Q3499*U3499)</f>
        <v>0</v>
      </c>
      <c r="AB3499" s="9"/>
      <c r="AC3499" s="74">
        <f t="shared" ref="AC3499" si="14438">(180/PI())*ATAN(-1*(($X$8*Y3496+AA3496+$X$8*Y3499+AA3499)/($X$8*X3496+Z3496+$X$8*X3499+Z3499)))</f>
        <v>-16.425351375827208</v>
      </c>
      <c r="AE3499" s="102">
        <f t="shared" ref="AE3499" si="14439">20*LOG(((($X$8*X3496+Z3496-$X$8*X3499-Z3499)^2+($X$8*Y3496+AA3496-$X$8*Y3499-AA3499)^2)/(($X$8*X3496+Z3496+$X$8*X3499+Z3499)^2+($X$8*Y3496+AA3496+$X$8*Y3499+AA3499)^2))^0.5)</f>
        <v>-2.2391330066533364</v>
      </c>
      <c r="AF3499" s="17"/>
      <c r="AG3499" s="62"/>
      <c r="AH3499" s="62"/>
      <c r="AI3499" s="62"/>
      <c r="AJ3499" s="62"/>
    </row>
    <row r="3500" spans="2:36" ht="18.649999999999999" customHeight="1">
      <c r="AE3500" s="66"/>
    </row>
    <row r="3501" spans="2:36" ht="18.649999999999999" customHeight="1" thickBot="1">
      <c r="E3501" s="50" t="s">
        <v>8</v>
      </c>
      <c r="J3501" s="50" t="s">
        <v>9</v>
      </c>
      <c r="O3501" s="50" t="s">
        <v>10</v>
      </c>
      <c r="T3501" s="50" t="s">
        <v>11</v>
      </c>
      <c r="Y3501" s="50" t="s">
        <v>12</v>
      </c>
    </row>
    <row r="3502" spans="2:36" ht="18.649999999999999" customHeight="1" thickBot="1">
      <c r="B3502" s="49"/>
      <c r="D3502" s="233" t="s">
        <v>37</v>
      </c>
      <c r="E3502" s="234"/>
      <c r="F3502" s="235" t="s">
        <v>38</v>
      </c>
      <c r="G3502" s="236"/>
      <c r="I3502" s="228" t="s">
        <v>14</v>
      </c>
      <c r="J3502" s="229"/>
      <c r="K3502" s="230" t="s">
        <v>15</v>
      </c>
      <c r="L3502" s="231"/>
      <c r="N3502" s="228" t="s">
        <v>16</v>
      </c>
      <c r="O3502" s="229"/>
      <c r="P3502" s="230" t="s">
        <v>17</v>
      </c>
      <c r="Q3502" s="231"/>
      <c r="S3502" s="228" t="s">
        <v>45</v>
      </c>
      <c r="T3502" s="229"/>
      <c r="U3502" s="230" t="s">
        <v>46</v>
      </c>
      <c r="V3502" s="231"/>
      <c r="X3502" s="228" t="s">
        <v>49</v>
      </c>
      <c r="Y3502" s="229"/>
      <c r="Z3502" s="230" t="s">
        <v>50</v>
      </c>
      <c r="AA3502" s="231"/>
      <c r="AB3502" s="4"/>
      <c r="AC3502" s="53" t="s">
        <v>87</v>
      </c>
      <c r="AE3502" s="98" t="s">
        <v>88</v>
      </c>
      <c r="AF3502" s="17"/>
      <c r="AG3502" s="62"/>
      <c r="AH3502" s="62"/>
      <c r="AI3502" s="62"/>
      <c r="AJ3502" s="62"/>
    </row>
    <row r="3503" spans="2:36" ht="18.649999999999999" customHeight="1" thickTop="1" thickBot="1">
      <c r="B3503" s="75">
        <v>9.94</v>
      </c>
      <c r="D3503" s="132">
        <f t="shared" ref="D3503" si="14440">COS($F$8*$B3503)</f>
        <v>-0.67205281272115136</v>
      </c>
      <c r="E3503" s="133">
        <v>0</v>
      </c>
      <c r="F3503" s="134">
        <v>0</v>
      </c>
      <c r="G3503" s="135">
        <f t="shared" ref="G3503" si="14441">$E$8*SIN($B3503*$F$8)</f>
        <v>-2.2215096561172767</v>
      </c>
      <c r="I3503" s="55">
        <v>1</v>
      </c>
      <c r="J3503" s="58">
        <v>0</v>
      </c>
      <c r="K3503" s="56">
        <v>0</v>
      </c>
      <c r="L3503" s="57">
        <v>0</v>
      </c>
      <c r="N3503" s="55">
        <f t="shared" ref="N3503" si="14442">D3503*I3503+F3503*I3506-E3503*J3503-G3503*J3506</f>
        <v>1.5158261063643514</v>
      </c>
      <c r="O3503" s="58">
        <f t="shared" ref="O3503" si="14443">(D3503*J3503+E3503*I3503+F3503*J3506+G3503*I3506)</f>
        <v>0</v>
      </c>
      <c r="P3503" s="56">
        <f t="shared" ref="P3503" si="14444">D3503*K3503+F3503*K3506-E3503*L3503-G3503*L3506</f>
        <v>0</v>
      </c>
      <c r="Q3503" s="57">
        <f t="shared" ref="Q3503" si="14445">(D3503*L3503+E3503*K3503+F3503*L3506+G3503*K3506)</f>
        <v>-2.2215096561172767</v>
      </c>
      <c r="S3503" s="59">
        <f t="shared" ref="S3503" si="14446">COS($U$8*$B3503)</f>
        <v>-0.67205281272115136</v>
      </c>
      <c r="T3503" s="60">
        <v>0</v>
      </c>
      <c r="U3503" s="22">
        <v>0</v>
      </c>
      <c r="V3503" s="116">
        <f t="shared" ref="V3503" si="14447">$T$8*SIN($B3503*$U$8)</f>
        <v>-2.2215096561172767</v>
      </c>
      <c r="X3503" s="55">
        <f t="shared" ref="X3503" si="14448">N3503*S3503+P3503*S3506-O3503*T3503-Q3503*T3506</f>
        <v>-1.5670602152919026</v>
      </c>
      <c r="Y3503" s="58">
        <f t="shared" ref="Y3503" si="14449">(N3503*T3503+O3503*S3503+P3503*T3506+Q3503*S3506)</f>
        <v>0</v>
      </c>
      <c r="Z3503" s="56">
        <f t="shared" ref="Z3503" si="14450">N3503*U3503+P3503*U3506-O3503*V3503-Q3503*V3506</f>
        <v>0</v>
      </c>
      <c r="AA3503" s="57">
        <f t="shared" ref="AA3503" si="14451">(N3503*V3503+O3503*U3503+P3503*V3506+Q3503*U3506)</f>
        <v>-1.8744505194022474</v>
      </c>
      <c r="AB3503" s="9"/>
      <c r="AC3503" s="61">
        <f t="shared" ref="AC3503" si="14452">20*LOG((2*$X$8)/(($X$8*X3503+Z3503+$X$8*X3506+Z3506)^2+($X$8*Y3503+AA3503+$X$8*Y3506+AA3506)^2)^0.5)</f>
        <v>-4.4043718804579806</v>
      </c>
      <c r="AE3503" s="99">
        <f t="shared" ref="AE3503" si="14453">((Y3503^2+X3503^2)/(Y3506^2+X3506^2))^0.5</f>
        <v>2.0178757958984077</v>
      </c>
      <c r="AF3503" s="17"/>
      <c r="AG3503" s="62"/>
      <c r="AH3503" s="62"/>
      <c r="AI3503" s="62"/>
      <c r="AJ3503" s="62"/>
    </row>
    <row r="3504" spans="2:36" ht="18.649999999999999" customHeight="1" thickBot="1">
      <c r="D3504" s="59"/>
      <c r="E3504" s="22"/>
      <c r="F3504" s="22"/>
      <c r="G3504" s="65"/>
      <c r="I3504" s="63"/>
      <c r="L3504" s="64"/>
      <c r="N3504" s="63"/>
      <c r="Q3504" s="64"/>
      <c r="S3504" s="63"/>
      <c r="V3504" s="64"/>
      <c r="X3504" s="63"/>
      <c r="AA3504" s="64"/>
      <c r="AE3504" s="100"/>
      <c r="AF3504" s="17"/>
      <c r="AG3504" s="62"/>
      <c r="AH3504" s="62"/>
      <c r="AI3504" s="62"/>
      <c r="AJ3504" s="62"/>
    </row>
    <row r="3505" spans="2:36" ht="18.649999999999999" customHeight="1" thickBot="1">
      <c r="D3505" s="237" t="s">
        <v>39</v>
      </c>
      <c r="E3505" s="238"/>
      <c r="F3505" s="239" t="s">
        <v>40</v>
      </c>
      <c r="G3505" s="240"/>
      <c r="I3505" s="228" t="s">
        <v>18</v>
      </c>
      <c r="J3505" s="229"/>
      <c r="K3505" s="230" t="s">
        <v>19</v>
      </c>
      <c r="L3505" s="231"/>
      <c r="N3505" s="228" t="s">
        <v>20</v>
      </c>
      <c r="O3505" s="229"/>
      <c r="P3505" s="230" t="s">
        <v>21</v>
      </c>
      <c r="Q3505" s="231"/>
      <c r="S3505" s="228" t="s">
        <v>47</v>
      </c>
      <c r="T3505" s="229"/>
      <c r="U3505" s="230" t="s">
        <v>48</v>
      </c>
      <c r="V3505" s="231"/>
      <c r="X3505" s="228" t="s">
        <v>51</v>
      </c>
      <c r="Y3505" s="229"/>
      <c r="Z3505" s="230" t="s">
        <v>52</v>
      </c>
      <c r="AA3505" s="231"/>
      <c r="AB3505" s="4"/>
      <c r="AC3505" s="71" t="s">
        <v>89</v>
      </c>
      <c r="AE3505" s="101" t="s">
        <v>90</v>
      </c>
      <c r="AF3505" s="17"/>
      <c r="AG3505" s="62"/>
      <c r="AH3505" s="62"/>
      <c r="AI3505" s="62"/>
      <c r="AJ3505" s="62"/>
    </row>
    <row r="3506" spans="2:36" ht="18.649999999999999" customHeight="1" thickTop="1" thickBot="1">
      <c r="D3506" s="43">
        <v>0</v>
      </c>
      <c r="E3506" s="116">
        <f t="shared" ref="E3506" si="14454">(1/$E$8)*SIN($B3503*$F$8)</f>
        <v>-0.24683440623525293</v>
      </c>
      <c r="F3506" s="59">
        <f t="shared" ref="F3506" si="14455">COS($F$8*$B3503)</f>
        <v>-0.67205281272115136</v>
      </c>
      <c r="G3506" s="73">
        <v>0</v>
      </c>
      <c r="I3506" s="55">
        <v>0</v>
      </c>
      <c r="J3506" s="58">
        <f t="shared" ref="J3506" si="14456">(TAN($K$8*B3503))/$J$8</f>
        <v>0.98486131404418331</v>
      </c>
      <c r="K3506" s="56">
        <v>1</v>
      </c>
      <c r="L3506" s="57">
        <v>0</v>
      </c>
      <c r="N3506" s="55">
        <f t="shared" ref="N3506" si="14457">D3506*I3503+F3506*I3506-E3506*J3503-G3506*J3506</f>
        <v>0</v>
      </c>
      <c r="O3506" s="58">
        <f t="shared" ref="O3506" si="14458">(D3506*J3503+E3506*I3503+F3506*J3506+G3506*I3506)</f>
        <v>-0.90871322247889541</v>
      </c>
      <c r="P3506" s="56">
        <f t="shared" ref="P3506" si="14459">D3506*K3503+F3506*K3506-E3506*L3503-G3506*L3506</f>
        <v>-0.67205281272115136</v>
      </c>
      <c r="Q3506" s="57">
        <f t="shared" ref="Q3506" si="14460">(D3506*L3503+E3506*K3503+F3506*L3506+G3506*K3506)</f>
        <v>0</v>
      </c>
      <c r="S3506" s="43">
        <v>0</v>
      </c>
      <c r="T3506" s="116">
        <f t="shared" ref="T3506" si="14461">(1/$T$8)*SIN($B3503*$U$8)</f>
        <v>-0.24683440623525293</v>
      </c>
      <c r="U3506" s="59">
        <f t="shared" ref="U3506" si="14462">COS($U$8*$B3503)</f>
        <v>-0.67205281272115136</v>
      </c>
      <c r="V3506" s="73">
        <v>0</v>
      </c>
      <c r="X3506" s="55">
        <f t="shared" ref="X3506" si="14463">N3506*S3503+P3506*S3506-O3506*T3503-Q3506*T3506</f>
        <v>0</v>
      </c>
      <c r="Y3506" s="58">
        <f t="shared" ref="Y3506" si="14464">(N3506*T3503+O3506*S3503+P3506*T3506+Q3506*S3506)</f>
        <v>0.7765890341106001</v>
      </c>
      <c r="Z3506" s="56">
        <f t="shared" ref="Z3506" si="14465">N3506*U3503+P3506*U3506-O3506*V3503-Q3506*V3506</f>
        <v>-1.5670602152919022</v>
      </c>
      <c r="AA3506" s="57">
        <f t="shared" ref="AA3506" si="14466">(N3506*V3503+O3506*U3503+P3506*V3506+Q3506*U3506)</f>
        <v>0</v>
      </c>
      <c r="AB3506" s="9"/>
      <c r="AC3506" s="74">
        <f t="shared" ref="AC3506" si="14467">(180/PI())*ATAN(-1*(($X$8*Y3503+AA3503+$X$8*Y3506+AA3506)/($X$8*X3503+Z3503+$X$8*X3506+Z3506)))</f>
        <v>-19.305017345424631</v>
      </c>
      <c r="AE3506" s="102">
        <f t="shared" ref="AE3506" si="14468">20*LOG(((($X$8*X3503+Z3503-$X$8*X3506-Z3506)^2+($X$8*Y3503+AA3503-$X$8*Y3506-AA3506)^2)/(($X$8*X3503+Z3503+$X$8*X3506+Z3506)^2+($X$8*Y3503+AA3503+$X$8*Y3506+AA3506)^2))^0.5)</f>
        <v>-1.9566476446266829</v>
      </c>
      <c r="AF3506" s="17"/>
      <c r="AG3506" s="62"/>
      <c r="AH3506" s="62"/>
      <c r="AI3506" s="62"/>
      <c r="AJ3506" s="62"/>
    </row>
    <row r="3507" spans="2:36">
      <c r="AE3507" s="66"/>
    </row>
    <row r="3508" spans="2:36" ht="18.5" thickBot="1">
      <c r="E3508" s="50" t="s">
        <v>8</v>
      </c>
      <c r="J3508" s="50" t="s">
        <v>9</v>
      </c>
      <c r="O3508" s="50" t="s">
        <v>10</v>
      </c>
      <c r="T3508" s="50" t="s">
        <v>11</v>
      </c>
      <c r="Y3508" s="50" t="s">
        <v>12</v>
      </c>
    </row>
    <row r="3509" spans="2:36" ht="20.5" thickBot="1">
      <c r="B3509" s="49"/>
      <c r="D3509" s="233" t="s">
        <v>37</v>
      </c>
      <c r="E3509" s="234"/>
      <c r="F3509" s="235" t="s">
        <v>38</v>
      </c>
      <c r="G3509" s="236"/>
      <c r="I3509" s="228" t="s">
        <v>14</v>
      </c>
      <c r="J3509" s="229"/>
      <c r="K3509" s="230" t="s">
        <v>15</v>
      </c>
      <c r="L3509" s="231"/>
      <c r="N3509" s="228" t="s">
        <v>16</v>
      </c>
      <c r="O3509" s="229"/>
      <c r="P3509" s="230" t="s">
        <v>17</v>
      </c>
      <c r="Q3509" s="231"/>
      <c r="S3509" s="228" t="s">
        <v>45</v>
      </c>
      <c r="T3509" s="229"/>
      <c r="U3509" s="230" t="s">
        <v>46</v>
      </c>
      <c r="V3509" s="231"/>
      <c r="X3509" s="228" t="s">
        <v>49</v>
      </c>
      <c r="Y3509" s="229"/>
      <c r="Z3509" s="230" t="s">
        <v>50</v>
      </c>
      <c r="AA3509" s="231"/>
      <c r="AB3509" s="4"/>
      <c r="AC3509" s="53" t="s">
        <v>87</v>
      </c>
      <c r="AE3509" s="98" t="s">
        <v>88</v>
      </c>
    </row>
    <row r="3510" spans="2:36" ht="19" thickTop="1" thickBot="1">
      <c r="B3510" s="75">
        <v>9.9600000000000009</v>
      </c>
      <c r="D3510" s="132">
        <f t="shared" ref="D3510" si="14469">COS($F$8*$B3510)</f>
        <v>-0.66610822778373258</v>
      </c>
      <c r="E3510" s="133">
        <v>0</v>
      </c>
      <c r="F3510" s="134">
        <v>0</v>
      </c>
      <c r="G3510" s="135">
        <f t="shared" ref="G3510" si="14470">$E$8*SIN($B3510*$F$8)</f>
        <v>-2.2375652973509701</v>
      </c>
      <c r="I3510" s="55">
        <v>1</v>
      </c>
      <c r="J3510" s="58">
        <v>0</v>
      </c>
      <c r="K3510" s="56">
        <v>0</v>
      </c>
      <c r="L3510" s="57">
        <v>0</v>
      </c>
      <c r="N3510" s="55">
        <f t="shared" ref="N3510" si="14471">D3510*I3510+F3510*I3513-E3510*J3510-G3510*J3513</f>
        <v>1.6017917049989645</v>
      </c>
      <c r="O3510" s="58">
        <f t="shared" ref="O3510" si="14472">(D3510*J3510+E3510*I3510+F3510*J3513+G3510*I3513)</f>
        <v>0</v>
      </c>
      <c r="P3510" s="56">
        <f t="shared" ref="P3510" si="14473">D3510*K3510+F3510*K3513-E3510*L3510-G3510*L3513</f>
        <v>0</v>
      </c>
      <c r="Q3510" s="57">
        <f t="shared" ref="Q3510" si="14474">(D3510*L3510+E3510*K3510+F3510*L3513+G3510*K3513)</f>
        <v>-2.2375652973509701</v>
      </c>
      <c r="S3510" s="59">
        <f t="shared" ref="S3510" si="14475">COS($U$8*$B3510)</f>
        <v>-0.66610822778373258</v>
      </c>
      <c r="T3510" s="60">
        <v>0</v>
      </c>
      <c r="U3510" s="22">
        <v>0</v>
      </c>
      <c r="V3510" s="116">
        <f t="shared" ref="V3510" si="14476">$T$8*SIN($B3510*$U$8)</f>
        <v>-2.2375652973509701</v>
      </c>
      <c r="X3510" s="55">
        <f t="shared" ref="X3510" si="14477">N3510*S3510+P3510*S3513-O3510*T3510-Q3510*T3513</f>
        <v>-1.6232664627743585</v>
      </c>
      <c r="Y3510" s="58">
        <f t="shared" ref="Y3510" si="14478">(N3510*T3510+O3510*S3510+P3510*T3513+Q3510*S3513)</f>
        <v>0</v>
      </c>
      <c r="Z3510" s="56">
        <f t="shared" ref="Z3510" si="14479">N3510*U3510+P3510*U3513-O3510*V3510-Q3510*V3513</f>
        <v>0</v>
      </c>
      <c r="AA3510" s="57">
        <f t="shared" ref="AA3510" si="14480">(N3510*V3510+O3510*U3510+P3510*V3513+Q3510*U3513)</f>
        <v>-2.0936528779214902</v>
      </c>
      <c r="AB3510" s="9"/>
      <c r="AC3510" s="61">
        <f t="shared" ref="AC3510" si="14481">20*LOG((2*$X$8)/(($X$8*X3510+Z3510+$X$8*X3513+Z3513)^2+($X$8*Y3510+AA3510+$X$8*Y3513+AA3513)^2)^0.5)</f>
        <v>-4.865445393694122</v>
      </c>
      <c r="AE3510" s="99">
        <f t="shared" ref="AE3510" si="14482">((Y3510^2+X3510^2)/(Y3513^2+X3513^2))^0.5</f>
        <v>2.0786354459796725</v>
      </c>
    </row>
    <row r="3511" spans="2:36" ht="18.5" thickBot="1">
      <c r="D3511" s="59"/>
      <c r="E3511" s="22"/>
      <c r="F3511" s="22"/>
      <c r="G3511" s="65"/>
      <c r="I3511" s="63"/>
      <c r="L3511" s="64"/>
      <c r="N3511" s="63"/>
      <c r="Q3511" s="64"/>
      <c r="S3511" s="63"/>
      <c r="V3511" s="64"/>
      <c r="X3511" s="63"/>
      <c r="AA3511" s="64"/>
      <c r="AE3511" s="100"/>
    </row>
    <row r="3512" spans="2:36" ht="18.5" thickBot="1">
      <c r="D3512" s="237" t="s">
        <v>39</v>
      </c>
      <c r="E3512" s="238"/>
      <c r="F3512" s="239" t="s">
        <v>40</v>
      </c>
      <c r="G3512" s="240"/>
      <c r="I3512" s="228" t="s">
        <v>18</v>
      </c>
      <c r="J3512" s="229"/>
      <c r="K3512" s="230" t="s">
        <v>19</v>
      </c>
      <c r="L3512" s="231"/>
      <c r="N3512" s="228" t="s">
        <v>20</v>
      </c>
      <c r="O3512" s="229"/>
      <c r="P3512" s="230" t="s">
        <v>21</v>
      </c>
      <c r="Q3512" s="231"/>
      <c r="S3512" s="228" t="s">
        <v>47</v>
      </c>
      <c r="T3512" s="229"/>
      <c r="U3512" s="230" t="s">
        <v>48</v>
      </c>
      <c r="V3512" s="231"/>
      <c r="X3512" s="228" t="s">
        <v>51</v>
      </c>
      <c r="Y3512" s="229"/>
      <c r="Z3512" s="230" t="s">
        <v>52</v>
      </c>
      <c r="AA3512" s="231"/>
      <c r="AB3512" s="4"/>
      <c r="AC3512" s="71" t="s">
        <v>89</v>
      </c>
      <c r="AE3512" s="101" t="s">
        <v>90</v>
      </c>
    </row>
    <row r="3513" spans="2:36" ht="19" thickTop="1" thickBot="1">
      <c r="D3513" s="43">
        <v>0</v>
      </c>
      <c r="E3513" s="116">
        <f t="shared" ref="E3513" si="14483">(1/$E$8)*SIN($B3510*$F$8)</f>
        <v>-0.24861836637232998</v>
      </c>
      <c r="F3513" s="59">
        <f t="shared" ref="F3513" si="14484">COS($F$8*$B3510)</f>
        <v>-0.66610822778373258</v>
      </c>
      <c r="G3513" s="73">
        <v>0</v>
      </c>
      <c r="I3513" s="55">
        <v>0</v>
      </c>
      <c r="J3513" s="58">
        <f t="shared" ref="J3513" si="14485">(TAN($K$8*B3510))/$J$8</f>
        <v>1.0135569833281022</v>
      </c>
      <c r="K3513" s="56">
        <v>1</v>
      </c>
      <c r="L3513" s="57">
        <v>0</v>
      </c>
      <c r="N3513" s="55">
        <f t="shared" ref="N3513" si="14486">D3513*I3510+F3513*I3513-E3513*J3510-G3513*J3513</f>
        <v>0</v>
      </c>
      <c r="O3513" s="58">
        <f t="shared" ref="O3513" si="14487">(D3513*J3510+E3513*I3510+F3513*J3513+G3513*I3513)</f>
        <v>-0.9237570122948382</v>
      </c>
      <c r="P3513" s="56">
        <f t="shared" ref="P3513" si="14488">D3513*K3510+F3513*K3513-E3513*L3510-G3513*L3513</f>
        <v>-0.66610822778373258</v>
      </c>
      <c r="Q3513" s="57">
        <f t="shared" ref="Q3513" si="14489">(D3513*L3510+E3513*K3510+F3513*L3513+G3513*K3513)</f>
        <v>0</v>
      </c>
      <c r="S3513" s="43">
        <v>0</v>
      </c>
      <c r="T3513" s="116">
        <f t="shared" ref="T3513" si="14490">(1/$T$8)*SIN($B3510*$U$8)</f>
        <v>-0.24861836637232998</v>
      </c>
      <c r="U3513" s="59">
        <f t="shared" ref="U3513" si="14491">COS($U$8*$B3510)</f>
        <v>-0.66610822778373258</v>
      </c>
      <c r="V3513" s="73">
        <v>0</v>
      </c>
      <c r="X3513" s="55">
        <f t="shared" ref="X3513" si="14492">N3513*S3510+P3513*S3513-O3513*T3510-Q3513*T3513</f>
        <v>0</v>
      </c>
      <c r="Y3513" s="58">
        <f t="shared" ref="Y3513" si="14493">(N3513*T3510+O3513*S3510+P3513*T3513+Q3513*S3513)</f>
        <v>0.78092888578126984</v>
      </c>
      <c r="Z3513" s="56">
        <f t="shared" ref="Z3513" si="14494">N3513*U3510+P3513*U3513-O3513*V3510-Q3513*V3513</f>
        <v>-1.6232664627743585</v>
      </c>
      <c r="AA3513" s="57">
        <f t="shared" ref="AA3513" si="14495">(N3513*V3510+O3513*U3510+P3513*V3513+Q3513*U3513)</f>
        <v>0</v>
      </c>
      <c r="AB3513" s="9"/>
      <c r="AC3513" s="74">
        <f t="shared" ref="AC3513" si="14496">(180/PI())*ATAN(-1*(($X$8*Y3510+AA3510+$X$8*Y3513+AA3513)/($X$8*X3510+Z3510+$X$8*X3513+Z3513)))</f>
        <v>-22.015769954422385</v>
      </c>
      <c r="AE3513" s="102">
        <f t="shared" ref="AE3513" si="14497">20*LOG(((($X$8*X3510+Z3510-$X$8*X3513-Z3513)^2+($X$8*Y3510+AA3510-$X$8*Y3513-AA3513)^2)/(($X$8*X3510+Z3510+$X$8*X3513+Z3513)^2+($X$8*Y3510+AA3510+$X$8*Y3513+AA3513)^2))^0.5)</f>
        <v>-1.7145519850975663</v>
      </c>
    </row>
    <row r="3514" spans="2:36">
      <c r="AE3514" s="66"/>
    </row>
    <row r="3515" spans="2:36" ht="18.5" thickBot="1">
      <c r="E3515" s="50" t="s">
        <v>8</v>
      </c>
      <c r="J3515" s="50" t="s">
        <v>9</v>
      </c>
      <c r="O3515" s="50" t="s">
        <v>10</v>
      </c>
      <c r="T3515" s="50" t="s">
        <v>11</v>
      </c>
      <c r="Y3515" s="50" t="s">
        <v>12</v>
      </c>
    </row>
    <row r="3516" spans="2:36" ht="20.5" thickBot="1">
      <c r="B3516" s="49"/>
      <c r="D3516" s="233" t="s">
        <v>37</v>
      </c>
      <c r="E3516" s="234"/>
      <c r="F3516" s="235" t="s">
        <v>38</v>
      </c>
      <c r="G3516" s="236"/>
      <c r="I3516" s="228" t="s">
        <v>14</v>
      </c>
      <c r="J3516" s="229"/>
      <c r="K3516" s="230" t="s">
        <v>15</v>
      </c>
      <c r="L3516" s="231"/>
      <c r="N3516" s="228" t="s">
        <v>16</v>
      </c>
      <c r="O3516" s="229"/>
      <c r="P3516" s="230" t="s">
        <v>17</v>
      </c>
      <c r="Q3516" s="231"/>
      <c r="S3516" s="228" t="s">
        <v>45</v>
      </c>
      <c r="T3516" s="229"/>
      <c r="U3516" s="230" t="s">
        <v>46</v>
      </c>
      <c r="V3516" s="231"/>
      <c r="X3516" s="228" t="s">
        <v>49</v>
      </c>
      <c r="Y3516" s="229"/>
      <c r="Z3516" s="230" t="s">
        <v>50</v>
      </c>
      <c r="AA3516" s="231"/>
      <c r="AB3516" s="4"/>
      <c r="AC3516" s="53" t="s">
        <v>87</v>
      </c>
      <c r="AE3516" s="98" t="s">
        <v>88</v>
      </c>
    </row>
    <row r="3517" spans="2:36" ht="19" thickTop="1" thickBot="1">
      <c r="B3517" s="75">
        <v>9.98</v>
      </c>
      <c r="D3517" s="132">
        <f t="shared" ref="D3517" si="14498">COS($F$8*$B3517)</f>
        <v>-0.66012102476629009</v>
      </c>
      <c r="E3517" s="133">
        <v>0</v>
      </c>
      <c r="F3517" s="134">
        <v>0</v>
      </c>
      <c r="G3517" s="135">
        <f t="shared" ref="G3517" si="14499">$E$8*SIN($B3517*$F$8)</f>
        <v>-2.2534777775592834</v>
      </c>
      <c r="I3517" s="55">
        <v>1</v>
      </c>
      <c r="J3517" s="58">
        <v>0</v>
      </c>
      <c r="K3517" s="56">
        <v>0</v>
      </c>
      <c r="L3517" s="57">
        <v>0</v>
      </c>
      <c r="N3517" s="55">
        <f t="shared" ref="N3517" si="14500">D3517*I3517+F3517*I3520-E3517*J3517-G3517*J3520</f>
        <v>1.6900395906734205</v>
      </c>
      <c r="O3517" s="58">
        <f t="shared" ref="O3517" si="14501">(D3517*J3517+E3517*I3517+F3517*J3520+G3517*I3520)</f>
        <v>0</v>
      </c>
      <c r="P3517" s="56">
        <f t="shared" ref="P3517" si="14502">D3517*K3517+F3517*K3520-E3517*L3517-G3517*L3520</f>
        <v>0</v>
      </c>
      <c r="Q3517" s="57">
        <f t="shared" ref="Q3517" si="14503">(D3517*L3517+E3517*K3517+F3517*L3520+G3517*K3520)</f>
        <v>-2.2534777775592834</v>
      </c>
      <c r="S3517" s="59">
        <f t="shared" ref="S3517" si="14504">COS($U$8*$B3517)</f>
        <v>-0.66012102476629009</v>
      </c>
      <c r="T3517" s="60">
        <v>0</v>
      </c>
      <c r="U3517" s="22">
        <v>0</v>
      </c>
      <c r="V3517" s="116">
        <f t="shared" ref="V3517" si="14505">$T$8*SIN($B3517*$U$8)</f>
        <v>-2.2534777775592834</v>
      </c>
      <c r="X3517" s="55">
        <f t="shared" ref="X3517" si="14506">N3517*S3517+P3517*S3520-O3517*T3517-Q3517*T3520</f>
        <v>-1.6798708991524427</v>
      </c>
      <c r="Y3517" s="58">
        <f t="shared" ref="Y3517" si="14507">(N3517*T3517+O3517*S3517+P3517*T3520+Q3517*S3520)</f>
        <v>0</v>
      </c>
      <c r="Z3517" s="56">
        <f t="shared" ref="Z3517" si="14508">N3517*U3517+P3517*U3520-O3517*V3517-Q3517*V3520</f>
        <v>0</v>
      </c>
      <c r="AA3517" s="57">
        <f t="shared" ref="AA3517" si="14509">(N3517*V3517+O3517*U3517+P3517*V3520+Q3517*U3520)</f>
        <v>-2.3208986009674444</v>
      </c>
      <c r="AB3517" s="9"/>
      <c r="AC3517" s="61">
        <f t="shared" ref="AC3517" si="14510">20*LOG((2*$X$8)/(($X$8*X3517+Z3517+$X$8*X3520+Z3520)^2+($X$8*Y3517+AA3517+$X$8*Y3520+AA3520)^2)^0.5)</f>
        <v>-5.3296984721327156</v>
      </c>
      <c r="AE3517" s="99">
        <f t="shared" ref="AE3517" si="14511">((Y3517^2+X3517^2)/(Y3520^2+X3520^2))^0.5</f>
        <v>2.1398914747813467</v>
      </c>
    </row>
    <row r="3518" spans="2:36" ht="18.5" thickBot="1">
      <c r="D3518" s="59"/>
      <c r="E3518" s="22"/>
      <c r="F3518" s="22"/>
      <c r="G3518" s="65"/>
      <c r="I3518" s="63"/>
      <c r="L3518" s="64"/>
      <c r="N3518" s="63"/>
      <c r="Q3518" s="64"/>
      <c r="S3518" s="63"/>
      <c r="V3518" s="64"/>
      <c r="X3518" s="63"/>
      <c r="AA3518" s="64"/>
      <c r="AE3518" s="100"/>
    </row>
    <row r="3519" spans="2:36" ht="18.5" thickBot="1">
      <c r="D3519" s="237" t="s">
        <v>39</v>
      </c>
      <c r="E3519" s="238"/>
      <c r="F3519" s="239" t="s">
        <v>40</v>
      </c>
      <c r="G3519" s="240"/>
      <c r="I3519" s="228" t="s">
        <v>18</v>
      </c>
      <c r="J3519" s="229"/>
      <c r="K3519" s="230" t="s">
        <v>19</v>
      </c>
      <c r="L3519" s="231"/>
      <c r="N3519" s="228" t="s">
        <v>20</v>
      </c>
      <c r="O3519" s="229"/>
      <c r="P3519" s="230" t="s">
        <v>21</v>
      </c>
      <c r="Q3519" s="231"/>
      <c r="S3519" s="228" t="s">
        <v>47</v>
      </c>
      <c r="T3519" s="229"/>
      <c r="U3519" s="230" t="s">
        <v>48</v>
      </c>
      <c r="V3519" s="231"/>
      <c r="X3519" s="228" t="s">
        <v>51</v>
      </c>
      <c r="Y3519" s="229"/>
      <c r="Z3519" s="230" t="s">
        <v>52</v>
      </c>
      <c r="AA3519" s="231"/>
      <c r="AB3519" s="4"/>
      <c r="AC3519" s="71" t="s">
        <v>89</v>
      </c>
      <c r="AE3519" s="101" t="s">
        <v>90</v>
      </c>
    </row>
    <row r="3520" spans="2:36" ht="19" thickTop="1" thickBot="1">
      <c r="D3520" s="43">
        <v>0</v>
      </c>
      <c r="E3520" s="116">
        <f t="shared" ref="E3520" si="14512">(1/$E$8)*SIN($B3517*$F$8)</f>
        <v>-0.25038641972880926</v>
      </c>
      <c r="F3520" s="59">
        <f t="shared" ref="F3520" si="14513">COS($F$8*$B3517)</f>
        <v>-0.66012102476629009</v>
      </c>
      <c r="G3520" s="73">
        <v>0</v>
      </c>
      <c r="I3520" s="55">
        <v>0</v>
      </c>
      <c r="J3520" s="58">
        <f t="shared" ref="J3520" si="14514">(TAN($K$8*B3517))/$J$8</f>
        <v>1.0429038346165291</v>
      </c>
      <c r="K3520" s="56">
        <v>1</v>
      </c>
      <c r="L3520" s="57">
        <v>0</v>
      </c>
      <c r="N3520" s="55">
        <f t="shared" ref="N3520" si="14515">D3520*I3517+F3520*I3520-E3520*J3517-G3520*J3520</f>
        <v>0</v>
      </c>
      <c r="O3520" s="58">
        <f t="shared" ref="O3520" si="14516">(D3520*J3517+E3520*I3517+F3520*J3520+G3520*I3520)</f>
        <v>-0.93882916776856595</v>
      </c>
      <c r="P3520" s="56">
        <f t="shared" ref="P3520" si="14517">D3520*K3517+F3520*K3520-E3520*L3517-G3520*L3520</f>
        <v>-0.66012102476629009</v>
      </c>
      <c r="Q3520" s="57">
        <f t="shared" ref="Q3520" si="14518">(D3520*L3517+E3520*K3517+F3520*L3520+G3520*K3520)</f>
        <v>0</v>
      </c>
      <c r="S3520" s="43">
        <v>0</v>
      </c>
      <c r="T3520" s="116">
        <f t="shared" ref="T3520" si="14519">(1/$T$8)*SIN($B3517*$U$8)</f>
        <v>-0.25038641972880926</v>
      </c>
      <c r="U3520" s="59">
        <f t="shared" ref="U3520" si="14520">COS($U$8*$B3517)</f>
        <v>-0.66012102476629009</v>
      </c>
      <c r="V3520" s="73">
        <v>0</v>
      </c>
      <c r="X3520" s="55">
        <f t="shared" ref="X3520" si="14521">N3520*S3517+P3520*S3520-O3520*T3517-Q3520*T3520</f>
        <v>0</v>
      </c>
      <c r="Y3520" s="58">
        <f t="shared" ref="Y3520" si="14522">(N3520*T3517+O3520*S3517+P3520*T3520+Q3520*S3520)</f>
        <v>0.78502621228681302</v>
      </c>
      <c r="Z3520" s="56">
        <f t="shared" ref="Z3520" si="14523">N3520*U3517+P3520*U3520-O3520*V3517-Q3520*V3520</f>
        <v>-1.6798708991524427</v>
      </c>
      <c r="AA3520" s="57">
        <f t="shared" ref="AA3520" si="14524">(N3520*V3517+O3520*U3517+P3520*V3520+Q3520*U3520)</f>
        <v>0</v>
      </c>
      <c r="AB3520" s="9"/>
      <c r="AC3520" s="74">
        <f t="shared" ref="AC3520" si="14525">(180/PI())*ATAN(-1*(($X$8*Y3517+AA3517+$X$8*Y3520+AA3520)/($X$8*X3517+Z3517+$X$8*X3520+Z3520)))</f>
        <v>-24.567036239653223</v>
      </c>
      <c r="AE3520" s="102">
        <f t="shared" ref="AE3520" si="14526">20*LOG(((($X$8*X3517+Z3517-$X$8*X3520-Z3520)^2+($X$8*Y3517+AA3517-$X$8*Y3520-AA3520)^2)/(($X$8*X3517+Z3517+$X$8*X3520+Z3520)^2+($X$8*Y3517+AA3517+$X$8*Y3520+AA3520)^2))^0.5)</f>
        <v>-1.5064796188880849</v>
      </c>
    </row>
    <row r="3521" spans="2:31">
      <c r="AE3521" s="66"/>
    </row>
    <row r="3522" spans="2:31" ht="18.5" thickBot="1">
      <c r="E3522" s="50" t="s">
        <v>8</v>
      </c>
      <c r="J3522" s="50" t="s">
        <v>9</v>
      </c>
      <c r="O3522" s="50" t="s">
        <v>10</v>
      </c>
      <c r="T3522" s="50" t="s">
        <v>11</v>
      </c>
      <c r="Y3522" s="50" t="s">
        <v>12</v>
      </c>
    </row>
    <row r="3523" spans="2:31" ht="20.5" thickBot="1">
      <c r="B3523" s="49"/>
      <c r="D3523" s="233" t="s">
        <v>37</v>
      </c>
      <c r="E3523" s="234"/>
      <c r="F3523" s="235" t="s">
        <v>38</v>
      </c>
      <c r="G3523" s="236"/>
      <c r="I3523" s="228" t="s">
        <v>14</v>
      </c>
      <c r="J3523" s="229"/>
      <c r="K3523" s="230" t="s">
        <v>15</v>
      </c>
      <c r="L3523" s="231"/>
      <c r="N3523" s="228" t="s">
        <v>16</v>
      </c>
      <c r="O3523" s="229"/>
      <c r="P3523" s="230" t="s">
        <v>17</v>
      </c>
      <c r="Q3523" s="231"/>
      <c r="S3523" s="228" t="s">
        <v>45</v>
      </c>
      <c r="T3523" s="229"/>
      <c r="U3523" s="230" t="s">
        <v>46</v>
      </c>
      <c r="V3523" s="231"/>
      <c r="X3523" s="228" t="s">
        <v>49</v>
      </c>
      <c r="Y3523" s="229"/>
      <c r="Z3523" s="230" t="s">
        <v>50</v>
      </c>
      <c r="AA3523" s="231"/>
      <c r="AB3523" s="4"/>
      <c r="AC3523" s="53" t="s">
        <v>87</v>
      </c>
      <c r="AE3523" s="98" t="s">
        <v>88</v>
      </c>
    </row>
    <row r="3524" spans="2:31" ht="19" thickTop="1" thickBot="1">
      <c r="B3524" s="75">
        <v>10</v>
      </c>
      <c r="D3524" s="132">
        <f t="shared" ref="D3524" si="14527">COS($F$8*$B3524)</f>
        <v>-0.65409158673434753</v>
      </c>
      <c r="E3524" s="133">
        <v>0</v>
      </c>
      <c r="F3524" s="134">
        <v>0</v>
      </c>
      <c r="G3524" s="135">
        <f t="shared" ref="G3524" si="14528">$E$8*SIN($B3524*$F$8)</f>
        <v>-2.2692460786503723</v>
      </c>
      <c r="I3524" s="55">
        <v>1</v>
      </c>
      <c r="J3524" s="58">
        <v>0</v>
      </c>
      <c r="K3524" s="56">
        <v>0</v>
      </c>
      <c r="L3524" s="57">
        <v>0</v>
      </c>
      <c r="N3524" s="55">
        <f t="shared" ref="N3524" si="14529">D3524*I3524+F3524*I3527-E3524*J3524-G3524*J3527</f>
        <v>1.7806645701204662</v>
      </c>
      <c r="O3524" s="58">
        <f t="shared" ref="O3524" si="14530">(D3524*J3524+E3524*I3524+F3524*J3527+G3524*I3527)</f>
        <v>0</v>
      </c>
      <c r="P3524" s="56">
        <f t="shared" ref="P3524" si="14531">D3524*K3524+F3524*K3527-E3524*L3524-G3524*L3527</f>
        <v>0</v>
      </c>
      <c r="Q3524" s="57">
        <f t="shared" ref="Q3524" si="14532">(D3524*L3524+E3524*K3524+F3524*L3527+G3524*K3527)</f>
        <v>-2.2692460786503723</v>
      </c>
      <c r="S3524" s="59">
        <f t="shared" ref="S3524" si="14533">COS($U$8*$B3524)</f>
        <v>-0.65409158673434753</v>
      </c>
      <c r="T3524" s="60">
        <v>0</v>
      </c>
      <c r="U3524" s="22">
        <v>0</v>
      </c>
      <c r="V3524" s="116">
        <f t="shared" ref="V3524" si="14534">$T$8*SIN($B3524*$U$8)</f>
        <v>-2.2692460786503723</v>
      </c>
      <c r="X3524" s="55">
        <f t="shared" ref="X3524" si="14535">N3524*S3524+P3524*S3527-O3524*T3524-Q3524*T3527</f>
        <v>-1.7368819102750741</v>
      </c>
      <c r="Y3524" s="58">
        <f t="shared" ref="Y3524" si="14536">(N3524*T3524+O3524*S3524+P3524*T3527+Q3524*S3527)</f>
        <v>0</v>
      </c>
      <c r="Z3524" s="56">
        <f t="shared" ref="Z3524" si="14537">N3524*U3524+P3524*U3527-O3524*V3524-Q3524*V3527</f>
        <v>0</v>
      </c>
      <c r="AA3524" s="57">
        <f t="shared" ref="AA3524" si="14538">(N3524*V3524+O3524*U3524+P3524*V3527+Q3524*U3527)</f>
        <v>-2.5564713248624007</v>
      </c>
      <c r="AB3524" s="9"/>
      <c r="AC3524" s="61">
        <f t="shared" ref="AC3524" si="14539">20*LOG((2*$X$8)/(($X$8*X3524+Z3524+$X$8*X3527+Z3527)^2+($X$8*Y3524+AA3524+$X$8*Y3527+AA3527)^2)^0.5)</f>
        <v>-5.7953783066273923</v>
      </c>
      <c r="AE3524" s="99">
        <f t="shared" ref="AE3524" si="14540">((Y3524^2+X3524^2)/(Y3527^2+X3527^2))^0.5</f>
        <v>2.2016955442619985</v>
      </c>
    </row>
    <row r="3525" spans="2:31" ht="18.5" thickBot="1">
      <c r="D3525" s="59"/>
      <c r="E3525" s="22"/>
      <c r="F3525" s="22"/>
      <c r="G3525" s="65"/>
      <c r="I3525" s="63"/>
      <c r="L3525" s="64"/>
      <c r="N3525" s="63"/>
      <c r="Q3525" s="64"/>
      <c r="S3525" s="63"/>
      <c r="V3525" s="64"/>
      <c r="X3525" s="63"/>
      <c r="AA3525" s="64"/>
      <c r="AE3525" s="100"/>
    </row>
    <row r="3526" spans="2:31" ht="18.5" thickBot="1">
      <c r="D3526" s="237" t="s">
        <v>39</v>
      </c>
      <c r="E3526" s="238"/>
      <c r="F3526" s="239" t="s">
        <v>40</v>
      </c>
      <c r="G3526" s="240"/>
      <c r="I3526" s="228" t="s">
        <v>18</v>
      </c>
      <c r="J3526" s="229"/>
      <c r="K3526" s="230" t="s">
        <v>19</v>
      </c>
      <c r="L3526" s="231"/>
      <c r="N3526" s="228" t="s">
        <v>20</v>
      </c>
      <c r="O3526" s="229"/>
      <c r="P3526" s="230" t="s">
        <v>21</v>
      </c>
      <c r="Q3526" s="231"/>
      <c r="S3526" s="228" t="s">
        <v>47</v>
      </c>
      <c r="T3526" s="229"/>
      <c r="U3526" s="230" t="s">
        <v>48</v>
      </c>
      <c r="V3526" s="231"/>
      <c r="X3526" s="228" t="s">
        <v>51</v>
      </c>
      <c r="Y3526" s="229"/>
      <c r="Z3526" s="230" t="s">
        <v>52</v>
      </c>
      <c r="AA3526" s="231"/>
      <c r="AB3526" s="4"/>
      <c r="AC3526" s="71" t="s">
        <v>89</v>
      </c>
      <c r="AE3526" s="101" t="s">
        <v>90</v>
      </c>
    </row>
    <row r="3527" spans="2:31" ht="19" thickTop="1" thickBot="1">
      <c r="D3527" s="43">
        <v>0</v>
      </c>
      <c r="E3527" s="116">
        <f t="shared" ref="E3527" si="14541">(1/$E$8)*SIN($B3524*$F$8)</f>
        <v>-0.25213845318337469</v>
      </c>
      <c r="F3527" s="59">
        <f t="shared" ref="F3527" si="14542">COS($F$8*$B3524)</f>
        <v>-0.65409158673434753</v>
      </c>
      <c r="G3527" s="73">
        <v>0</v>
      </c>
      <c r="I3527" s="55">
        <v>0</v>
      </c>
      <c r="J3527" s="58">
        <f t="shared" ref="J3527" si="14543">(TAN($K$8*B3524))/$J$8</f>
        <v>1.0729361525669698</v>
      </c>
      <c r="K3527" s="56">
        <v>1</v>
      </c>
      <c r="L3527" s="57">
        <v>0</v>
      </c>
      <c r="N3527" s="55">
        <f t="shared" ref="N3527" si="14544">D3527*I3524+F3527*I3527-E3527*J3524-G3527*J3527</f>
        <v>0</v>
      </c>
      <c r="O3527" s="58">
        <f t="shared" ref="O3527" si="14545">(D3527*J3524+E3527*I3524+F3527*J3527+G3527*I3527)</f>
        <v>-0.95393696368054992</v>
      </c>
      <c r="P3527" s="56">
        <f t="shared" ref="P3527" si="14546">D3527*K3524+F3527*K3527-E3527*L3524-G3527*L3527</f>
        <v>-0.65409158673434753</v>
      </c>
      <c r="Q3527" s="57">
        <f t="shared" ref="Q3527" si="14547">(D3527*L3524+E3527*K3524+F3527*L3527+G3527*K3527)</f>
        <v>0</v>
      </c>
      <c r="S3527" s="43">
        <v>0</v>
      </c>
      <c r="T3527" s="116">
        <f t="shared" ref="T3527" si="14548">(1/$T$8)*SIN($B3524*$U$8)</f>
        <v>-0.25213845318337469</v>
      </c>
      <c r="U3527" s="59">
        <f t="shared" ref="U3527" si="14549">COS($U$8*$B3524)</f>
        <v>-0.65409158673434753</v>
      </c>
      <c r="V3527" s="73">
        <v>0</v>
      </c>
      <c r="X3527" s="55">
        <f t="shared" ref="X3527" si="14550">N3527*S3524+P3527*S3527-O3527*T3524-Q3527*T3527</f>
        <v>0</v>
      </c>
      <c r="Y3527" s="58">
        <f t="shared" ref="Y3527" si="14551">(N3527*T3524+O3527*S3524+P3527*T3527+Q3527*S3527)</f>
        <v>0.78888378313781415</v>
      </c>
      <c r="Z3527" s="56">
        <f t="shared" ref="Z3527" si="14552">N3527*U3524+P3527*U3527-O3527*V3524-Q3527*V3527</f>
        <v>-1.7368819102750741</v>
      </c>
      <c r="AA3527" s="57">
        <f t="shared" ref="AA3527" si="14553">(N3527*V3524+O3527*U3524+P3527*V3527+Q3527*U3527)</f>
        <v>0</v>
      </c>
      <c r="AB3527" s="9"/>
      <c r="AC3527" s="74">
        <f t="shared" ref="AC3527" si="14554">(180/PI())*ATAN(-1*(($X$8*Y3524+AA3524+$X$8*Y3527+AA3527)/($X$8*X3524+Z3524+$X$8*X3527+Z3527)))</f>
        <v>-26.968780544915134</v>
      </c>
      <c r="AE3527" s="102">
        <f t="shared" ref="AE3527" si="14555">20*LOG(((($X$8*X3524+Z3524-$X$8*X3527-Z3527)^2+($X$8*Y3524+AA3524-$X$8*Y3527-AA3527)^2)/(($X$8*X3524+Z3524+$X$8*X3527+Z3527)^2+($X$8*Y3524+AA3524+$X$8*Y3527+AA3527)^2))^0.5)</f>
        <v>-1.3271337254570028</v>
      </c>
    </row>
    <row r="3528" spans="2:31">
      <c r="AE3528" s="66"/>
    </row>
    <row r="3529" spans="2:31" ht="18.5" thickBot="1">
      <c r="E3529" s="50" t="s">
        <v>8</v>
      </c>
      <c r="J3529" s="50" t="s">
        <v>9</v>
      </c>
      <c r="O3529" s="50" t="s">
        <v>10</v>
      </c>
      <c r="T3529" s="50" t="s">
        <v>11</v>
      </c>
      <c r="Y3529" s="50" t="s">
        <v>12</v>
      </c>
    </row>
    <row r="3530" spans="2:31" ht="20.5" thickBot="1">
      <c r="B3530" s="49"/>
      <c r="D3530" s="233" t="s">
        <v>37</v>
      </c>
      <c r="E3530" s="234"/>
      <c r="F3530" s="235" t="s">
        <v>38</v>
      </c>
      <c r="G3530" s="236"/>
      <c r="I3530" s="228" t="s">
        <v>14</v>
      </c>
      <c r="J3530" s="229"/>
      <c r="K3530" s="230" t="s">
        <v>15</v>
      </c>
      <c r="L3530" s="231"/>
      <c r="N3530" s="228" t="s">
        <v>16</v>
      </c>
      <c r="O3530" s="229"/>
      <c r="P3530" s="230" t="s">
        <v>17</v>
      </c>
      <c r="Q3530" s="231"/>
      <c r="S3530" s="228" t="s">
        <v>45</v>
      </c>
      <c r="T3530" s="229"/>
      <c r="U3530" s="230" t="s">
        <v>46</v>
      </c>
      <c r="V3530" s="231"/>
      <c r="X3530" s="228" t="s">
        <v>49</v>
      </c>
      <c r="Y3530" s="229"/>
      <c r="Z3530" s="230" t="s">
        <v>50</v>
      </c>
      <c r="AA3530" s="231"/>
      <c r="AB3530" s="4"/>
      <c r="AC3530" s="53" t="s">
        <v>87</v>
      </c>
      <c r="AE3530" s="98" t="s">
        <v>88</v>
      </c>
    </row>
    <row r="3531" spans="2:31" ht="19" thickTop="1" thickBot="1">
      <c r="B3531" s="75">
        <v>10.02</v>
      </c>
      <c r="D3531" s="132">
        <f t="shared" ref="D3531" si="14556">COS($F$8*$B3531)</f>
        <v>-0.64802029945565454</v>
      </c>
      <c r="E3531" s="133">
        <v>0</v>
      </c>
      <c r="F3531" s="134">
        <v>0</v>
      </c>
      <c r="G3531" s="135">
        <f t="shared" ref="G3531" si="14557">$E$8*SIN($B3531*$F$8)</f>
        <v>-2.284869191757076</v>
      </c>
      <c r="I3531" s="55">
        <v>1</v>
      </c>
      <c r="J3531" s="58">
        <v>0</v>
      </c>
      <c r="K3531" s="56">
        <v>0</v>
      </c>
      <c r="L3531" s="57">
        <v>0</v>
      </c>
      <c r="N3531" s="55">
        <f t="shared" ref="N3531" si="14558">D3531*I3531+F3531*I3534-E3531*J3531-G3531*J3534</f>
        <v>1.873767872224924</v>
      </c>
      <c r="O3531" s="58">
        <f t="shared" ref="O3531" si="14559">(D3531*J3531+E3531*I3531+F3531*J3534+G3531*I3534)</f>
        <v>0</v>
      </c>
      <c r="P3531" s="56">
        <f t="shared" ref="P3531" si="14560">D3531*K3531+F3531*K3534-E3531*L3531-G3531*L3534</f>
        <v>0</v>
      </c>
      <c r="Q3531" s="57">
        <f t="shared" ref="Q3531" si="14561">(D3531*L3531+E3531*K3531+F3531*L3534+G3531*K3534)</f>
        <v>-2.284869191757076</v>
      </c>
      <c r="S3531" s="59">
        <f t="shared" ref="S3531" si="14562">COS($U$8*$B3531)</f>
        <v>-0.64802029945565454</v>
      </c>
      <c r="T3531" s="60">
        <v>0</v>
      </c>
      <c r="U3531" s="22">
        <v>0</v>
      </c>
      <c r="V3531" s="116">
        <f t="shared" ref="V3531" si="14563">$T$8*SIN($B3531*$U$8)</f>
        <v>-2.284869191757076</v>
      </c>
      <c r="X3531" s="55">
        <f t="shared" ref="X3531" si="14564">N3531*S3531+P3531*S3534-O3531*T3531-Q3531*T3534</f>
        <v>-1.7943093091629838</v>
      </c>
      <c r="Y3531" s="58">
        <f t="shared" ref="Y3531" si="14565">(N3531*T3531+O3531*S3531+P3531*T3534+Q3531*S3534)</f>
        <v>0</v>
      </c>
      <c r="Z3531" s="56">
        <f t="shared" ref="Z3531" si="14566">N3531*U3531+P3531*U3534-O3531*V3531-Q3531*V3534</f>
        <v>0</v>
      </c>
      <c r="AA3531" s="57">
        <f t="shared" ref="AA3531" si="14567">(N3531*V3531+O3531*U3531+P3531*V3534+Q3531*U3534)</f>
        <v>-2.8006728658915181</v>
      </c>
      <c r="AB3531" s="9"/>
      <c r="AC3531" s="61">
        <f t="shared" ref="AC3531" si="14568">20*LOG((2*$X$8)/(($X$8*X3531+Z3531+$X$8*X3534+Z3534)^2+($X$8*Y3531+AA3531+$X$8*Y3534+AA3534)^2)^0.5)</f>
        <v>-6.2610733886562366</v>
      </c>
      <c r="AE3531" s="99">
        <f t="shared" ref="AE3531" si="14569">((Y3531^2+X3531^2)/(Y3534^2+X3534^2))^0.5</f>
        <v>2.2640997882031724</v>
      </c>
    </row>
    <row r="3532" spans="2:31" ht="18.5" thickBot="1">
      <c r="D3532" s="59"/>
      <c r="E3532" s="22"/>
      <c r="F3532" s="22"/>
      <c r="G3532" s="65"/>
      <c r="I3532" s="63"/>
      <c r="L3532" s="64"/>
      <c r="N3532" s="63"/>
      <c r="Q3532" s="64"/>
      <c r="S3532" s="63"/>
      <c r="V3532" s="64"/>
      <c r="X3532" s="63"/>
      <c r="AA3532" s="64"/>
      <c r="AE3532" s="100"/>
    </row>
    <row r="3533" spans="2:31" ht="18.5" thickBot="1">
      <c r="D3533" s="237" t="s">
        <v>39</v>
      </c>
      <c r="E3533" s="238"/>
      <c r="F3533" s="239" t="s">
        <v>40</v>
      </c>
      <c r="G3533" s="240"/>
      <c r="I3533" s="228" t="s">
        <v>18</v>
      </c>
      <c r="J3533" s="229"/>
      <c r="K3533" s="230" t="s">
        <v>19</v>
      </c>
      <c r="L3533" s="231"/>
      <c r="N3533" s="228" t="s">
        <v>20</v>
      </c>
      <c r="O3533" s="229"/>
      <c r="P3533" s="230" t="s">
        <v>21</v>
      </c>
      <c r="Q3533" s="231"/>
      <c r="S3533" s="228" t="s">
        <v>47</v>
      </c>
      <c r="T3533" s="229"/>
      <c r="U3533" s="230" t="s">
        <v>48</v>
      </c>
      <c r="V3533" s="231"/>
      <c r="X3533" s="228" t="s">
        <v>51</v>
      </c>
      <c r="Y3533" s="229"/>
      <c r="Z3533" s="230" t="s">
        <v>52</v>
      </c>
      <c r="AA3533" s="231"/>
      <c r="AB3533" s="4"/>
      <c r="AC3533" s="71" t="s">
        <v>89</v>
      </c>
      <c r="AE3533" s="101" t="s">
        <v>90</v>
      </c>
    </row>
    <row r="3534" spans="2:31" ht="19" thickTop="1" thickBot="1">
      <c r="D3534" s="43">
        <v>0</v>
      </c>
      <c r="E3534" s="116">
        <f t="shared" ref="E3534" si="14570">(1/$E$8)*SIN($B3531*$F$8)</f>
        <v>-0.25387435463967511</v>
      </c>
      <c r="F3534" s="59">
        <f t="shared" ref="F3534" si="14571">COS($F$8*$B3531)</f>
        <v>-0.64802029945565454</v>
      </c>
      <c r="G3534" s="73">
        <v>0</v>
      </c>
      <c r="I3534" s="55">
        <v>0</v>
      </c>
      <c r="J3534" s="58">
        <f t="shared" ref="J3534" si="14572">(TAN($K$8*B3531))/$J$8</f>
        <v>1.1036903910202889</v>
      </c>
      <c r="K3534" s="56">
        <v>1</v>
      </c>
      <c r="L3534" s="57">
        <v>0</v>
      </c>
      <c r="N3534" s="55">
        <f t="shared" ref="N3534" si="14573">D3534*I3531+F3534*I3534-E3534*J3531-G3534*J3534</f>
        <v>0</v>
      </c>
      <c r="O3534" s="58">
        <f t="shared" ref="O3534" si="14574">(D3534*J3531+E3534*I3531+F3534*J3534+G3534*I3534)</f>
        <v>-0.96908813233497115</v>
      </c>
      <c r="P3534" s="56">
        <f t="shared" ref="P3534" si="14575">D3534*K3531+F3534*K3534-E3534*L3531-G3534*L3534</f>
        <v>-0.64802029945565454</v>
      </c>
      <c r="Q3534" s="57">
        <f t="shared" ref="Q3534" si="14576">(D3534*L3531+E3534*K3531+F3534*L3534+G3534*K3534)</f>
        <v>0</v>
      </c>
      <c r="S3534" s="43">
        <v>0</v>
      </c>
      <c r="T3534" s="116">
        <f t="shared" ref="T3534" si="14577">(1/$T$8)*SIN($B3531*$U$8)</f>
        <v>-0.25387435463967511</v>
      </c>
      <c r="U3534" s="59">
        <f t="shared" ref="U3534" si="14578">COS($U$8*$B3531)</f>
        <v>-0.64802029945565454</v>
      </c>
      <c r="V3534" s="73">
        <v>0</v>
      </c>
      <c r="X3534" s="55">
        <f t="shared" ref="X3534" si="14579">N3534*S3531+P3534*S3534-O3534*T3531-Q3534*T3534</f>
        <v>0</v>
      </c>
      <c r="Y3534" s="58">
        <f t="shared" ref="Y3534" si="14580">(N3534*T3531+O3534*S3531+P3534*T3534+Q3534*S3534)</f>
        <v>0.79250451703234237</v>
      </c>
      <c r="Z3534" s="56">
        <f t="shared" ref="Z3534" si="14581">N3534*U3531+P3534*U3534-O3534*V3531-Q3534*V3534</f>
        <v>-1.7943093091629838</v>
      </c>
      <c r="AA3534" s="57">
        <f t="shared" ref="AA3534" si="14582">(N3534*V3531+O3534*U3531+P3534*V3534+Q3534*U3534)</f>
        <v>0</v>
      </c>
      <c r="AB3534" s="9"/>
      <c r="AC3534" s="74">
        <f t="shared" ref="AC3534" si="14583">(180/PI())*ATAN(-1*(($X$8*Y3531+AA3531+$X$8*Y3534+AA3534)/($X$8*X3531+Z3531+$X$8*X3534+Z3534)))</f>
        <v>-29.231101265531301</v>
      </c>
      <c r="AE3534" s="102">
        <f t="shared" ref="AE3534" si="14584">20*LOG(((($X$8*X3531+Z3531-$X$8*X3534-Z3534)^2+($X$8*Y3531+AA3531-$X$8*Y3534-AA3534)^2)/(($X$8*X3531+Z3531+$X$8*X3534+Z3534)^2+($X$8*Y3531+AA3531+$X$8*Y3534+AA3534)^2))^0.5)</f>
        <v>-1.1721001544837135</v>
      </c>
    </row>
    <row r="3535" spans="2:31">
      <c r="AE3535" s="66"/>
    </row>
    <row r="3536" spans="2:31">
      <c r="E3536" s="50"/>
      <c r="J3536" s="50"/>
      <c r="O3536" s="50"/>
      <c r="T3536" s="50"/>
      <c r="Y3536" s="50"/>
    </row>
    <row r="3537" spans="2:31" ht="20">
      <c r="B3537" s="49"/>
      <c r="D3537" s="9"/>
      <c r="E3537" s="9"/>
      <c r="F3537" s="9"/>
      <c r="G3537" s="9"/>
      <c r="I3537" s="232"/>
      <c r="J3537" s="232"/>
      <c r="K3537" s="232"/>
      <c r="L3537" s="232"/>
      <c r="N3537" s="232"/>
      <c r="O3537" s="232"/>
      <c r="P3537" s="232"/>
      <c r="Q3537" s="232"/>
      <c r="S3537" s="232"/>
      <c r="T3537" s="232"/>
      <c r="U3537" s="232"/>
      <c r="V3537" s="232"/>
      <c r="X3537" s="232"/>
      <c r="Y3537" s="232"/>
      <c r="Z3537" s="232"/>
      <c r="AA3537" s="232"/>
      <c r="AB3537" s="4"/>
      <c r="AC3537" s="131"/>
      <c r="AE3537" s="4"/>
    </row>
    <row r="3538" spans="2:31">
      <c r="B3538" s="75"/>
      <c r="D3538" s="9"/>
      <c r="E3538" s="9"/>
      <c r="F3538" s="9"/>
      <c r="G3538" s="9"/>
      <c r="I3538" s="9"/>
      <c r="J3538" s="9"/>
      <c r="K3538" s="9"/>
      <c r="L3538" s="9"/>
      <c r="N3538" s="9"/>
      <c r="O3538" s="9"/>
      <c r="P3538" s="9"/>
      <c r="Q3538" s="9"/>
      <c r="S3538" s="9"/>
      <c r="T3538" s="9"/>
      <c r="U3538" s="9"/>
      <c r="V3538" s="9"/>
      <c r="X3538" s="9"/>
      <c r="Y3538" s="9"/>
      <c r="Z3538" s="9"/>
      <c r="AA3538" s="9"/>
      <c r="AB3538" s="9"/>
      <c r="AC3538" s="9"/>
      <c r="AE3538" s="4"/>
    </row>
  </sheetData>
  <sheetProtection algorithmName="SHA-512" hashValue="loyy2ZcanHklWlpAh/V0HTOLc20lpzw59h9AlExhQazyQh0Pb57XA9pXtXmhJSHE++AwuTP537qeTmnGurZKoQ==" saltValue="MFoF6WG1yLHZxUS4VmRGkg==" spinCount="100000" sheet="1" objects="1" scenarios="1"/>
  <mergeCells count="10072">
    <mergeCell ref="D3533:E3533"/>
    <mergeCell ref="F3533:G3533"/>
    <mergeCell ref="I3533:J3533"/>
    <mergeCell ref="K3533:L3533"/>
    <mergeCell ref="N3533:O3533"/>
    <mergeCell ref="P3533:Q3533"/>
    <mergeCell ref="X3533:Y3533"/>
    <mergeCell ref="Z3533:AA3533"/>
    <mergeCell ref="D3516:E3516"/>
    <mergeCell ref="F3516:G3516"/>
    <mergeCell ref="D3519:E3519"/>
    <mergeCell ref="F3519:G3519"/>
    <mergeCell ref="I3519:J3519"/>
    <mergeCell ref="K3519:L3519"/>
    <mergeCell ref="N3519:O3519"/>
    <mergeCell ref="P3519:Q3519"/>
    <mergeCell ref="X3519:Y3519"/>
    <mergeCell ref="Z3519:AA3519"/>
    <mergeCell ref="D3523:E3523"/>
    <mergeCell ref="F3523:G3523"/>
    <mergeCell ref="D3526:E3526"/>
    <mergeCell ref="F3526:G3526"/>
    <mergeCell ref="I3526:J3526"/>
    <mergeCell ref="K3526:L3526"/>
    <mergeCell ref="N3526:O3526"/>
    <mergeCell ref="P3526:Q3526"/>
    <mergeCell ref="X3526:Y3526"/>
    <mergeCell ref="Z3526:AA3526"/>
    <mergeCell ref="I3516:J3516"/>
    <mergeCell ref="K3516:L3516"/>
    <mergeCell ref="D3502:E3502"/>
    <mergeCell ref="F3502:G3502"/>
    <mergeCell ref="D3505:E3505"/>
    <mergeCell ref="F3505:G3505"/>
    <mergeCell ref="I3505:J3505"/>
    <mergeCell ref="K3505:L3505"/>
    <mergeCell ref="N3505:O3505"/>
    <mergeCell ref="P3505:Q3505"/>
    <mergeCell ref="X3505:Y3505"/>
    <mergeCell ref="Z3505:AA3505"/>
    <mergeCell ref="D3509:E3509"/>
    <mergeCell ref="F3509:G3509"/>
    <mergeCell ref="D3512:E3512"/>
    <mergeCell ref="F3512:G3512"/>
    <mergeCell ref="I3512:J3512"/>
    <mergeCell ref="K3512:L3512"/>
    <mergeCell ref="N3512:O3512"/>
    <mergeCell ref="P3512:Q3512"/>
    <mergeCell ref="X3512:Y3512"/>
    <mergeCell ref="Z3512:AA3512"/>
    <mergeCell ref="I3509:J3509"/>
    <mergeCell ref="K3509:L3509"/>
    <mergeCell ref="N3509:O3509"/>
    <mergeCell ref="P3509:Q3509"/>
    <mergeCell ref="S3509:T3509"/>
    <mergeCell ref="U3509:V3509"/>
    <mergeCell ref="X3509:Y3509"/>
    <mergeCell ref="Z3509:AA3509"/>
    <mergeCell ref="S3502:T3502"/>
    <mergeCell ref="U3502:V3502"/>
    <mergeCell ref="X3502:Y3502"/>
    <mergeCell ref="Z3502:AA3502"/>
    <mergeCell ref="D3530:E3530"/>
    <mergeCell ref="F3530:G3530"/>
    <mergeCell ref="D3481:E3481"/>
    <mergeCell ref="F3481:G3481"/>
    <mergeCell ref="D3484:E3484"/>
    <mergeCell ref="F3484:G3484"/>
    <mergeCell ref="I3484:J3484"/>
    <mergeCell ref="K3484:L3484"/>
    <mergeCell ref="N3484:O3484"/>
    <mergeCell ref="P3484:Q3484"/>
    <mergeCell ref="X3484:Y3484"/>
    <mergeCell ref="Z3484:AA3484"/>
    <mergeCell ref="S3481:T3481"/>
    <mergeCell ref="U3481:V3481"/>
    <mergeCell ref="X3481:Y3481"/>
    <mergeCell ref="Z3481:AA3481"/>
    <mergeCell ref="I3481:J3481"/>
    <mergeCell ref="K3481:L3481"/>
    <mergeCell ref="N3481:O3481"/>
    <mergeCell ref="P3481:Q3481"/>
    <mergeCell ref="D3488:E3488"/>
    <mergeCell ref="F3488:G3488"/>
    <mergeCell ref="D3491:E3491"/>
    <mergeCell ref="F3491:G3491"/>
    <mergeCell ref="I3491:J3491"/>
    <mergeCell ref="K3491:L3491"/>
    <mergeCell ref="N3491:O3491"/>
    <mergeCell ref="P3491:Q3491"/>
    <mergeCell ref="X3491:Y3491"/>
    <mergeCell ref="Z3491:AA3491"/>
    <mergeCell ref="D3495:E3495"/>
    <mergeCell ref="F3495:G3495"/>
    <mergeCell ref="D3498:E3498"/>
    <mergeCell ref="F3498:G3498"/>
    <mergeCell ref="I3498:J3498"/>
    <mergeCell ref="K3498:L3498"/>
    <mergeCell ref="N3498:O3498"/>
    <mergeCell ref="P3498:Q3498"/>
    <mergeCell ref="X3498:Y3498"/>
    <mergeCell ref="Z3498:AA3498"/>
    <mergeCell ref="S3488:T3488"/>
    <mergeCell ref="U3488:V3488"/>
    <mergeCell ref="X3488:Y3488"/>
    <mergeCell ref="Z3488:AA3488"/>
    <mergeCell ref="I3488:J3488"/>
    <mergeCell ref="K3488:L3488"/>
    <mergeCell ref="N3488:O3488"/>
    <mergeCell ref="P3488:Q3488"/>
    <mergeCell ref="D3463:E3463"/>
    <mergeCell ref="F3463:G3463"/>
    <mergeCell ref="I3463:J3463"/>
    <mergeCell ref="K3463:L3463"/>
    <mergeCell ref="N3463:O3463"/>
    <mergeCell ref="P3463:Q3463"/>
    <mergeCell ref="X3463:Y3463"/>
    <mergeCell ref="Z3463:AA3463"/>
    <mergeCell ref="D3467:E3467"/>
    <mergeCell ref="F3467:G3467"/>
    <mergeCell ref="D3470:E3470"/>
    <mergeCell ref="F3470:G3470"/>
    <mergeCell ref="I3470:J3470"/>
    <mergeCell ref="K3470:L3470"/>
    <mergeCell ref="N3470:O3470"/>
    <mergeCell ref="P3470:Q3470"/>
    <mergeCell ref="X3470:Y3470"/>
    <mergeCell ref="Z3470:AA3470"/>
    <mergeCell ref="S3460:T3460"/>
    <mergeCell ref="U3460:V3460"/>
    <mergeCell ref="X3460:Y3460"/>
    <mergeCell ref="Z3460:AA3460"/>
    <mergeCell ref="I3460:J3460"/>
    <mergeCell ref="K3460:L3460"/>
    <mergeCell ref="N3460:O3460"/>
    <mergeCell ref="P3460:Q3460"/>
    <mergeCell ref="D3474:E3474"/>
    <mergeCell ref="F3474:G3474"/>
    <mergeCell ref="D3477:E3477"/>
    <mergeCell ref="F3477:G3477"/>
    <mergeCell ref="I3477:J3477"/>
    <mergeCell ref="K3477:L3477"/>
    <mergeCell ref="N3477:O3477"/>
    <mergeCell ref="P3477:Q3477"/>
    <mergeCell ref="X3477:Y3477"/>
    <mergeCell ref="Z3477:AA3477"/>
    <mergeCell ref="X3467:Y3467"/>
    <mergeCell ref="Z3467:AA3467"/>
    <mergeCell ref="I3467:J3467"/>
    <mergeCell ref="K3467:L3467"/>
    <mergeCell ref="N3467:O3467"/>
    <mergeCell ref="P3467:Q3467"/>
    <mergeCell ref="D3446:E3446"/>
    <mergeCell ref="F3446:G3446"/>
    <mergeCell ref="D3449:E3449"/>
    <mergeCell ref="F3449:G3449"/>
    <mergeCell ref="I3449:J3449"/>
    <mergeCell ref="K3449:L3449"/>
    <mergeCell ref="N3449:O3449"/>
    <mergeCell ref="P3449:Q3449"/>
    <mergeCell ref="X3449:Y3449"/>
    <mergeCell ref="Z3449:AA3449"/>
    <mergeCell ref="D3453:E3453"/>
    <mergeCell ref="F3453:G3453"/>
    <mergeCell ref="D3456:E3456"/>
    <mergeCell ref="F3456:G3456"/>
    <mergeCell ref="I3456:J3456"/>
    <mergeCell ref="K3456:L3456"/>
    <mergeCell ref="N3456:O3456"/>
    <mergeCell ref="P3456:Q3456"/>
    <mergeCell ref="X3456:Y3456"/>
    <mergeCell ref="Z3456:AA3456"/>
    <mergeCell ref="S3446:T3446"/>
    <mergeCell ref="U3446:V3446"/>
    <mergeCell ref="X3446:Y3446"/>
    <mergeCell ref="Z3446:AA3446"/>
    <mergeCell ref="I3446:J3446"/>
    <mergeCell ref="K3446:L3446"/>
    <mergeCell ref="N3446:O3446"/>
    <mergeCell ref="P3446:Q3446"/>
    <mergeCell ref="S3453:T3453"/>
    <mergeCell ref="U3453:V3453"/>
    <mergeCell ref="X3453:Y3453"/>
    <mergeCell ref="Z3453:AA3453"/>
    <mergeCell ref="D3460:E3460"/>
    <mergeCell ref="F3460:G3460"/>
    <mergeCell ref="D3428:E3428"/>
    <mergeCell ref="F3428:G3428"/>
    <mergeCell ref="I3428:J3428"/>
    <mergeCell ref="K3428:L3428"/>
    <mergeCell ref="N3428:O3428"/>
    <mergeCell ref="P3428:Q3428"/>
    <mergeCell ref="X3428:Y3428"/>
    <mergeCell ref="Z3428:AA3428"/>
    <mergeCell ref="S3418:T3418"/>
    <mergeCell ref="U3418:V3418"/>
    <mergeCell ref="X3418:Y3418"/>
    <mergeCell ref="Z3418:AA3418"/>
    <mergeCell ref="I3418:J3418"/>
    <mergeCell ref="K3418:L3418"/>
    <mergeCell ref="N3418:O3418"/>
    <mergeCell ref="P3418:Q3418"/>
    <mergeCell ref="D3432:E3432"/>
    <mergeCell ref="F3432:G3432"/>
    <mergeCell ref="D3435:E3435"/>
    <mergeCell ref="F3435:G3435"/>
    <mergeCell ref="I3435:J3435"/>
    <mergeCell ref="K3435:L3435"/>
    <mergeCell ref="N3435:O3435"/>
    <mergeCell ref="P3435:Q3435"/>
    <mergeCell ref="X3435:Y3435"/>
    <mergeCell ref="Z3435:AA3435"/>
    <mergeCell ref="D3439:E3439"/>
    <mergeCell ref="F3439:G3439"/>
    <mergeCell ref="D3442:E3442"/>
    <mergeCell ref="F3442:G3442"/>
    <mergeCell ref="I3442:J3442"/>
    <mergeCell ref="K3442:L3442"/>
    <mergeCell ref="N3442:O3442"/>
    <mergeCell ref="P3442:Q3442"/>
    <mergeCell ref="X3442:Y3442"/>
    <mergeCell ref="Z3442:AA3442"/>
    <mergeCell ref="S3439:T3439"/>
    <mergeCell ref="U3439:V3439"/>
    <mergeCell ref="X3439:Y3439"/>
    <mergeCell ref="Z3439:AA3439"/>
    <mergeCell ref="I3439:J3439"/>
    <mergeCell ref="K3439:L3439"/>
    <mergeCell ref="N3439:O3439"/>
    <mergeCell ref="P3439:Q3439"/>
    <mergeCell ref="S3435:T3435"/>
    <mergeCell ref="U3435:V3435"/>
    <mergeCell ref="S3442:T3442"/>
    <mergeCell ref="U3442:V3442"/>
    <mergeCell ref="S3432:T3432"/>
    <mergeCell ref="U3432:V3432"/>
    <mergeCell ref="X3432:Y3432"/>
    <mergeCell ref="Z3432:AA3432"/>
    <mergeCell ref="I3432:J3432"/>
    <mergeCell ref="K3432:L3432"/>
    <mergeCell ref="N3432:O3432"/>
    <mergeCell ref="P3432:Q3432"/>
    <mergeCell ref="S3428:T3428"/>
    <mergeCell ref="U3428:V3428"/>
    <mergeCell ref="D3411:E3411"/>
    <mergeCell ref="F3411:G3411"/>
    <mergeCell ref="D3414:E3414"/>
    <mergeCell ref="F3414:G3414"/>
    <mergeCell ref="I3414:J3414"/>
    <mergeCell ref="K3414:L3414"/>
    <mergeCell ref="N3414:O3414"/>
    <mergeCell ref="P3414:Q3414"/>
    <mergeCell ref="X3414:Y3414"/>
    <mergeCell ref="Z3414:AA3414"/>
    <mergeCell ref="S3404:T3404"/>
    <mergeCell ref="U3404:V3404"/>
    <mergeCell ref="X3404:Y3404"/>
    <mergeCell ref="Z3404:AA3404"/>
    <mergeCell ref="I3404:J3404"/>
    <mergeCell ref="K3404:L3404"/>
    <mergeCell ref="N3404:O3404"/>
    <mergeCell ref="P3404:Q3404"/>
    <mergeCell ref="S3411:T3411"/>
    <mergeCell ref="U3411:V3411"/>
    <mergeCell ref="X3411:Y3411"/>
    <mergeCell ref="Z3411:AA3411"/>
    <mergeCell ref="D3418:E3418"/>
    <mergeCell ref="F3418:G3418"/>
    <mergeCell ref="D3421:E3421"/>
    <mergeCell ref="F3421:G3421"/>
    <mergeCell ref="I3421:J3421"/>
    <mergeCell ref="K3421:L3421"/>
    <mergeCell ref="N3421:O3421"/>
    <mergeCell ref="P3421:Q3421"/>
    <mergeCell ref="X3421:Y3421"/>
    <mergeCell ref="Z3421:AA3421"/>
    <mergeCell ref="D3425:E3425"/>
    <mergeCell ref="F3425:G3425"/>
    <mergeCell ref="I3411:J3411"/>
    <mergeCell ref="K3411:L3411"/>
    <mergeCell ref="N3411:O3411"/>
    <mergeCell ref="P3411:Q3411"/>
    <mergeCell ref="S3425:T3425"/>
    <mergeCell ref="U3425:V3425"/>
    <mergeCell ref="X3425:Y3425"/>
    <mergeCell ref="Z3425:AA3425"/>
    <mergeCell ref="I3425:J3425"/>
    <mergeCell ref="K3425:L3425"/>
    <mergeCell ref="N3425:O3425"/>
    <mergeCell ref="P3425:Q3425"/>
    <mergeCell ref="D3390:E3390"/>
    <mergeCell ref="F3390:G3390"/>
    <mergeCell ref="D3393:E3393"/>
    <mergeCell ref="F3393:G3393"/>
    <mergeCell ref="I3393:J3393"/>
    <mergeCell ref="K3393:L3393"/>
    <mergeCell ref="N3393:O3393"/>
    <mergeCell ref="P3393:Q3393"/>
    <mergeCell ref="X3393:Y3393"/>
    <mergeCell ref="Z3393:AA3393"/>
    <mergeCell ref="D3397:E3397"/>
    <mergeCell ref="F3397:G3397"/>
    <mergeCell ref="D3400:E3400"/>
    <mergeCell ref="F3400:G3400"/>
    <mergeCell ref="I3400:J3400"/>
    <mergeCell ref="K3400:L3400"/>
    <mergeCell ref="N3400:O3400"/>
    <mergeCell ref="P3400:Q3400"/>
    <mergeCell ref="X3400:Y3400"/>
    <mergeCell ref="Z3400:AA3400"/>
    <mergeCell ref="S3397:T3397"/>
    <mergeCell ref="U3397:V3397"/>
    <mergeCell ref="X3397:Y3397"/>
    <mergeCell ref="Z3397:AA3397"/>
    <mergeCell ref="I3397:J3397"/>
    <mergeCell ref="K3397:L3397"/>
    <mergeCell ref="N3397:O3397"/>
    <mergeCell ref="P3397:Q3397"/>
    <mergeCell ref="D3404:E3404"/>
    <mergeCell ref="F3404:G3404"/>
    <mergeCell ref="D3407:E3407"/>
    <mergeCell ref="F3407:G3407"/>
    <mergeCell ref="I3407:J3407"/>
    <mergeCell ref="K3407:L3407"/>
    <mergeCell ref="N3407:O3407"/>
    <mergeCell ref="P3407:Q3407"/>
    <mergeCell ref="X3407:Y3407"/>
    <mergeCell ref="Z3407:AA3407"/>
    <mergeCell ref="S3390:T3390"/>
    <mergeCell ref="U3390:V3390"/>
    <mergeCell ref="X3390:Y3390"/>
    <mergeCell ref="Z3390:AA3390"/>
    <mergeCell ref="I3390:J3390"/>
    <mergeCell ref="K3390:L3390"/>
    <mergeCell ref="N3390:O3390"/>
    <mergeCell ref="P3390:Q3390"/>
    <mergeCell ref="D3372:E3372"/>
    <mergeCell ref="F3372:G3372"/>
    <mergeCell ref="I3372:J3372"/>
    <mergeCell ref="K3372:L3372"/>
    <mergeCell ref="N3372:O3372"/>
    <mergeCell ref="P3372:Q3372"/>
    <mergeCell ref="X3372:Y3372"/>
    <mergeCell ref="Z3372:AA3372"/>
    <mergeCell ref="S3362:T3362"/>
    <mergeCell ref="U3362:V3362"/>
    <mergeCell ref="X3362:Y3362"/>
    <mergeCell ref="Z3362:AA3362"/>
    <mergeCell ref="I3362:J3362"/>
    <mergeCell ref="K3362:L3362"/>
    <mergeCell ref="N3362:O3362"/>
    <mergeCell ref="P3362:Q3362"/>
    <mergeCell ref="S3369:T3369"/>
    <mergeCell ref="U3369:V3369"/>
    <mergeCell ref="X3369:Y3369"/>
    <mergeCell ref="Z3369:AA3369"/>
    <mergeCell ref="D3376:E3376"/>
    <mergeCell ref="F3376:G3376"/>
    <mergeCell ref="D3379:E3379"/>
    <mergeCell ref="F3379:G3379"/>
    <mergeCell ref="I3379:J3379"/>
    <mergeCell ref="K3379:L3379"/>
    <mergeCell ref="N3379:O3379"/>
    <mergeCell ref="P3379:Q3379"/>
    <mergeCell ref="X3379:Y3379"/>
    <mergeCell ref="Z3379:AA3379"/>
    <mergeCell ref="D3383:E3383"/>
    <mergeCell ref="F3383:G3383"/>
    <mergeCell ref="D3386:E3386"/>
    <mergeCell ref="F3386:G3386"/>
    <mergeCell ref="I3386:J3386"/>
    <mergeCell ref="K3386:L3386"/>
    <mergeCell ref="N3386:O3386"/>
    <mergeCell ref="P3386:Q3386"/>
    <mergeCell ref="X3386:Y3386"/>
    <mergeCell ref="Z3386:AA3386"/>
    <mergeCell ref="S3376:T3376"/>
    <mergeCell ref="U3376:V3376"/>
    <mergeCell ref="X3376:Y3376"/>
    <mergeCell ref="Z3376:AA3376"/>
    <mergeCell ref="I3376:J3376"/>
    <mergeCell ref="K3376:L3376"/>
    <mergeCell ref="N3376:O3376"/>
    <mergeCell ref="P3376:Q3376"/>
    <mergeCell ref="S3383:T3383"/>
    <mergeCell ref="U3383:V3383"/>
    <mergeCell ref="X3383:Y3383"/>
    <mergeCell ref="Z3383:AA3383"/>
    <mergeCell ref="I3383:J3383"/>
    <mergeCell ref="K3383:L3383"/>
    <mergeCell ref="N3383:O3383"/>
    <mergeCell ref="P3383:Q3383"/>
    <mergeCell ref="D3355:E3355"/>
    <mergeCell ref="F3355:G3355"/>
    <mergeCell ref="D3358:E3358"/>
    <mergeCell ref="F3358:G3358"/>
    <mergeCell ref="I3358:J3358"/>
    <mergeCell ref="K3358:L3358"/>
    <mergeCell ref="N3358:O3358"/>
    <mergeCell ref="P3358:Q3358"/>
    <mergeCell ref="X3358:Y3358"/>
    <mergeCell ref="Z3358:AA3358"/>
    <mergeCell ref="S3355:T3355"/>
    <mergeCell ref="U3355:V3355"/>
    <mergeCell ref="X3355:Y3355"/>
    <mergeCell ref="Z3355:AA3355"/>
    <mergeCell ref="I3355:J3355"/>
    <mergeCell ref="K3355:L3355"/>
    <mergeCell ref="N3355:O3355"/>
    <mergeCell ref="P3355:Q3355"/>
    <mergeCell ref="S3351:T3351"/>
    <mergeCell ref="U3351:V3351"/>
    <mergeCell ref="S3358:T3358"/>
    <mergeCell ref="U3358:V3358"/>
    <mergeCell ref="D3362:E3362"/>
    <mergeCell ref="F3362:G3362"/>
    <mergeCell ref="D3365:E3365"/>
    <mergeCell ref="F3365:G3365"/>
    <mergeCell ref="I3365:J3365"/>
    <mergeCell ref="K3365:L3365"/>
    <mergeCell ref="N3365:O3365"/>
    <mergeCell ref="P3365:Q3365"/>
    <mergeCell ref="X3365:Y3365"/>
    <mergeCell ref="Z3365:AA3365"/>
    <mergeCell ref="D3369:E3369"/>
    <mergeCell ref="F3369:G3369"/>
    <mergeCell ref="I3369:J3369"/>
    <mergeCell ref="K3369:L3369"/>
    <mergeCell ref="N3369:O3369"/>
    <mergeCell ref="P3369:Q3369"/>
    <mergeCell ref="D3334:E3334"/>
    <mergeCell ref="F3334:G3334"/>
    <mergeCell ref="D3337:E3337"/>
    <mergeCell ref="F3337:G3337"/>
    <mergeCell ref="I3337:J3337"/>
    <mergeCell ref="K3337:L3337"/>
    <mergeCell ref="N3337:O3337"/>
    <mergeCell ref="P3337:Q3337"/>
    <mergeCell ref="X3337:Y3337"/>
    <mergeCell ref="Z3337:AA3337"/>
    <mergeCell ref="D3341:E3341"/>
    <mergeCell ref="F3341:G3341"/>
    <mergeCell ref="D3344:E3344"/>
    <mergeCell ref="F3344:G3344"/>
    <mergeCell ref="I3344:J3344"/>
    <mergeCell ref="K3344:L3344"/>
    <mergeCell ref="N3344:O3344"/>
    <mergeCell ref="P3344:Q3344"/>
    <mergeCell ref="X3344:Y3344"/>
    <mergeCell ref="Z3344:AA3344"/>
    <mergeCell ref="S3334:T3334"/>
    <mergeCell ref="U3334:V3334"/>
    <mergeCell ref="X3334:Y3334"/>
    <mergeCell ref="Z3334:AA3334"/>
    <mergeCell ref="I3334:J3334"/>
    <mergeCell ref="K3334:L3334"/>
    <mergeCell ref="N3334:O3334"/>
    <mergeCell ref="P3334:Q3334"/>
    <mergeCell ref="D3348:E3348"/>
    <mergeCell ref="F3348:G3348"/>
    <mergeCell ref="D3351:E3351"/>
    <mergeCell ref="F3351:G3351"/>
    <mergeCell ref="I3351:J3351"/>
    <mergeCell ref="K3351:L3351"/>
    <mergeCell ref="N3351:O3351"/>
    <mergeCell ref="P3351:Q3351"/>
    <mergeCell ref="X3351:Y3351"/>
    <mergeCell ref="Z3351:AA3351"/>
    <mergeCell ref="S3348:T3348"/>
    <mergeCell ref="U3348:V3348"/>
    <mergeCell ref="X3348:Y3348"/>
    <mergeCell ref="Z3348:AA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I3341:J3341"/>
    <mergeCell ref="K3341:L3341"/>
    <mergeCell ref="N3341:O3341"/>
    <mergeCell ref="P3341:Q3341"/>
    <mergeCell ref="S3344:T3344"/>
    <mergeCell ref="U3344:V3344"/>
    <mergeCell ref="S3337:T3337"/>
    <mergeCell ref="U3337:V3337"/>
    <mergeCell ref="D3313:E3313"/>
    <mergeCell ref="F3313:G3313"/>
    <mergeCell ref="D3316:E3316"/>
    <mergeCell ref="F3316:G3316"/>
    <mergeCell ref="I3316:J3316"/>
    <mergeCell ref="K3316:L3316"/>
    <mergeCell ref="N3316:O3316"/>
    <mergeCell ref="P3316:Q3316"/>
    <mergeCell ref="X3316:Y3316"/>
    <mergeCell ref="Z3316:AA3316"/>
    <mergeCell ref="S3313:T3313"/>
    <mergeCell ref="U3313:V3313"/>
    <mergeCell ref="X3313:Y3313"/>
    <mergeCell ref="Z3313:AA3313"/>
    <mergeCell ref="I3313:J3313"/>
    <mergeCell ref="K3313:L3313"/>
    <mergeCell ref="N3313:O3313"/>
    <mergeCell ref="P3313:Q3313"/>
    <mergeCell ref="D3320:E3320"/>
    <mergeCell ref="F3320:G3320"/>
    <mergeCell ref="D3323:E3323"/>
    <mergeCell ref="F3323:G3323"/>
    <mergeCell ref="I3323:J3323"/>
    <mergeCell ref="K3323:L3323"/>
    <mergeCell ref="N3323:O3323"/>
    <mergeCell ref="P3323:Q3323"/>
    <mergeCell ref="X3323:Y3323"/>
    <mergeCell ref="Z3323:AA3323"/>
    <mergeCell ref="D3327:E3327"/>
    <mergeCell ref="F3327:G3327"/>
    <mergeCell ref="D3330:E3330"/>
    <mergeCell ref="F3330:G3330"/>
    <mergeCell ref="I3330:J3330"/>
    <mergeCell ref="K3330:L3330"/>
    <mergeCell ref="N3330:O3330"/>
    <mergeCell ref="P3330:Q3330"/>
    <mergeCell ref="X3330:Y3330"/>
    <mergeCell ref="Z3330:AA3330"/>
    <mergeCell ref="S3320:T3320"/>
    <mergeCell ref="U3320:V3320"/>
    <mergeCell ref="X3320:Y3320"/>
    <mergeCell ref="Z3320:AA3320"/>
    <mergeCell ref="I3320:J3320"/>
    <mergeCell ref="K3320:L3320"/>
    <mergeCell ref="N3320:O3320"/>
    <mergeCell ref="P3320:Q3320"/>
    <mergeCell ref="S3327:T3327"/>
    <mergeCell ref="U3327:V3327"/>
    <mergeCell ref="X3327:Y3327"/>
    <mergeCell ref="Z3327:AA3327"/>
    <mergeCell ref="I3327:J3327"/>
    <mergeCell ref="K3327:L3327"/>
    <mergeCell ref="N3327:O3327"/>
    <mergeCell ref="P3327:Q3327"/>
    <mergeCell ref="S3316:T3316"/>
    <mergeCell ref="U3316:V3316"/>
    <mergeCell ref="S3323:T3323"/>
    <mergeCell ref="U3323:V3323"/>
    <mergeCell ref="S3330:T3330"/>
    <mergeCell ref="U3330:V3330"/>
    <mergeCell ref="D3295:E3295"/>
    <mergeCell ref="F3295:G3295"/>
    <mergeCell ref="I3295:J3295"/>
    <mergeCell ref="K3295:L3295"/>
    <mergeCell ref="N3295:O3295"/>
    <mergeCell ref="P3295:Q3295"/>
    <mergeCell ref="X3295:Y3295"/>
    <mergeCell ref="Z3295:AA3295"/>
    <mergeCell ref="D3299:E3299"/>
    <mergeCell ref="F3299:G3299"/>
    <mergeCell ref="D3302:E3302"/>
    <mergeCell ref="F3302:G3302"/>
    <mergeCell ref="I3302:J3302"/>
    <mergeCell ref="K3302:L3302"/>
    <mergeCell ref="N3302:O3302"/>
    <mergeCell ref="P3302:Q3302"/>
    <mergeCell ref="X3302:Y3302"/>
    <mergeCell ref="Z3302:AA3302"/>
    <mergeCell ref="S3292:T3292"/>
    <mergeCell ref="U3292:V3292"/>
    <mergeCell ref="X3292:Y3292"/>
    <mergeCell ref="Z3292:AA3292"/>
    <mergeCell ref="I3292:J3292"/>
    <mergeCell ref="K3292:L3292"/>
    <mergeCell ref="N3292:O3292"/>
    <mergeCell ref="P3292:Q3292"/>
    <mergeCell ref="D3306:E3306"/>
    <mergeCell ref="F3306:G3306"/>
    <mergeCell ref="D3309:E3309"/>
    <mergeCell ref="F3309:G3309"/>
    <mergeCell ref="I3309:J3309"/>
    <mergeCell ref="K3309:L3309"/>
    <mergeCell ref="N3309:O3309"/>
    <mergeCell ref="P3309:Q3309"/>
    <mergeCell ref="X3309:Y3309"/>
    <mergeCell ref="Z3309:AA3309"/>
    <mergeCell ref="S3306:T3306"/>
    <mergeCell ref="U3306:V3306"/>
    <mergeCell ref="X3306:Y3306"/>
    <mergeCell ref="Z3306:AA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I3299:J3299"/>
    <mergeCell ref="K3299:L3299"/>
    <mergeCell ref="N3299:O3299"/>
    <mergeCell ref="P3299:Q3299"/>
    <mergeCell ref="S3295:T3295"/>
    <mergeCell ref="U3295:V3295"/>
    <mergeCell ref="S3302:T3302"/>
    <mergeCell ref="U3302:V3302"/>
    <mergeCell ref="S3309:T3309"/>
    <mergeCell ref="U3309:V3309"/>
    <mergeCell ref="D3278:E3278"/>
    <mergeCell ref="F3278:G3278"/>
    <mergeCell ref="D3281:E3281"/>
    <mergeCell ref="F3281:G3281"/>
    <mergeCell ref="I3281:J3281"/>
    <mergeCell ref="K3281:L3281"/>
    <mergeCell ref="N3281:O3281"/>
    <mergeCell ref="P3281:Q3281"/>
    <mergeCell ref="X3281:Y3281"/>
    <mergeCell ref="Z3281:AA3281"/>
    <mergeCell ref="D3285:E3285"/>
    <mergeCell ref="F3285:G3285"/>
    <mergeCell ref="D3288:E3288"/>
    <mergeCell ref="F3288:G3288"/>
    <mergeCell ref="I3288:J3288"/>
    <mergeCell ref="K3288:L3288"/>
    <mergeCell ref="N3288:O3288"/>
    <mergeCell ref="P3288:Q3288"/>
    <mergeCell ref="X3288:Y3288"/>
    <mergeCell ref="Z3288:AA3288"/>
    <mergeCell ref="S3278:T3278"/>
    <mergeCell ref="U3278:V3278"/>
    <mergeCell ref="X3278:Y3278"/>
    <mergeCell ref="Z3278:AA3278"/>
    <mergeCell ref="I3278:J3278"/>
    <mergeCell ref="K3278:L3278"/>
    <mergeCell ref="N3278:O3278"/>
    <mergeCell ref="P3278:Q3278"/>
    <mergeCell ref="S3285:T3285"/>
    <mergeCell ref="U3285:V3285"/>
    <mergeCell ref="X3285:Y3285"/>
    <mergeCell ref="Z3285:AA3285"/>
    <mergeCell ref="D3292:E3292"/>
    <mergeCell ref="F3292:G3292"/>
    <mergeCell ref="I3285:J3285"/>
    <mergeCell ref="K3285:L3285"/>
    <mergeCell ref="N3285:O3285"/>
    <mergeCell ref="P3285:Q3285"/>
    <mergeCell ref="S3281:T3281"/>
    <mergeCell ref="U3281:V3281"/>
    <mergeCell ref="S3288:T3288"/>
    <mergeCell ref="U3288:V3288"/>
    <mergeCell ref="D3260:E3260"/>
    <mergeCell ref="F3260:G3260"/>
    <mergeCell ref="I3260:J3260"/>
    <mergeCell ref="K3260:L3260"/>
    <mergeCell ref="N3260:O3260"/>
    <mergeCell ref="P3260:Q3260"/>
    <mergeCell ref="X3260:Y3260"/>
    <mergeCell ref="Z3260:AA3260"/>
    <mergeCell ref="S3250:T3250"/>
    <mergeCell ref="U3250:V3250"/>
    <mergeCell ref="X3250:Y3250"/>
    <mergeCell ref="Z3250:AA3250"/>
    <mergeCell ref="I3250:J3250"/>
    <mergeCell ref="K3250:L3250"/>
    <mergeCell ref="N3250:O3250"/>
    <mergeCell ref="P3250:Q3250"/>
    <mergeCell ref="D3264:E3264"/>
    <mergeCell ref="F3264:G3264"/>
    <mergeCell ref="D3267:E3267"/>
    <mergeCell ref="F3267:G3267"/>
    <mergeCell ref="I3267:J3267"/>
    <mergeCell ref="K3267:L3267"/>
    <mergeCell ref="N3267:O3267"/>
    <mergeCell ref="P3267:Q3267"/>
    <mergeCell ref="X3267:Y3267"/>
    <mergeCell ref="Z3267:AA3267"/>
    <mergeCell ref="D3271:E3271"/>
    <mergeCell ref="F3271:G3271"/>
    <mergeCell ref="D3274:E3274"/>
    <mergeCell ref="F3274:G3274"/>
    <mergeCell ref="I3274:J3274"/>
    <mergeCell ref="K3274:L3274"/>
    <mergeCell ref="N3274:O3274"/>
    <mergeCell ref="P3274:Q3274"/>
    <mergeCell ref="X3274:Y3274"/>
    <mergeCell ref="Z3274:AA3274"/>
    <mergeCell ref="S3271:T3271"/>
    <mergeCell ref="U3271:V3271"/>
    <mergeCell ref="X3271:Y3271"/>
    <mergeCell ref="Z3271:AA3271"/>
    <mergeCell ref="I3271:J3271"/>
    <mergeCell ref="K3271:L3271"/>
    <mergeCell ref="N3271:O3271"/>
    <mergeCell ref="P3271:Q3271"/>
    <mergeCell ref="S3267:T3267"/>
    <mergeCell ref="U3267:V3267"/>
    <mergeCell ref="S3274:T3274"/>
    <mergeCell ref="U3274:V3274"/>
    <mergeCell ref="S3264:T3264"/>
    <mergeCell ref="U3264:V3264"/>
    <mergeCell ref="X3264:Y3264"/>
    <mergeCell ref="Z3264:AA3264"/>
    <mergeCell ref="I3264:J3264"/>
    <mergeCell ref="K3264:L3264"/>
    <mergeCell ref="N3264:O3264"/>
    <mergeCell ref="P3264:Q3264"/>
    <mergeCell ref="S3260:T3260"/>
    <mergeCell ref="U3260:V3260"/>
    <mergeCell ref="D3243:E3243"/>
    <mergeCell ref="F3243:G3243"/>
    <mergeCell ref="D3246:E3246"/>
    <mergeCell ref="F3246:G3246"/>
    <mergeCell ref="I3246:J3246"/>
    <mergeCell ref="K3246:L3246"/>
    <mergeCell ref="N3246:O3246"/>
    <mergeCell ref="P3246:Q3246"/>
    <mergeCell ref="X3246:Y3246"/>
    <mergeCell ref="Z3246:AA3246"/>
    <mergeCell ref="S3236:T3236"/>
    <mergeCell ref="U3236:V3236"/>
    <mergeCell ref="X3236:Y3236"/>
    <mergeCell ref="Z3236:AA3236"/>
    <mergeCell ref="I3236:J3236"/>
    <mergeCell ref="K3236:L3236"/>
    <mergeCell ref="N3236:O3236"/>
    <mergeCell ref="P3236:Q3236"/>
    <mergeCell ref="S3243:T3243"/>
    <mergeCell ref="U3243:V3243"/>
    <mergeCell ref="X3243:Y3243"/>
    <mergeCell ref="Z3243:AA3243"/>
    <mergeCell ref="D3250:E3250"/>
    <mergeCell ref="F3250:G3250"/>
    <mergeCell ref="D3253:E3253"/>
    <mergeCell ref="F3253:G3253"/>
    <mergeCell ref="I3253:J3253"/>
    <mergeCell ref="K3253:L3253"/>
    <mergeCell ref="N3253:O3253"/>
    <mergeCell ref="P3253:Q3253"/>
    <mergeCell ref="X3253:Y3253"/>
    <mergeCell ref="Z3253:AA3253"/>
    <mergeCell ref="D3257:E3257"/>
    <mergeCell ref="F3257:G3257"/>
    <mergeCell ref="I3243:J3243"/>
    <mergeCell ref="K3243:L3243"/>
    <mergeCell ref="N3243:O3243"/>
    <mergeCell ref="P3243:Q3243"/>
    <mergeCell ref="S3257:T3257"/>
    <mergeCell ref="U3257:V3257"/>
    <mergeCell ref="X3257:Y3257"/>
    <mergeCell ref="Z3257:AA3257"/>
    <mergeCell ref="I3257:J3257"/>
    <mergeCell ref="K3257:L3257"/>
    <mergeCell ref="N3257:O3257"/>
    <mergeCell ref="P3257:Q3257"/>
    <mergeCell ref="S3246:T3246"/>
    <mergeCell ref="U3246:V3246"/>
    <mergeCell ref="S3253:T3253"/>
    <mergeCell ref="U3253:V3253"/>
    <mergeCell ref="D3222:E3222"/>
    <mergeCell ref="F3222:G3222"/>
    <mergeCell ref="D3225:E3225"/>
    <mergeCell ref="F3225:G3225"/>
    <mergeCell ref="I3225:J3225"/>
    <mergeCell ref="K3225:L3225"/>
    <mergeCell ref="N3225:O3225"/>
    <mergeCell ref="P3225:Q3225"/>
    <mergeCell ref="X3225:Y3225"/>
    <mergeCell ref="Z3225:AA3225"/>
    <mergeCell ref="D3229:E3229"/>
    <mergeCell ref="F3229:G3229"/>
    <mergeCell ref="D3232:E3232"/>
    <mergeCell ref="F3232:G3232"/>
    <mergeCell ref="I3232:J3232"/>
    <mergeCell ref="K3232:L3232"/>
    <mergeCell ref="N3232:O3232"/>
    <mergeCell ref="P3232:Q3232"/>
    <mergeCell ref="X3232:Y3232"/>
    <mergeCell ref="Z3232:AA3232"/>
    <mergeCell ref="S3229:T3229"/>
    <mergeCell ref="U3229:V3229"/>
    <mergeCell ref="X3229:Y3229"/>
    <mergeCell ref="Z3229:AA3229"/>
    <mergeCell ref="I3229:J3229"/>
    <mergeCell ref="K3229:L3229"/>
    <mergeCell ref="N3229:O3229"/>
    <mergeCell ref="P3229:Q3229"/>
    <mergeCell ref="D3236:E3236"/>
    <mergeCell ref="F3236:G3236"/>
    <mergeCell ref="D3239:E3239"/>
    <mergeCell ref="F3239:G3239"/>
    <mergeCell ref="I3239:J3239"/>
    <mergeCell ref="K3239:L3239"/>
    <mergeCell ref="N3239:O3239"/>
    <mergeCell ref="P3239:Q3239"/>
    <mergeCell ref="X3239:Y3239"/>
    <mergeCell ref="Z3239:AA3239"/>
    <mergeCell ref="S3222:T3222"/>
    <mergeCell ref="U3222:V3222"/>
    <mergeCell ref="X3222:Y3222"/>
    <mergeCell ref="Z3222:AA3222"/>
    <mergeCell ref="I3222:J3222"/>
    <mergeCell ref="K3222:L3222"/>
    <mergeCell ref="N3222:O3222"/>
    <mergeCell ref="P3222:Q3222"/>
    <mergeCell ref="S3225:T3225"/>
    <mergeCell ref="U3225:V3225"/>
    <mergeCell ref="S3232:T3232"/>
    <mergeCell ref="U3232:V3232"/>
    <mergeCell ref="S3239:T3239"/>
    <mergeCell ref="U3239:V3239"/>
    <mergeCell ref="D3204:E3204"/>
    <mergeCell ref="F3204:G3204"/>
    <mergeCell ref="I3204:J3204"/>
    <mergeCell ref="K3204:L3204"/>
    <mergeCell ref="N3204:O3204"/>
    <mergeCell ref="P3204:Q3204"/>
    <mergeCell ref="X3204:Y3204"/>
    <mergeCell ref="Z3204:AA3204"/>
    <mergeCell ref="S3194:T3194"/>
    <mergeCell ref="U3194:V3194"/>
    <mergeCell ref="X3194:Y3194"/>
    <mergeCell ref="Z3194:AA3194"/>
    <mergeCell ref="I3194:J3194"/>
    <mergeCell ref="K3194:L3194"/>
    <mergeCell ref="N3194:O3194"/>
    <mergeCell ref="P3194:Q3194"/>
    <mergeCell ref="S3201:T3201"/>
    <mergeCell ref="U3201:V3201"/>
    <mergeCell ref="X3201:Y3201"/>
    <mergeCell ref="Z3201:AA3201"/>
    <mergeCell ref="D3208:E3208"/>
    <mergeCell ref="F3208:G3208"/>
    <mergeCell ref="D3211:E3211"/>
    <mergeCell ref="F3211:G3211"/>
    <mergeCell ref="I3211:J3211"/>
    <mergeCell ref="K3211:L3211"/>
    <mergeCell ref="N3211:O3211"/>
    <mergeCell ref="P3211:Q3211"/>
    <mergeCell ref="X3211:Y3211"/>
    <mergeCell ref="Z3211:AA3211"/>
    <mergeCell ref="D3215:E3215"/>
    <mergeCell ref="F3215:G3215"/>
    <mergeCell ref="D3218:E3218"/>
    <mergeCell ref="F3218:G3218"/>
    <mergeCell ref="I3218:J3218"/>
    <mergeCell ref="K3218:L3218"/>
    <mergeCell ref="N3218:O3218"/>
    <mergeCell ref="P3218:Q3218"/>
    <mergeCell ref="X3218:Y3218"/>
    <mergeCell ref="Z3218:AA3218"/>
    <mergeCell ref="S3208:T3208"/>
    <mergeCell ref="U3208:V3208"/>
    <mergeCell ref="X3208:Y3208"/>
    <mergeCell ref="Z3208:AA3208"/>
    <mergeCell ref="I3208:J3208"/>
    <mergeCell ref="K3208:L3208"/>
    <mergeCell ref="N3208:O3208"/>
    <mergeCell ref="P3208:Q3208"/>
    <mergeCell ref="S3215:T3215"/>
    <mergeCell ref="U3215:V3215"/>
    <mergeCell ref="X3215:Y3215"/>
    <mergeCell ref="Z3215:AA3215"/>
    <mergeCell ref="I3215:J3215"/>
    <mergeCell ref="K3215:L3215"/>
    <mergeCell ref="N3215:O3215"/>
    <mergeCell ref="P3215:Q3215"/>
    <mergeCell ref="S3204:T3204"/>
    <mergeCell ref="U3204:V3204"/>
    <mergeCell ref="S3211:T3211"/>
    <mergeCell ref="U3211:V3211"/>
    <mergeCell ref="S3218:T3218"/>
    <mergeCell ref="U3218:V3218"/>
    <mergeCell ref="D3187:E3187"/>
    <mergeCell ref="F3187:G3187"/>
    <mergeCell ref="D3190:E3190"/>
    <mergeCell ref="F3190:G3190"/>
    <mergeCell ref="I3190:J3190"/>
    <mergeCell ref="K3190:L3190"/>
    <mergeCell ref="N3190:O3190"/>
    <mergeCell ref="P3190:Q3190"/>
    <mergeCell ref="X3190:Y3190"/>
    <mergeCell ref="Z3190:AA3190"/>
    <mergeCell ref="S3187:T3187"/>
    <mergeCell ref="U3187:V3187"/>
    <mergeCell ref="X3187:Y3187"/>
    <mergeCell ref="Z3187:AA3187"/>
    <mergeCell ref="I3187:J3187"/>
    <mergeCell ref="K3187:L3187"/>
    <mergeCell ref="N3187:O3187"/>
    <mergeCell ref="P3187:Q3187"/>
    <mergeCell ref="S3183:T3183"/>
    <mergeCell ref="U3183:V3183"/>
    <mergeCell ref="S3190:T3190"/>
    <mergeCell ref="U3190:V3190"/>
    <mergeCell ref="D3194:E3194"/>
    <mergeCell ref="F3194:G3194"/>
    <mergeCell ref="D3197:E3197"/>
    <mergeCell ref="F3197:G3197"/>
    <mergeCell ref="I3197:J3197"/>
    <mergeCell ref="K3197:L3197"/>
    <mergeCell ref="N3197:O3197"/>
    <mergeCell ref="P3197:Q3197"/>
    <mergeCell ref="X3197:Y3197"/>
    <mergeCell ref="Z3197:AA3197"/>
    <mergeCell ref="D3201:E3201"/>
    <mergeCell ref="F3201:G3201"/>
    <mergeCell ref="I3201:J3201"/>
    <mergeCell ref="K3201:L3201"/>
    <mergeCell ref="N3201:O3201"/>
    <mergeCell ref="P3201:Q3201"/>
    <mergeCell ref="S3197:T3197"/>
    <mergeCell ref="U3197:V3197"/>
    <mergeCell ref="D3166:E3166"/>
    <mergeCell ref="F3166:G3166"/>
    <mergeCell ref="D3169:E3169"/>
    <mergeCell ref="F3169:G3169"/>
    <mergeCell ref="I3169:J3169"/>
    <mergeCell ref="K3169:L3169"/>
    <mergeCell ref="N3169:O3169"/>
    <mergeCell ref="P3169:Q3169"/>
    <mergeCell ref="X3169:Y3169"/>
    <mergeCell ref="Z3169:AA3169"/>
    <mergeCell ref="D3173:E3173"/>
    <mergeCell ref="F3173:G3173"/>
    <mergeCell ref="D3176:E3176"/>
    <mergeCell ref="F3176:G3176"/>
    <mergeCell ref="I3176:J3176"/>
    <mergeCell ref="K3176:L3176"/>
    <mergeCell ref="N3176:O3176"/>
    <mergeCell ref="P3176:Q3176"/>
    <mergeCell ref="X3176:Y3176"/>
    <mergeCell ref="Z3176:AA3176"/>
    <mergeCell ref="S3166:T3166"/>
    <mergeCell ref="U3166:V3166"/>
    <mergeCell ref="X3166:Y3166"/>
    <mergeCell ref="Z3166:AA3166"/>
    <mergeCell ref="I3166:J3166"/>
    <mergeCell ref="K3166:L3166"/>
    <mergeCell ref="N3166:O3166"/>
    <mergeCell ref="P3166:Q3166"/>
    <mergeCell ref="D3180:E3180"/>
    <mergeCell ref="F3180:G3180"/>
    <mergeCell ref="D3183:E3183"/>
    <mergeCell ref="F3183:G3183"/>
    <mergeCell ref="I3183:J3183"/>
    <mergeCell ref="K3183:L3183"/>
    <mergeCell ref="N3183:O3183"/>
    <mergeCell ref="P3183:Q3183"/>
    <mergeCell ref="X3183:Y3183"/>
    <mergeCell ref="Z3183:AA3183"/>
    <mergeCell ref="S3180:T3180"/>
    <mergeCell ref="U3180:V3180"/>
    <mergeCell ref="X3180:Y3180"/>
    <mergeCell ref="Z3180:AA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I3173:J3173"/>
    <mergeCell ref="K3173:L3173"/>
    <mergeCell ref="N3173:O3173"/>
    <mergeCell ref="P3173:Q3173"/>
    <mergeCell ref="S3176:T3176"/>
    <mergeCell ref="U3176:V3176"/>
    <mergeCell ref="S3169:T3169"/>
    <mergeCell ref="U3169:V3169"/>
    <mergeCell ref="D3145:E3145"/>
    <mergeCell ref="F3145:G3145"/>
    <mergeCell ref="D3148:E3148"/>
    <mergeCell ref="F3148:G3148"/>
    <mergeCell ref="I3148:J3148"/>
    <mergeCell ref="K3148:L3148"/>
    <mergeCell ref="N3148:O3148"/>
    <mergeCell ref="P3148:Q3148"/>
    <mergeCell ref="X3148:Y3148"/>
    <mergeCell ref="Z3148:AA3148"/>
    <mergeCell ref="S3145:T3145"/>
    <mergeCell ref="U3145:V3145"/>
    <mergeCell ref="X3145:Y3145"/>
    <mergeCell ref="Z3145:AA3145"/>
    <mergeCell ref="I3145:J3145"/>
    <mergeCell ref="K3145:L3145"/>
    <mergeCell ref="N3145:O3145"/>
    <mergeCell ref="P3145:Q3145"/>
    <mergeCell ref="D3152:E3152"/>
    <mergeCell ref="F3152:G3152"/>
    <mergeCell ref="D3155:E3155"/>
    <mergeCell ref="F3155:G3155"/>
    <mergeCell ref="I3155:J3155"/>
    <mergeCell ref="K3155:L3155"/>
    <mergeCell ref="N3155:O3155"/>
    <mergeCell ref="P3155:Q3155"/>
    <mergeCell ref="X3155:Y3155"/>
    <mergeCell ref="Z3155:AA3155"/>
    <mergeCell ref="D3159:E3159"/>
    <mergeCell ref="F3159:G3159"/>
    <mergeCell ref="D3162:E3162"/>
    <mergeCell ref="F3162:G3162"/>
    <mergeCell ref="I3162:J3162"/>
    <mergeCell ref="K3162:L3162"/>
    <mergeCell ref="N3162:O3162"/>
    <mergeCell ref="P3162:Q3162"/>
    <mergeCell ref="X3162:Y3162"/>
    <mergeCell ref="Z3162:AA3162"/>
    <mergeCell ref="S3152:T3152"/>
    <mergeCell ref="U3152:V3152"/>
    <mergeCell ref="X3152:Y3152"/>
    <mergeCell ref="Z3152:AA3152"/>
    <mergeCell ref="I3152:J3152"/>
    <mergeCell ref="K3152:L3152"/>
    <mergeCell ref="N3152:O3152"/>
    <mergeCell ref="P3152:Q3152"/>
    <mergeCell ref="S3159:T3159"/>
    <mergeCell ref="U3159:V3159"/>
    <mergeCell ref="X3159:Y3159"/>
    <mergeCell ref="Z3159:AA3159"/>
    <mergeCell ref="I3159:J3159"/>
    <mergeCell ref="K3159:L3159"/>
    <mergeCell ref="N3159:O3159"/>
    <mergeCell ref="P3159:Q3159"/>
    <mergeCell ref="S3148:T3148"/>
    <mergeCell ref="U3148:V3148"/>
    <mergeCell ref="S3155:T3155"/>
    <mergeCell ref="U3155:V3155"/>
    <mergeCell ref="S3162:T3162"/>
    <mergeCell ref="U3162:V3162"/>
    <mergeCell ref="D3127:E3127"/>
    <mergeCell ref="F3127:G3127"/>
    <mergeCell ref="I3127:J3127"/>
    <mergeCell ref="K3127:L3127"/>
    <mergeCell ref="N3127:O3127"/>
    <mergeCell ref="P3127:Q3127"/>
    <mergeCell ref="X3127:Y3127"/>
    <mergeCell ref="Z3127:AA3127"/>
    <mergeCell ref="D3131:E3131"/>
    <mergeCell ref="F3131:G3131"/>
    <mergeCell ref="D3134:E3134"/>
    <mergeCell ref="F3134:G3134"/>
    <mergeCell ref="I3134:J3134"/>
    <mergeCell ref="K3134:L3134"/>
    <mergeCell ref="N3134:O3134"/>
    <mergeCell ref="P3134:Q3134"/>
    <mergeCell ref="X3134:Y3134"/>
    <mergeCell ref="Z3134:AA3134"/>
    <mergeCell ref="S3124:T3124"/>
    <mergeCell ref="U3124:V3124"/>
    <mergeCell ref="X3124:Y3124"/>
    <mergeCell ref="Z3124:AA3124"/>
    <mergeCell ref="I3124:J3124"/>
    <mergeCell ref="K3124:L3124"/>
    <mergeCell ref="N3124:O3124"/>
    <mergeCell ref="P3124:Q3124"/>
    <mergeCell ref="D3138:E3138"/>
    <mergeCell ref="F3138:G3138"/>
    <mergeCell ref="D3141:E3141"/>
    <mergeCell ref="F3141:G3141"/>
    <mergeCell ref="I3141:J3141"/>
    <mergeCell ref="K3141:L3141"/>
    <mergeCell ref="N3141:O3141"/>
    <mergeCell ref="P3141:Q3141"/>
    <mergeCell ref="X3141:Y3141"/>
    <mergeCell ref="Z3141:AA3141"/>
    <mergeCell ref="S3138:T3138"/>
    <mergeCell ref="U3138:V3138"/>
    <mergeCell ref="X3138:Y3138"/>
    <mergeCell ref="Z3138:AA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I3131:J3131"/>
    <mergeCell ref="K3131:L3131"/>
    <mergeCell ref="N3131:O3131"/>
    <mergeCell ref="P3131:Q3131"/>
    <mergeCell ref="S3127:T3127"/>
    <mergeCell ref="U3127:V3127"/>
    <mergeCell ref="S3134:T3134"/>
    <mergeCell ref="U3134:V3134"/>
    <mergeCell ref="S3141:T3141"/>
    <mergeCell ref="U3141:V3141"/>
    <mergeCell ref="D3110:E3110"/>
    <mergeCell ref="F3110:G3110"/>
    <mergeCell ref="D3113:E3113"/>
    <mergeCell ref="F3113:G3113"/>
    <mergeCell ref="I3113:J3113"/>
    <mergeCell ref="K3113:L3113"/>
    <mergeCell ref="N3113:O3113"/>
    <mergeCell ref="P3113:Q3113"/>
    <mergeCell ref="X3113:Y3113"/>
    <mergeCell ref="Z3113:AA3113"/>
    <mergeCell ref="D3117:E3117"/>
    <mergeCell ref="F3117:G3117"/>
    <mergeCell ref="D3120:E3120"/>
    <mergeCell ref="F3120:G3120"/>
    <mergeCell ref="I3120:J3120"/>
    <mergeCell ref="K3120:L3120"/>
    <mergeCell ref="N3120:O3120"/>
    <mergeCell ref="P3120:Q3120"/>
    <mergeCell ref="X3120:Y3120"/>
    <mergeCell ref="Z3120:AA3120"/>
    <mergeCell ref="S3110:T3110"/>
    <mergeCell ref="U3110:V3110"/>
    <mergeCell ref="X3110:Y3110"/>
    <mergeCell ref="Z3110:AA3110"/>
    <mergeCell ref="I3110:J3110"/>
    <mergeCell ref="K3110:L3110"/>
    <mergeCell ref="N3110:O3110"/>
    <mergeCell ref="P3110:Q3110"/>
    <mergeCell ref="S3117:T3117"/>
    <mergeCell ref="U3117:V3117"/>
    <mergeCell ref="X3117:Y3117"/>
    <mergeCell ref="Z3117:AA3117"/>
    <mergeCell ref="D3124:E3124"/>
    <mergeCell ref="F3124:G3124"/>
    <mergeCell ref="I3117:J3117"/>
    <mergeCell ref="K3117:L3117"/>
    <mergeCell ref="N3117:O3117"/>
    <mergeCell ref="P3117:Q3117"/>
    <mergeCell ref="S3113:T3113"/>
    <mergeCell ref="U3113:V3113"/>
    <mergeCell ref="S3120:T3120"/>
    <mergeCell ref="U3120:V3120"/>
    <mergeCell ref="D3092:E3092"/>
    <mergeCell ref="F3092:G3092"/>
    <mergeCell ref="I3092:J3092"/>
    <mergeCell ref="K3092:L3092"/>
    <mergeCell ref="N3092:O3092"/>
    <mergeCell ref="P3092:Q3092"/>
    <mergeCell ref="X3092:Y3092"/>
    <mergeCell ref="Z3092:AA3092"/>
    <mergeCell ref="S3082:T3082"/>
    <mergeCell ref="U3082:V3082"/>
    <mergeCell ref="X3082:Y3082"/>
    <mergeCell ref="Z3082:AA3082"/>
    <mergeCell ref="I3082:J3082"/>
    <mergeCell ref="K3082:L3082"/>
    <mergeCell ref="N3082:O3082"/>
    <mergeCell ref="P3082:Q3082"/>
    <mergeCell ref="D3096:E3096"/>
    <mergeCell ref="F3096:G3096"/>
    <mergeCell ref="D3099:E3099"/>
    <mergeCell ref="F3099:G3099"/>
    <mergeCell ref="I3099:J3099"/>
    <mergeCell ref="K3099:L3099"/>
    <mergeCell ref="N3099:O3099"/>
    <mergeCell ref="P3099:Q3099"/>
    <mergeCell ref="X3099:Y3099"/>
    <mergeCell ref="Z3099:AA3099"/>
    <mergeCell ref="D3103:E3103"/>
    <mergeCell ref="F3103:G3103"/>
    <mergeCell ref="D3106:E3106"/>
    <mergeCell ref="F3106:G3106"/>
    <mergeCell ref="I3106:J3106"/>
    <mergeCell ref="K3106:L3106"/>
    <mergeCell ref="N3106:O3106"/>
    <mergeCell ref="P3106:Q3106"/>
    <mergeCell ref="X3106:Y3106"/>
    <mergeCell ref="Z3106:AA3106"/>
    <mergeCell ref="S3103:T3103"/>
    <mergeCell ref="U3103:V3103"/>
    <mergeCell ref="X3103:Y3103"/>
    <mergeCell ref="Z3103:AA3103"/>
    <mergeCell ref="I3103:J3103"/>
    <mergeCell ref="K3103:L3103"/>
    <mergeCell ref="N3103:O3103"/>
    <mergeCell ref="P3103:Q3103"/>
    <mergeCell ref="S3099:T3099"/>
    <mergeCell ref="U3099:V3099"/>
    <mergeCell ref="S3106:T3106"/>
    <mergeCell ref="U3106:V3106"/>
    <mergeCell ref="S3096:T3096"/>
    <mergeCell ref="U3096:V3096"/>
    <mergeCell ref="X3096:Y3096"/>
    <mergeCell ref="Z3096:AA3096"/>
    <mergeCell ref="I3096:J3096"/>
    <mergeCell ref="K3096:L3096"/>
    <mergeCell ref="N3096:O3096"/>
    <mergeCell ref="P3096:Q3096"/>
    <mergeCell ref="S3092:T3092"/>
    <mergeCell ref="U3092:V3092"/>
    <mergeCell ref="D3075:E3075"/>
    <mergeCell ref="F3075:G3075"/>
    <mergeCell ref="D3078:E3078"/>
    <mergeCell ref="F3078:G3078"/>
    <mergeCell ref="I3078:J3078"/>
    <mergeCell ref="K3078:L3078"/>
    <mergeCell ref="N3078:O3078"/>
    <mergeCell ref="P3078:Q3078"/>
    <mergeCell ref="X3078:Y3078"/>
    <mergeCell ref="Z3078:AA3078"/>
    <mergeCell ref="S3068:T3068"/>
    <mergeCell ref="U3068:V3068"/>
    <mergeCell ref="X3068:Y3068"/>
    <mergeCell ref="Z3068:AA3068"/>
    <mergeCell ref="I3068:J3068"/>
    <mergeCell ref="K3068:L3068"/>
    <mergeCell ref="N3068:O3068"/>
    <mergeCell ref="P3068:Q3068"/>
    <mergeCell ref="S3075:T3075"/>
    <mergeCell ref="U3075:V3075"/>
    <mergeCell ref="X3075:Y3075"/>
    <mergeCell ref="Z3075:AA3075"/>
    <mergeCell ref="D3082:E3082"/>
    <mergeCell ref="F3082:G3082"/>
    <mergeCell ref="D3085:E3085"/>
    <mergeCell ref="F3085:G3085"/>
    <mergeCell ref="I3085:J3085"/>
    <mergeCell ref="K3085:L3085"/>
    <mergeCell ref="N3085:O3085"/>
    <mergeCell ref="P3085:Q3085"/>
    <mergeCell ref="X3085:Y3085"/>
    <mergeCell ref="Z3085:AA3085"/>
    <mergeCell ref="D3089:E3089"/>
    <mergeCell ref="F3089:G3089"/>
    <mergeCell ref="I3075:J3075"/>
    <mergeCell ref="K3075:L3075"/>
    <mergeCell ref="N3075:O3075"/>
    <mergeCell ref="P3075:Q3075"/>
    <mergeCell ref="S3089:T3089"/>
    <mergeCell ref="U3089:V3089"/>
    <mergeCell ref="X3089:Y3089"/>
    <mergeCell ref="Z3089:AA3089"/>
    <mergeCell ref="I3089:J3089"/>
    <mergeCell ref="K3089:L3089"/>
    <mergeCell ref="N3089:O3089"/>
    <mergeCell ref="P3089:Q3089"/>
    <mergeCell ref="S3078:T3078"/>
    <mergeCell ref="U3078:V3078"/>
    <mergeCell ref="S3085:T3085"/>
    <mergeCell ref="U3085:V3085"/>
    <mergeCell ref="D3054:E3054"/>
    <mergeCell ref="F3054:G3054"/>
    <mergeCell ref="D3057:E3057"/>
    <mergeCell ref="F3057:G3057"/>
    <mergeCell ref="I3057:J3057"/>
    <mergeCell ref="K3057:L3057"/>
    <mergeCell ref="N3057:O3057"/>
    <mergeCell ref="P3057:Q3057"/>
    <mergeCell ref="X3057:Y3057"/>
    <mergeCell ref="Z3057:AA3057"/>
    <mergeCell ref="D3061:E3061"/>
    <mergeCell ref="F3061:G3061"/>
    <mergeCell ref="D3064:E3064"/>
    <mergeCell ref="F3064:G3064"/>
    <mergeCell ref="I3064:J3064"/>
    <mergeCell ref="K3064:L3064"/>
    <mergeCell ref="N3064:O3064"/>
    <mergeCell ref="P3064:Q3064"/>
    <mergeCell ref="X3064:Y3064"/>
    <mergeCell ref="Z3064:AA3064"/>
    <mergeCell ref="S3061:T3061"/>
    <mergeCell ref="U3061:V3061"/>
    <mergeCell ref="X3061:Y3061"/>
    <mergeCell ref="Z3061:AA3061"/>
    <mergeCell ref="I3061:J3061"/>
    <mergeCell ref="K3061:L3061"/>
    <mergeCell ref="N3061:O3061"/>
    <mergeCell ref="P3061:Q3061"/>
    <mergeCell ref="D3068:E3068"/>
    <mergeCell ref="F3068:G3068"/>
    <mergeCell ref="D3071:E3071"/>
    <mergeCell ref="F3071:G3071"/>
    <mergeCell ref="I3071:J3071"/>
    <mergeCell ref="K3071:L3071"/>
    <mergeCell ref="N3071:O3071"/>
    <mergeCell ref="P3071:Q3071"/>
    <mergeCell ref="X3071:Y3071"/>
    <mergeCell ref="Z3071:AA3071"/>
    <mergeCell ref="S3054:T3054"/>
    <mergeCell ref="U3054:V3054"/>
    <mergeCell ref="X3054:Y3054"/>
    <mergeCell ref="Z3054:AA3054"/>
    <mergeCell ref="I3054:J3054"/>
    <mergeCell ref="K3054:L3054"/>
    <mergeCell ref="N3054:O3054"/>
    <mergeCell ref="P3054:Q3054"/>
    <mergeCell ref="S3057:T3057"/>
    <mergeCell ref="U3057:V3057"/>
    <mergeCell ref="S3064:T3064"/>
    <mergeCell ref="U3064:V3064"/>
    <mergeCell ref="S3071:T3071"/>
    <mergeCell ref="U3071:V3071"/>
    <mergeCell ref="D3036:E3036"/>
    <mergeCell ref="F3036:G3036"/>
    <mergeCell ref="I3036:J3036"/>
    <mergeCell ref="K3036:L3036"/>
    <mergeCell ref="N3036:O3036"/>
    <mergeCell ref="P3036:Q3036"/>
    <mergeCell ref="X3036:Y3036"/>
    <mergeCell ref="Z3036:AA3036"/>
    <mergeCell ref="S3026:T3026"/>
    <mergeCell ref="U3026:V3026"/>
    <mergeCell ref="X3026:Y3026"/>
    <mergeCell ref="Z3026:AA3026"/>
    <mergeCell ref="I3026:J3026"/>
    <mergeCell ref="K3026:L3026"/>
    <mergeCell ref="N3026:O3026"/>
    <mergeCell ref="P3026:Q3026"/>
    <mergeCell ref="S3033:T3033"/>
    <mergeCell ref="U3033:V3033"/>
    <mergeCell ref="X3033:Y3033"/>
    <mergeCell ref="Z3033:AA3033"/>
    <mergeCell ref="D3040:E3040"/>
    <mergeCell ref="F3040:G3040"/>
    <mergeCell ref="D3043:E3043"/>
    <mergeCell ref="F3043:G3043"/>
    <mergeCell ref="I3043:J3043"/>
    <mergeCell ref="K3043:L3043"/>
    <mergeCell ref="N3043:O3043"/>
    <mergeCell ref="P3043:Q3043"/>
    <mergeCell ref="X3043:Y3043"/>
    <mergeCell ref="Z3043:AA3043"/>
    <mergeCell ref="D3047:E3047"/>
    <mergeCell ref="F3047:G3047"/>
    <mergeCell ref="D3050:E3050"/>
    <mergeCell ref="F3050:G3050"/>
    <mergeCell ref="I3050:J3050"/>
    <mergeCell ref="K3050:L3050"/>
    <mergeCell ref="N3050:O3050"/>
    <mergeCell ref="P3050:Q3050"/>
    <mergeCell ref="X3050:Y3050"/>
    <mergeCell ref="Z3050:AA3050"/>
    <mergeCell ref="S3040:T3040"/>
    <mergeCell ref="U3040:V3040"/>
    <mergeCell ref="X3040:Y3040"/>
    <mergeCell ref="Z3040:AA3040"/>
    <mergeCell ref="I3040:J3040"/>
    <mergeCell ref="K3040:L3040"/>
    <mergeCell ref="N3040:O3040"/>
    <mergeCell ref="P3040:Q3040"/>
    <mergeCell ref="S3047:T3047"/>
    <mergeCell ref="U3047:V3047"/>
    <mergeCell ref="X3047:Y3047"/>
    <mergeCell ref="Z3047:AA3047"/>
    <mergeCell ref="I3047:J3047"/>
    <mergeCell ref="K3047:L3047"/>
    <mergeCell ref="N3047:O3047"/>
    <mergeCell ref="P3047:Q3047"/>
    <mergeCell ref="S3036:T3036"/>
    <mergeCell ref="U3036:V3036"/>
    <mergeCell ref="S3043:T3043"/>
    <mergeCell ref="U3043:V3043"/>
    <mergeCell ref="S3050:T3050"/>
    <mergeCell ref="U3050:V3050"/>
    <mergeCell ref="D3019:E3019"/>
    <mergeCell ref="F3019:G3019"/>
    <mergeCell ref="D3022:E3022"/>
    <mergeCell ref="F3022:G3022"/>
    <mergeCell ref="I3022:J3022"/>
    <mergeCell ref="K3022:L3022"/>
    <mergeCell ref="N3022:O3022"/>
    <mergeCell ref="P3022:Q3022"/>
    <mergeCell ref="X3022:Y3022"/>
    <mergeCell ref="Z3022:AA3022"/>
    <mergeCell ref="S3019:T3019"/>
    <mergeCell ref="U3019:V3019"/>
    <mergeCell ref="X3019:Y3019"/>
    <mergeCell ref="Z3019:AA3019"/>
    <mergeCell ref="I3019:J3019"/>
    <mergeCell ref="K3019:L3019"/>
    <mergeCell ref="N3019:O3019"/>
    <mergeCell ref="P3019:Q3019"/>
    <mergeCell ref="S3015:T3015"/>
    <mergeCell ref="U3015:V3015"/>
    <mergeCell ref="S3022:T3022"/>
    <mergeCell ref="U3022:V3022"/>
    <mergeCell ref="D3026:E3026"/>
    <mergeCell ref="F3026:G3026"/>
    <mergeCell ref="D3029:E3029"/>
    <mergeCell ref="F3029:G3029"/>
    <mergeCell ref="I3029:J3029"/>
    <mergeCell ref="K3029:L3029"/>
    <mergeCell ref="N3029:O3029"/>
    <mergeCell ref="P3029:Q3029"/>
    <mergeCell ref="X3029:Y3029"/>
    <mergeCell ref="Z3029:AA3029"/>
    <mergeCell ref="D3033:E3033"/>
    <mergeCell ref="F3033:G3033"/>
    <mergeCell ref="I3033:J3033"/>
    <mergeCell ref="K3033:L3033"/>
    <mergeCell ref="N3033:O3033"/>
    <mergeCell ref="P3033:Q3033"/>
    <mergeCell ref="S3029:T3029"/>
    <mergeCell ref="U3029:V3029"/>
    <mergeCell ref="D2998:E2998"/>
    <mergeCell ref="F2998:G2998"/>
    <mergeCell ref="D3001:E3001"/>
    <mergeCell ref="F3001:G3001"/>
    <mergeCell ref="I3001:J3001"/>
    <mergeCell ref="K3001:L3001"/>
    <mergeCell ref="N3001:O3001"/>
    <mergeCell ref="P3001:Q3001"/>
    <mergeCell ref="X3001:Y3001"/>
    <mergeCell ref="Z3001:AA3001"/>
    <mergeCell ref="D3005:E3005"/>
    <mergeCell ref="F3005:G3005"/>
    <mergeCell ref="D3008:E3008"/>
    <mergeCell ref="F3008:G3008"/>
    <mergeCell ref="I3008:J3008"/>
    <mergeCell ref="K3008:L3008"/>
    <mergeCell ref="N3008:O3008"/>
    <mergeCell ref="P3008:Q3008"/>
    <mergeCell ref="X3008:Y3008"/>
    <mergeCell ref="Z3008:AA3008"/>
    <mergeCell ref="S2998:T2998"/>
    <mergeCell ref="U2998:V2998"/>
    <mergeCell ref="X2998:Y2998"/>
    <mergeCell ref="Z2998:AA2998"/>
    <mergeCell ref="I2998:J2998"/>
    <mergeCell ref="K2998:L2998"/>
    <mergeCell ref="N2998:O2998"/>
    <mergeCell ref="P2998:Q2998"/>
    <mergeCell ref="D3012:E3012"/>
    <mergeCell ref="F3012:G3012"/>
    <mergeCell ref="D3015:E3015"/>
    <mergeCell ref="F3015:G3015"/>
    <mergeCell ref="I3015:J3015"/>
    <mergeCell ref="K3015:L3015"/>
    <mergeCell ref="N3015:O3015"/>
    <mergeCell ref="P3015:Q3015"/>
    <mergeCell ref="X3015:Y3015"/>
    <mergeCell ref="Z3015:AA3015"/>
    <mergeCell ref="S3012:T3012"/>
    <mergeCell ref="U3012:V3012"/>
    <mergeCell ref="X3012:Y3012"/>
    <mergeCell ref="Z3012:AA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I3005:J3005"/>
    <mergeCell ref="K3005:L3005"/>
    <mergeCell ref="N3005:O3005"/>
    <mergeCell ref="P3005:Q3005"/>
    <mergeCell ref="S3008:T3008"/>
    <mergeCell ref="U3008:V3008"/>
    <mergeCell ref="S3001:T3001"/>
    <mergeCell ref="U3001:V3001"/>
    <mergeCell ref="D2977:E2977"/>
    <mergeCell ref="F2977:G2977"/>
    <mergeCell ref="D2980:E2980"/>
    <mergeCell ref="F2980:G2980"/>
    <mergeCell ref="I2980:J2980"/>
    <mergeCell ref="K2980:L2980"/>
    <mergeCell ref="N2980:O2980"/>
    <mergeCell ref="P2980:Q2980"/>
    <mergeCell ref="X2980:Y2980"/>
    <mergeCell ref="Z2980:AA2980"/>
    <mergeCell ref="S2977:T2977"/>
    <mergeCell ref="U2977:V2977"/>
    <mergeCell ref="X2977:Y2977"/>
    <mergeCell ref="Z2977:AA2977"/>
    <mergeCell ref="I2977:J2977"/>
    <mergeCell ref="K2977:L2977"/>
    <mergeCell ref="N2977:O2977"/>
    <mergeCell ref="P2977:Q2977"/>
    <mergeCell ref="D2984:E2984"/>
    <mergeCell ref="F2984:G2984"/>
    <mergeCell ref="D2987:E2987"/>
    <mergeCell ref="F2987:G2987"/>
    <mergeCell ref="I2987:J2987"/>
    <mergeCell ref="K2987:L2987"/>
    <mergeCell ref="N2987:O2987"/>
    <mergeCell ref="P2987:Q2987"/>
    <mergeCell ref="X2987:Y2987"/>
    <mergeCell ref="Z2987:AA2987"/>
    <mergeCell ref="D2991:E2991"/>
    <mergeCell ref="F2991:G2991"/>
    <mergeCell ref="D2994:E2994"/>
    <mergeCell ref="F2994:G2994"/>
    <mergeCell ref="I2994:J2994"/>
    <mergeCell ref="K2994:L2994"/>
    <mergeCell ref="N2994:O2994"/>
    <mergeCell ref="P2994:Q2994"/>
    <mergeCell ref="X2994:Y2994"/>
    <mergeCell ref="Z2994:AA2994"/>
    <mergeCell ref="S2984:T2984"/>
    <mergeCell ref="U2984:V2984"/>
    <mergeCell ref="X2984:Y2984"/>
    <mergeCell ref="Z2984:AA2984"/>
    <mergeCell ref="I2984:J2984"/>
    <mergeCell ref="K2984:L2984"/>
    <mergeCell ref="N2984:O2984"/>
    <mergeCell ref="P2984:Q2984"/>
    <mergeCell ref="S2991:T2991"/>
    <mergeCell ref="U2991:V2991"/>
    <mergeCell ref="X2991:Y2991"/>
    <mergeCell ref="Z2991:AA2991"/>
    <mergeCell ref="I2991:J2991"/>
    <mergeCell ref="K2991:L2991"/>
    <mergeCell ref="N2991:O2991"/>
    <mergeCell ref="P2991:Q2991"/>
    <mergeCell ref="S2980:T2980"/>
    <mergeCell ref="U2980:V2980"/>
    <mergeCell ref="S2987:T2987"/>
    <mergeCell ref="U2987:V2987"/>
    <mergeCell ref="S2994:T2994"/>
    <mergeCell ref="U2994:V2994"/>
    <mergeCell ref="D2959:E2959"/>
    <mergeCell ref="F2959:G2959"/>
    <mergeCell ref="I2959:J2959"/>
    <mergeCell ref="K2959:L2959"/>
    <mergeCell ref="N2959:O2959"/>
    <mergeCell ref="P2959:Q2959"/>
    <mergeCell ref="X2959:Y2959"/>
    <mergeCell ref="Z2959:AA2959"/>
    <mergeCell ref="D2963:E2963"/>
    <mergeCell ref="F2963:G2963"/>
    <mergeCell ref="D2966:E2966"/>
    <mergeCell ref="F2966:G2966"/>
    <mergeCell ref="I2966:J2966"/>
    <mergeCell ref="K2966:L2966"/>
    <mergeCell ref="N2966:O2966"/>
    <mergeCell ref="P2966:Q2966"/>
    <mergeCell ref="X2966:Y2966"/>
    <mergeCell ref="Z2966:AA2966"/>
    <mergeCell ref="S2956:T2956"/>
    <mergeCell ref="U2956:V2956"/>
    <mergeCell ref="X2956:Y2956"/>
    <mergeCell ref="Z2956:AA2956"/>
    <mergeCell ref="I2956:J2956"/>
    <mergeCell ref="K2956:L2956"/>
    <mergeCell ref="N2956:O2956"/>
    <mergeCell ref="P2956:Q2956"/>
    <mergeCell ref="D2970:E2970"/>
    <mergeCell ref="F2970:G2970"/>
    <mergeCell ref="D2973:E2973"/>
    <mergeCell ref="F2973:G2973"/>
    <mergeCell ref="I2973:J2973"/>
    <mergeCell ref="K2973:L2973"/>
    <mergeCell ref="N2973:O2973"/>
    <mergeCell ref="P2973:Q2973"/>
    <mergeCell ref="X2973:Y2973"/>
    <mergeCell ref="Z2973:AA2973"/>
    <mergeCell ref="S2970:T2970"/>
    <mergeCell ref="U2970:V2970"/>
    <mergeCell ref="X2970:Y2970"/>
    <mergeCell ref="Z2970:AA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I2963:J2963"/>
    <mergeCell ref="K2963:L2963"/>
    <mergeCell ref="N2963:O2963"/>
    <mergeCell ref="P2963:Q2963"/>
    <mergeCell ref="S2959:T2959"/>
    <mergeCell ref="U2959:V2959"/>
    <mergeCell ref="S2966:T2966"/>
    <mergeCell ref="U2966:V2966"/>
    <mergeCell ref="S2973:T2973"/>
    <mergeCell ref="U2973:V2973"/>
    <mergeCell ref="D2942:E2942"/>
    <mergeCell ref="F2942:G2942"/>
    <mergeCell ref="D2945:E2945"/>
    <mergeCell ref="F2945:G2945"/>
    <mergeCell ref="I2945:J2945"/>
    <mergeCell ref="K2945:L2945"/>
    <mergeCell ref="N2945:O2945"/>
    <mergeCell ref="P2945:Q2945"/>
    <mergeCell ref="X2945:Y2945"/>
    <mergeCell ref="Z2945:AA2945"/>
    <mergeCell ref="D2949:E2949"/>
    <mergeCell ref="F2949:G2949"/>
    <mergeCell ref="D2952:E2952"/>
    <mergeCell ref="F2952:G2952"/>
    <mergeCell ref="I2952:J2952"/>
    <mergeCell ref="K2952:L2952"/>
    <mergeCell ref="N2952:O2952"/>
    <mergeCell ref="P2952:Q2952"/>
    <mergeCell ref="X2952:Y2952"/>
    <mergeCell ref="Z2952:AA2952"/>
    <mergeCell ref="S2942:T2942"/>
    <mergeCell ref="U2942:V2942"/>
    <mergeCell ref="X2942:Y2942"/>
    <mergeCell ref="Z2942:AA2942"/>
    <mergeCell ref="I2942:J2942"/>
    <mergeCell ref="K2942:L2942"/>
    <mergeCell ref="N2942:O2942"/>
    <mergeCell ref="P2942:Q2942"/>
    <mergeCell ref="S2949:T2949"/>
    <mergeCell ref="U2949:V2949"/>
    <mergeCell ref="X2949:Y2949"/>
    <mergeCell ref="Z2949:AA2949"/>
    <mergeCell ref="D2956:E2956"/>
    <mergeCell ref="F2956:G2956"/>
    <mergeCell ref="I2949:J2949"/>
    <mergeCell ref="K2949:L2949"/>
    <mergeCell ref="N2949:O2949"/>
    <mergeCell ref="P2949:Q2949"/>
    <mergeCell ref="S2945:T2945"/>
    <mergeCell ref="U2945:V2945"/>
    <mergeCell ref="S2952:T2952"/>
    <mergeCell ref="U2952:V2952"/>
    <mergeCell ref="D2924:E2924"/>
    <mergeCell ref="F2924:G2924"/>
    <mergeCell ref="I2924:J2924"/>
    <mergeCell ref="K2924:L2924"/>
    <mergeCell ref="N2924:O2924"/>
    <mergeCell ref="P2924:Q2924"/>
    <mergeCell ref="X2924:Y2924"/>
    <mergeCell ref="Z2924:AA2924"/>
    <mergeCell ref="S2914:T2914"/>
    <mergeCell ref="U2914:V2914"/>
    <mergeCell ref="X2914:Y2914"/>
    <mergeCell ref="Z2914:AA2914"/>
    <mergeCell ref="I2914:J2914"/>
    <mergeCell ref="K2914:L2914"/>
    <mergeCell ref="N2914:O2914"/>
    <mergeCell ref="P2914:Q2914"/>
    <mergeCell ref="D2928:E2928"/>
    <mergeCell ref="F2928:G2928"/>
    <mergeCell ref="D2931:E2931"/>
    <mergeCell ref="F2931:G2931"/>
    <mergeCell ref="I2931:J2931"/>
    <mergeCell ref="K2931:L2931"/>
    <mergeCell ref="N2931:O2931"/>
    <mergeCell ref="P2931:Q2931"/>
    <mergeCell ref="X2931:Y2931"/>
    <mergeCell ref="Z2931:AA2931"/>
    <mergeCell ref="D2935:E2935"/>
    <mergeCell ref="F2935:G2935"/>
    <mergeCell ref="D2938:E2938"/>
    <mergeCell ref="F2938:G2938"/>
    <mergeCell ref="I2938:J2938"/>
    <mergeCell ref="K2938:L2938"/>
    <mergeCell ref="N2938:O2938"/>
    <mergeCell ref="P2938:Q2938"/>
    <mergeCell ref="X2938:Y2938"/>
    <mergeCell ref="Z2938:AA2938"/>
    <mergeCell ref="S2935:T2935"/>
    <mergeCell ref="U2935:V2935"/>
    <mergeCell ref="X2935:Y2935"/>
    <mergeCell ref="Z2935:AA2935"/>
    <mergeCell ref="I2935:J2935"/>
    <mergeCell ref="K2935:L2935"/>
    <mergeCell ref="N2935:O2935"/>
    <mergeCell ref="P2935:Q2935"/>
    <mergeCell ref="S2931:T2931"/>
    <mergeCell ref="U2931:V2931"/>
    <mergeCell ref="S2938:T2938"/>
    <mergeCell ref="U2938:V2938"/>
    <mergeCell ref="S2928:T2928"/>
    <mergeCell ref="U2928:V2928"/>
    <mergeCell ref="X2928:Y2928"/>
    <mergeCell ref="Z2928:AA2928"/>
    <mergeCell ref="I2928:J2928"/>
    <mergeCell ref="K2928:L2928"/>
    <mergeCell ref="N2928:O2928"/>
    <mergeCell ref="P2928:Q2928"/>
    <mergeCell ref="S2924:T2924"/>
    <mergeCell ref="U2924:V2924"/>
    <mergeCell ref="D2907:E2907"/>
    <mergeCell ref="F2907:G2907"/>
    <mergeCell ref="D2910:E2910"/>
    <mergeCell ref="F2910:G2910"/>
    <mergeCell ref="I2910:J2910"/>
    <mergeCell ref="K2910:L2910"/>
    <mergeCell ref="N2910:O2910"/>
    <mergeCell ref="P2910:Q2910"/>
    <mergeCell ref="X2910:Y2910"/>
    <mergeCell ref="Z2910:AA2910"/>
    <mergeCell ref="S2900:T2900"/>
    <mergeCell ref="U2900:V2900"/>
    <mergeCell ref="X2900:Y2900"/>
    <mergeCell ref="Z2900:AA2900"/>
    <mergeCell ref="I2900:J2900"/>
    <mergeCell ref="K2900:L2900"/>
    <mergeCell ref="N2900:O2900"/>
    <mergeCell ref="P2900:Q2900"/>
    <mergeCell ref="S2907:T2907"/>
    <mergeCell ref="U2907:V2907"/>
    <mergeCell ref="X2907:Y2907"/>
    <mergeCell ref="Z2907:AA2907"/>
    <mergeCell ref="D2914:E2914"/>
    <mergeCell ref="F2914:G2914"/>
    <mergeCell ref="D2917:E2917"/>
    <mergeCell ref="F2917:G2917"/>
    <mergeCell ref="I2917:J2917"/>
    <mergeCell ref="K2917:L2917"/>
    <mergeCell ref="N2917:O2917"/>
    <mergeCell ref="P2917:Q2917"/>
    <mergeCell ref="X2917:Y2917"/>
    <mergeCell ref="Z2917:AA2917"/>
    <mergeCell ref="D2921:E2921"/>
    <mergeCell ref="F2921:G2921"/>
    <mergeCell ref="I2907:J2907"/>
    <mergeCell ref="K2907:L2907"/>
    <mergeCell ref="N2907:O2907"/>
    <mergeCell ref="P2907:Q2907"/>
    <mergeCell ref="S2921:T2921"/>
    <mergeCell ref="U2921:V2921"/>
    <mergeCell ref="X2921:Y2921"/>
    <mergeCell ref="Z2921:AA2921"/>
    <mergeCell ref="I2921:J2921"/>
    <mergeCell ref="K2921:L2921"/>
    <mergeCell ref="N2921:O2921"/>
    <mergeCell ref="P2921:Q2921"/>
    <mergeCell ref="S2910:T2910"/>
    <mergeCell ref="U2910:V2910"/>
    <mergeCell ref="S2917:T2917"/>
    <mergeCell ref="U2917:V2917"/>
    <mergeCell ref="D2886:E2886"/>
    <mergeCell ref="F2886:G2886"/>
    <mergeCell ref="D2889:E2889"/>
    <mergeCell ref="F2889:G2889"/>
    <mergeCell ref="I2889:J2889"/>
    <mergeCell ref="K2889:L2889"/>
    <mergeCell ref="N2889:O2889"/>
    <mergeCell ref="P2889:Q2889"/>
    <mergeCell ref="X2889:Y2889"/>
    <mergeCell ref="Z2889:AA2889"/>
    <mergeCell ref="D2893:E2893"/>
    <mergeCell ref="F2893:G2893"/>
    <mergeCell ref="D2896:E2896"/>
    <mergeCell ref="F2896:G2896"/>
    <mergeCell ref="I2896:J2896"/>
    <mergeCell ref="K2896:L2896"/>
    <mergeCell ref="N2896:O2896"/>
    <mergeCell ref="P2896:Q2896"/>
    <mergeCell ref="X2896:Y2896"/>
    <mergeCell ref="Z2896:AA2896"/>
    <mergeCell ref="S2893:T2893"/>
    <mergeCell ref="U2893:V2893"/>
    <mergeCell ref="X2893:Y2893"/>
    <mergeCell ref="Z2893:AA2893"/>
    <mergeCell ref="I2893:J2893"/>
    <mergeCell ref="K2893:L2893"/>
    <mergeCell ref="N2893:O2893"/>
    <mergeCell ref="P2893:Q2893"/>
    <mergeCell ref="D2900:E2900"/>
    <mergeCell ref="F2900:G2900"/>
    <mergeCell ref="D2903:E2903"/>
    <mergeCell ref="F2903:G2903"/>
    <mergeCell ref="I2903:J2903"/>
    <mergeCell ref="K2903:L2903"/>
    <mergeCell ref="N2903:O2903"/>
    <mergeCell ref="P2903:Q2903"/>
    <mergeCell ref="X2903:Y2903"/>
    <mergeCell ref="Z2903:AA2903"/>
    <mergeCell ref="S2886:T2886"/>
    <mergeCell ref="U2886:V2886"/>
    <mergeCell ref="X2886:Y2886"/>
    <mergeCell ref="Z2886:AA2886"/>
    <mergeCell ref="I2886:J2886"/>
    <mergeCell ref="K2886:L2886"/>
    <mergeCell ref="N2886:O2886"/>
    <mergeCell ref="P2886:Q2886"/>
    <mergeCell ref="S2889:T2889"/>
    <mergeCell ref="U2889:V2889"/>
    <mergeCell ref="S2896:T2896"/>
    <mergeCell ref="U2896:V2896"/>
    <mergeCell ref="S2903:T2903"/>
    <mergeCell ref="U2903:V2903"/>
    <mergeCell ref="D2868:E2868"/>
    <mergeCell ref="F2868:G2868"/>
    <mergeCell ref="I2868:J2868"/>
    <mergeCell ref="K2868:L2868"/>
    <mergeCell ref="N2868:O2868"/>
    <mergeCell ref="P2868:Q2868"/>
    <mergeCell ref="X2868:Y2868"/>
    <mergeCell ref="Z2868:AA2868"/>
    <mergeCell ref="S2858:T2858"/>
    <mergeCell ref="U2858:V2858"/>
    <mergeCell ref="X2858:Y2858"/>
    <mergeCell ref="Z2858:AA2858"/>
    <mergeCell ref="I2858:J2858"/>
    <mergeCell ref="K2858:L2858"/>
    <mergeCell ref="N2858:O2858"/>
    <mergeCell ref="P2858:Q2858"/>
    <mergeCell ref="S2865:T2865"/>
    <mergeCell ref="U2865:V2865"/>
    <mergeCell ref="X2865:Y2865"/>
    <mergeCell ref="Z2865:AA2865"/>
    <mergeCell ref="D2872:E2872"/>
    <mergeCell ref="F2872:G2872"/>
    <mergeCell ref="D2875:E2875"/>
    <mergeCell ref="F2875:G2875"/>
    <mergeCell ref="I2875:J2875"/>
    <mergeCell ref="K2875:L2875"/>
    <mergeCell ref="N2875:O2875"/>
    <mergeCell ref="P2875:Q2875"/>
    <mergeCell ref="X2875:Y2875"/>
    <mergeCell ref="Z2875:AA2875"/>
    <mergeCell ref="D2879:E2879"/>
    <mergeCell ref="F2879:G2879"/>
    <mergeCell ref="D2882:E2882"/>
    <mergeCell ref="F2882:G2882"/>
    <mergeCell ref="I2882:J2882"/>
    <mergeCell ref="K2882:L2882"/>
    <mergeCell ref="N2882:O2882"/>
    <mergeCell ref="P2882:Q2882"/>
    <mergeCell ref="X2882:Y2882"/>
    <mergeCell ref="Z2882:AA2882"/>
    <mergeCell ref="S2872:T2872"/>
    <mergeCell ref="U2872:V2872"/>
    <mergeCell ref="X2872:Y2872"/>
    <mergeCell ref="Z2872:AA2872"/>
    <mergeCell ref="I2872:J2872"/>
    <mergeCell ref="K2872:L2872"/>
    <mergeCell ref="N2872:O2872"/>
    <mergeCell ref="P2872:Q2872"/>
    <mergeCell ref="S2879:T2879"/>
    <mergeCell ref="U2879:V2879"/>
    <mergeCell ref="X2879:Y2879"/>
    <mergeCell ref="Z2879:AA2879"/>
    <mergeCell ref="I2879:J2879"/>
    <mergeCell ref="K2879:L2879"/>
    <mergeCell ref="N2879:O2879"/>
    <mergeCell ref="P2879:Q2879"/>
    <mergeCell ref="S2868:T2868"/>
    <mergeCell ref="U2868:V2868"/>
    <mergeCell ref="S2875:T2875"/>
    <mergeCell ref="U2875:V2875"/>
    <mergeCell ref="S2882:T2882"/>
    <mergeCell ref="U2882:V2882"/>
    <mergeCell ref="D2851:E2851"/>
    <mergeCell ref="F2851:G2851"/>
    <mergeCell ref="D2854:E2854"/>
    <mergeCell ref="F2854:G2854"/>
    <mergeCell ref="I2854:J2854"/>
    <mergeCell ref="K2854:L2854"/>
    <mergeCell ref="N2854:O2854"/>
    <mergeCell ref="P2854:Q2854"/>
    <mergeCell ref="X2854:Y2854"/>
    <mergeCell ref="Z2854:AA2854"/>
    <mergeCell ref="S2851:T2851"/>
    <mergeCell ref="U2851:V2851"/>
    <mergeCell ref="X2851:Y2851"/>
    <mergeCell ref="Z2851:AA2851"/>
    <mergeCell ref="I2851:J2851"/>
    <mergeCell ref="K2851:L2851"/>
    <mergeCell ref="N2851:O2851"/>
    <mergeCell ref="P2851:Q2851"/>
    <mergeCell ref="S2847:T2847"/>
    <mergeCell ref="U2847:V2847"/>
    <mergeCell ref="S2854:T2854"/>
    <mergeCell ref="U2854:V2854"/>
    <mergeCell ref="D2858:E2858"/>
    <mergeCell ref="F2858:G2858"/>
    <mergeCell ref="D2861:E2861"/>
    <mergeCell ref="F2861:G2861"/>
    <mergeCell ref="I2861:J2861"/>
    <mergeCell ref="K2861:L2861"/>
    <mergeCell ref="N2861:O2861"/>
    <mergeCell ref="P2861:Q2861"/>
    <mergeCell ref="X2861:Y2861"/>
    <mergeCell ref="Z2861:AA2861"/>
    <mergeCell ref="D2865:E2865"/>
    <mergeCell ref="F2865:G2865"/>
    <mergeCell ref="I2865:J2865"/>
    <mergeCell ref="K2865:L2865"/>
    <mergeCell ref="N2865:O2865"/>
    <mergeCell ref="P2865:Q2865"/>
    <mergeCell ref="S2861:T2861"/>
    <mergeCell ref="U2861:V2861"/>
    <mergeCell ref="D2830:E2830"/>
    <mergeCell ref="F2830:G2830"/>
    <mergeCell ref="D2833:E2833"/>
    <mergeCell ref="F2833:G2833"/>
    <mergeCell ref="I2833:J2833"/>
    <mergeCell ref="K2833:L2833"/>
    <mergeCell ref="N2833:O2833"/>
    <mergeCell ref="P2833:Q2833"/>
    <mergeCell ref="X2833:Y2833"/>
    <mergeCell ref="Z2833:AA2833"/>
    <mergeCell ref="D2837:E2837"/>
    <mergeCell ref="F2837:G2837"/>
    <mergeCell ref="D2840:E2840"/>
    <mergeCell ref="F2840:G2840"/>
    <mergeCell ref="I2840:J2840"/>
    <mergeCell ref="K2840:L2840"/>
    <mergeCell ref="N2840:O2840"/>
    <mergeCell ref="P2840:Q2840"/>
    <mergeCell ref="X2840:Y2840"/>
    <mergeCell ref="Z2840:AA2840"/>
    <mergeCell ref="S2830:T2830"/>
    <mergeCell ref="U2830:V2830"/>
    <mergeCell ref="X2830:Y2830"/>
    <mergeCell ref="Z2830:AA2830"/>
    <mergeCell ref="I2830:J2830"/>
    <mergeCell ref="K2830:L2830"/>
    <mergeCell ref="N2830:O2830"/>
    <mergeCell ref="P2830:Q2830"/>
    <mergeCell ref="D2844:E2844"/>
    <mergeCell ref="F2844:G2844"/>
    <mergeCell ref="D2847:E2847"/>
    <mergeCell ref="F2847:G2847"/>
    <mergeCell ref="I2847:J2847"/>
    <mergeCell ref="K2847:L2847"/>
    <mergeCell ref="N2847:O2847"/>
    <mergeCell ref="P2847:Q2847"/>
    <mergeCell ref="X2847:Y2847"/>
    <mergeCell ref="Z2847:AA2847"/>
    <mergeCell ref="S2844:T2844"/>
    <mergeCell ref="U2844:V2844"/>
    <mergeCell ref="X2844:Y2844"/>
    <mergeCell ref="Z2844:AA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I2837:J2837"/>
    <mergeCell ref="K2837:L2837"/>
    <mergeCell ref="N2837:O2837"/>
    <mergeCell ref="P2837:Q2837"/>
    <mergeCell ref="S2840:T2840"/>
    <mergeCell ref="U2840:V2840"/>
    <mergeCell ref="S2833:T2833"/>
    <mergeCell ref="U2833:V2833"/>
    <mergeCell ref="D2809:E2809"/>
    <mergeCell ref="F2809:G2809"/>
    <mergeCell ref="D2812:E2812"/>
    <mergeCell ref="F2812:G2812"/>
    <mergeCell ref="I2812:J2812"/>
    <mergeCell ref="K2812:L2812"/>
    <mergeCell ref="N2812:O2812"/>
    <mergeCell ref="P2812:Q2812"/>
    <mergeCell ref="X2812:Y2812"/>
    <mergeCell ref="Z2812:AA2812"/>
    <mergeCell ref="S2809:T2809"/>
    <mergeCell ref="U2809:V2809"/>
    <mergeCell ref="X2809:Y2809"/>
    <mergeCell ref="Z2809:AA2809"/>
    <mergeCell ref="I2809:J2809"/>
    <mergeCell ref="K2809:L2809"/>
    <mergeCell ref="N2809:O2809"/>
    <mergeCell ref="P2809:Q2809"/>
    <mergeCell ref="D2816:E2816"/>
    <mergeCell ref="F2816:G2816"/>
    <mergeCell ref="D2819:E2819"/>
    <mergeCell ref="F2819:G2819"/>
    <mergeCell ref="I2819:J2819"/>
    <mergeCell ref="K2819:L2819"/>
    <mergeCell ref="N2819:O2819"/>
    <mergeCell ref="P2819:Q2819"/>
    <mergeCell ref="X2819:Y2819"/>
    <mergeCell ref="Z2819:AA2819"/>
    <mergeCell ref="D2823:E2823"/>
    <mergeCell ref="F2823:G2823"/>
    <mergeCell ref="D2826:E2826"/>
    <mergeCell ref="F2826:G2826"/>
    <mergeCell ref="I2826:J2826"/>
    <mergeCell ref="K2826:L2826"/>
    <mergeCell ref="N2826:O2826"/>
    <mergeCell ref="P2826:Q2826"/>
    <mergeCell ref="X2826:Y2826"/>
    <mergeCell ref="Z2826:AA2826"/>
    <mergeCell ref="S2816:T2816"/>
    <mergeCell ref="U2816:V2816"/>
    <mergeCell ref="X2816:Y2816"/>
    <mergeCell ref="Z2816:AA2816"/>
    <mergeCell ref="I2816:J2816"/>
    <mergeCell ref="K2816:L2816"/>
    <mergeCell ref="N2816:O2816"/>
    <mergeCell ref="P2816:Q2816"/>
    <mergeCell ref="S2823:T2823"/>
    <mergeCell ref="U2823:V2823"/>
    <mergeCell ref="X2823:Y2823"/>
    <mergeCell ref="Z2823:AA2823"/>
    <mergeCell ref="I2823:J2823"/>
    <mergeCell ref="K2823:L2823"/>
    <mergeCell ref="N2823:O2823"/>
    <mergeCell ref="P2823:Q2823"/>
    <mergeCell ref="S2812:T2812"/>
    <mergeCell ref="U2812:V2812"/>
    <mergeCell ref="S2819:T2819"/>
    <mergeCell ref="U2819:V2819"/>
    <mergeCell ref="S2826:T2826"/>
    <mergeCell ref="U2826:V2826"/>
    <mergeCell ref="D2791:E2791"/>
    <mergeCell ref="F2791:G2791"/>
    <mergeCell ref="I2791:J2791"/>
    <mergeCell ref="K2791:L2791"/>
    <mergeCell ref="N2791:O2791"/>
    <mergeCell ref="P2791:Q2791"/>
    <mergeCell ref="X2791:Y2791"/>
    <mergeCell ref="Z2791:AA2791"/>
    <mergeCell ref="D2795:E2795"/>
    <mergeCell ref="F2795:G2795"/>
    <mergeCell ref="D2798:E2798"/>
    <mergeCell ref="F2798:G2798"/>
    <mergeCell ref="I2798:J2798"/>
    <mergeCell ref="K2798:L2798"/>
    <mergeCell ref="N2798:O2798"/>
    <mergeCell ref="P2798:Q2798"/>
    <mergeCell ref="X2798:Y2798"/>
    <mergeCell ref="Z2798:AA2798"/>
    <mergeCell ref="S2788:T2788"/>
    <mergeCell ref="U2788:V2788"/>
    <mergeCell ref="X2788:Y2788"/>
    <mergeCell ref="Z2788:AA2788"/>
    <mergeCell ref="I2788:J2788"/>
    <mergeCell ref="K2788:L2788"/>
    <mergeCell ref="N2788:O2788"/>
    <mergeCell ref="P2788:Q2788"/>
    <mergeCell ref="D2802:E2802"/>
    <mergeCell ref="F2802:G2802"/>
    <mergeCell ref="D2805:E2805"/>
    <mergeCell ref="F2805:G2805"/>
    <mergeCell ref="I2805:J2805"/>
    <mergeCell ref="K2805:L2805"/>
    <mergeCell ref="N2805:O2805"/>
    <mergeCell ref="P2805:Q2805"/>
    <mergeCell ref="X2805:Y2805"/>
    <mergeCell ref="Z2805:AA2805"/>
    <mergeCell ref="S2802:T2802"/>
    <mergeCell ref="U2802:V2802"/>
    <mergeCell ref="X2802:Y2802"/>
    <mergeCell ref="Z2802:AA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I2795:J2795"/>
    <mergeCell ref="K2795:L2795"/>
    <mergeCell ref="N2795:O2795"/>
    <mergeCell ref="P2795:Q2795"/>
    <mergeCell ref="S2791:T2791"/>
    <mergeCell ref="U2791:V2791"/>
    <mergeCell ref="S2798:T2798"/>
    <mergeCell ref="U2798:V2798"/>
    <mergeCell ref="S2805:T2805"/>
    <mergeCell ref="U2805:V2805"/>
    <mergeCell ref="D2774:E2774"/>
    <mergeCell ref="F2774:G2774"/>
    <mergeCell ref="D2777:E2777"/>
    <mergeCell ref="F2777:G2777"/>
    <mergeCell ref="I2777:J2777"/>
    <mergeCell ref="K2777:L2777"/>
    <mergeCell ref="N2777:O2777"/>
    <mergeCell ref="P2777:Q2777"/>
    <mergeCell ref="X2777:Y2777"/>
    <mergeCell ref="Z2777:AA2777"/>
    <mergeCell ref="D2781:E2781"/>
    <mergeCell ref="F2781:G2781"/>
    <mergeCell ref="D2784:E2784"/>
    <mergeCell ref="F2784:G2784"/>
    <mergeCell ref="I2784:J2784"/>
    <mergeCell ref="K2784:L2784"/>
    <mergeCell ref="N2784:O2784"/>
    <mergeCell ref="P2784:Q2784"/>
    <mergeCell ref="X2784:Y2784"/>
    <mergeCell ref="Z2784:AA2784"/>
    <mergeCell ref="S2774:T2774"/>
    <mergeCell ref="U2774:V2774"/>
    <mergeCell ref="X2774:Y2774"/>
    <mergeCell ref="Z2774:AA2774"/>
    <mergeCell ref="I2774:J2774"/>
    <mergeCell ref="K2774:L2774"/>
    <mergeCell ref="N2774:O2774"/>
    <mergeCell ref="P2774:Q2774"/>
    <mergeCell ref="S2781:T2781"/>
    <mergeCell ref="U2781:V2781"/>
    <mergeCell ref="X2781:Y2781"/>
    <mergeCell ref="Z2781:AA2781"/>
    <mergeCell ref="D2788:E2788"/>
    <mergeCell ref="F2788:G2788"/>
    <mergeCell ref="I2781:J2781"/>
    <mergeCell ref="K2781:L2781"/>
    <mergeCell ref="N2781:O2781"/>
    <mergeCell ref="P2781:Q2781"/>
    <mergeCell ref="S2777:T2777"/>
    <mergeCell ref="U2777:V2777"/>
    <mergeCell ref="S2784:T2784"/>
    <mergeCell ref="U2784:V2784"/>
    <mergeCell ref="D2756:E2756"/>
    <mergeCell ref="F2756:G2756"/>
    <mergeCell ref="I2756:J2756"/>
    <mergeCell ref="K2756:L2756"/>
    <mergeCell ref="N2756:O2756"/>
    <mergeCell ref="P2756:Q2756"/>
    <mergeCell ref="X2756:Y2756"/>
    <mergeCell ref="Z2756:AA2756"/>
    <mergeCell ref="S2746:T2746"/>
    <mergeCell ref="U2746:V2746"/>
    <mergeCell ref="X2746:Y2746"/>
    <mergeCell ref="Z2746:AA2746"/>
    <mergeCell ref="I2746:J2746"/>
    <mergeCell ref="K2746:L2746"/>
    <mergeCell ref="N2746:O2746"/>
    <mergeCell ref="P2746:Q2746"/>
    <mergeCell ref="D2760:E2760"/>
    <mergeCell ref="F2760:G2760"/>
    <mergeCell ref="D2763:E2763"/>
    <mergeCell ref="F2763:G2763"/>
    <mergeCell ref="I2763:J2763"/>
    <mergeCell ref="K2763:L2763"/>
    <mergeCell ref="N2763:O2763"/>
    <mergeCell ref="P2763:Q2763"/>
    <mergeCell ref="X2763:Y2763"/>
    <mergeCell ref="Z2763:AA2763"/>
    <mergeCell ref="D2767:E2767"/>
    <mergeCell ref="F2767:G2767"/>
    <mergeCell ref="D2770:E2770"/>
    <mergeCell ref="F2770:G2770"/>
    <mergeCell ref="I2770:J2770"/>
    <mergeCell ref="K2770:L2770"/>
    <mergeCell ref="N2770:O2770"/>
    <mergeCell ref="P2770:Q2770"/>
    <mergeCell ref="X2770:Y2770"/>
    <mergeCell ref="Z2770:AA2770"/>
    <mergeCell ref="S2767:T2767"/>
    <mergeCell ref="U2767:V2767"/>
    <mergeCell ref="X2767:Y2767"/>
    <mergeCell ref="Z2767:AA2767"/>
    <mergeCell ref="I2767:J2767"/>
    <mergeCell ref="K2767:L2767"/>
    <mergeCell ref="N2767:O2767"/>
    <mergeCell ref="P2767:Q2767"/>
    <mergeCell ref="S2763:T2763"/>
    <mergeCell ref="U2763:V2763"/>
    <mergeCell ref="S2770:T2770"/>
    <mergeCell ref="U2770:V2770"/>
    <mergeCell ref="S2760:T2760"/>
    <mergeCell ref="U2760:V2760"/>
    <mergeCell ref="X2760:Y2760"/>
    <mergeCell ref="Z2760:AA2760"/>
    <mergeCell ref="I2760:J2760"/>
    <mergeCell ref="K2760:L2760"/>
    <mergeCell ref="N2760:O2760"/>
    <mergeCell ref="P2760:Q2760"/>
    <mergeCell ref="S2756:T2756"/>
    <mergeCell ref="U2756:V2756"/>
    <mergeCell ref="D2739:E2739"/>
    <mergeCell ref="F2739:G2739"/>
    <mergeCell ref="D2742:E2742"/>
    <mergeCell ref="F2742:G2742"/>
    <mergeCell ref="I2742:J2742"/>
    <mergeCell ref="K2742:L2742"/>
    <mergeCell ref="N2742:O2742"/>
    <mergeCell ref="P2742:Q2742"/>
    <mergeCell ref="X2742:Y2742"/>
    <mergeCell ref="Z2742:AA2742"/>
    <mergeCell ref="S2732:T2732"/>
    <mergeCell ref="U2732:V2732"/>
    <mergeCell ref="X2732:Y2732"/>
    <mergeCell ref="Z2732:AA2732"/>
    <mergeCell ref="I2732:J2732"/>
    <mergeCell ref="K2732:L2732"/>
    <mergeCell ref="N2732:O2732"/>
    <mergeCell ref="P2732:Q2732"/>
    <mergeCell ref="S2739:T2739"/>
    <mergeCell ref="U2739:V2739"/>
    <mergeCell ref="X2739:Y2739"/>
    <mergeCell ref="Z2739:AA2739"/>
    <mergeCell ref="D2746:E2746"/>
    <mergeCell ref="F2746:G2746"/>
    <mergeCell ref="D2749:E2749"/>
    <mergeCell ref="F2749:G2749"/>
    <mergeCell ref="I2749:J2749"/>
    <mergeCell ref="K2749:L2749"/>
    <mergeCell ref="N2749:O2749"/>
    <mergeCell ref="P2749:Q2749"/>
    <mergeCell ref="X2749:Y2749"/>
    <mergeCell ref="Z2749:AA2749"/>
    <mergeCell ref="D2753:E2753"/>
    <mergeCell ref="F2753:G2753"/>
    <mergeCell ref="I2739:J2739"/>
    <mergeCell ref="K2739:L2739"/>
    <mergeCell ref="N2739:O2739"/>
    <mergeCell ref="P2739:Q2739"/>
    <mergeCell ref="S2753:T2753"/>
    <mergeCell ref="U2753:V2753"/>
    <mergeCell ref="X2753:Y2753"/>
    <mergeCell ref="Z2753:AA2753"/>
    <mergeCell ref="I2753:J2753"/>
    <mergeCell ref="K2753:L2753"/>
    <mergeCell ref="N2753:O2753"/>
    <mergeCell ref="P2753:Q2753"/>
    <mergeCell ref="S2742:T2742"/>
    <mergeCell ref="U2742:V2742"/>
    <mergeCell ref="S2749:T2749"/>
    <mergeCell ref="U2749:V2749"/>
    <mergeCell ref="D2718:E2718"/>
    <mergeCell ref="F2718:G2718"/>
    <mergeCell ref="D2721:E2721"/>
    <mergeCell ref="F2721:G2721"/>
    <mergeCell ref="I2721:J2721"/>
    <mergeCell ref="K2721:L2721"/>
    <mergeCell ref="N2721:O2721"/>
    <mergeCell ref="P2721:Q2721"/>
    <mergeCell ref="X2721:Y2721"/>
    <mergeCell ref="Z2721:AA2721"/>
    <mergeCell ref="D2725:E2725"/>
    <mergeCell ref="F2725:G2725"/>
    <mergeCell ref="D2728:E2728"/>
    <mergeCell ref="F2728:G2728"/>
    <mergeCell ref="I2728:J2728"/>
    <mergeCell ref="K2728:L2728"/>
    <mergeCell ref="N2728:O2728"/>
    <mergeCell ref="P2728:Q2728"/>
    <mergeCell ref="X2728:Y2728"/>
    <mergeCell ref="Z2728:AA2728"/>
    <mergeCell ref="S2725:T2725"/>
    <mergeCell ref="U2725:V2725"/>
    <mergeCell ref="X2725:Y2725"/>
    <mergeCell ref="Z2725:AA2725"/>
    <mergeCell ref="I2725:J2725"/>
    <mergeCell ref="K2725:L2725"/>
    <mergeCell ref="N2725:O2725"/>
    <mergeCell ref="P2725:Q2725"/>
    <mergeCell ref="D2732:E2732"/>
    <mergeCell ref="F2732:G2732"/>
    <mergeCell ref="D2735:E2735"/>
    <mergeCell ref="F2735:G2735"/>
    <mergeCell ref="I2735:J2735"/>
    <mergeCell ref="K2735:L2735"/>
    <mergeCell ref="N2735:O2735"/>
    <mergeCell ref="P2735:Q2735"/>
    <mergeCell ref="X2735:Y2735"/>
    <mergeCell ref="Z2735:AA2735"/>
    <mergeCell ref="S2718:T2718"/>
    <mergeCell ref="U2718:V2718"/>
    <mergeCell ref="X2718:Y2718"/>
    <mergeCell ref="Z2718:AA2718"/>
    <mergeCell ref="I2718:J2718"/>
    <mergeCell ref="K2718:L2718"/>
    <mergeCell ref="N2718:O2718"/>
    <mergeCell ref="P2718:Q2718"/>
    <mergeCell ref="S2721:T2721"/>
    <mergeCell ref="U2721:V2721"/>
    <mergeCell ref="S2728:T2728"/>
    <mergeCell ref="U2728:V2728"/>
    <mergeCell ref="S2735:T2735"/>
    <mergeCell ref="U2735:V2735"/>
    <mergeCell ref="D2700:E2700"/>
    <mergeCell ref="F2700:G2700"/>
    <mergeCell ref="I2700:J2700"/>
    <mergeCell ref="K2700:L2700"/>
    <mergeCell ref="N2700:O2700"/>
    <mergeCell ref="P2700:Q2700"/>
    <mergeCell ref="X2700:Y2700"/>
    <mergeCell ref="Z2700:AA2700"/>
    <mergeCell ref="S2690:T2690"/>
    <mergeCell ref="U2690:V2690"/>
    <mergeCell ref="X2690:Y2690"/>
    <mergeCell ref="Z2690:AA2690"/>
    <mergeCell ref="I2690:J2690"/>
    <mergeCell ref="K2690:L2690"/>
    <mergeCell ref="N2690:O2690"/>
    <mergeCell ref="P2690:Q2690"/>
    <mergeCell ref="S2697:T2697"/>
    <mergeCell ref="U2697:V2697"/>
    <mergeCell ref="X2697:Y2697"/>
    <mergeCell ref="Z2697:AA2697"/>
    <mergeCell ref="D2704:E2704"/>
    <mergeCell ref="F2704:G2704"/>
    <mergeCell ref="D2707:E2707"/>
    <mergeCell ref="F2707:G2707"/>
    <mergeCell ref="I2707:J2707"/>
    <mergeCell ref="K2707:L2707"/>
    <mergeCell ref="N2707:O2707"/>
    <mergeCell ref="P2707:Q2707"/>
    <mergeCell ref="X2707:Y2707"/>
    <mergeCell ref="Z2707:AA2707"/>
    <mergeCell ref="D2711:E2711"/>
    <mergeCell ref="F2711:G2711"/>
    <mergeCell ref="D2714:E2714"/>
    <mergeCell ref="F2714:G2714"/>
    <mergeCell ref="I2714:J2714"/>
    <mergeCell ref="K2714:L2714"/>
    <mergeCell ref="N2714:O2714"/>
    <mergeCell ref="P2714:Q2714"/>
    <mergeCell ref="X2714:Y2714"/>
    <mergeCell ref="Z2714:AA2714"/>
    <mergeCell ref="S2704:T2704"/>
    <mergeCell ref="U2704:V2704"/>
    <mergeCell ref="X2704:Y2704"/>
    <mergeCell ref="Z2704:AA2704"/>
    <mergeCell ref="I2704:J2704"/>
    <mergeCell ref="K2704:L2704"/>
    <mergeCell ref="N2704:O2704"/>
    <mergeCell ref="P2704:Q2704"/>
    <mergeCell ref="S2711:T2711"/>
    <mergeCell ref="U2711:V2711"/>
    <mergeCell ref="X2711:Y2711"/>
    <mergeCell ref="Z2711:AA2711"/>
    <mergeCell ref="I2711:J2711"/>
    <mergeCell ref="K2711:L2711"/>
    <mergeCell ref="N2711:O2711"/>
    <mergeCell ref="P2711:Q2711"/>
    <mergeCell ref="S2700:T2700"/>
    <mergeCell ref="U2700:V2700"/>
    <mergeCell ref="S2707:T2707"/>
    <mergeCell ref="U2707:V2707"/>
    <mergeCell ref="S2714:T2714"/>
    <mergeCell ref="U2714:V2714"/>
    <mergeCell ref="D2683:E2683"/>
    <mergeCell ref="F2683:G2683"/>
    <mergeCell ref="D2686:E2686"/>
    <mergeCell ref="F2686:G2686"/>
    <mergeCell ref="I2686:J2686"/>
    <mergeCell ref="K2686:L2686"/>
    <mergeCell ref="N2686:O2686"/>
    <mergeCell ref="P2686:Q2686"/>
    <mergeCell ref="X2686:Y2686"/>
    <mergeCell ref="Z2686:AA2686"/>
    <mergeCell ref="S2683:T2683"/>
    <mergeCell ref="U2683:V2683"/>
    <mergeCell ref="X2683:Y2683"/>
    <mergeCell ref="Z2683:AA2683"/>
    <mergeCell ref="I2683:J2683"/>
    <mergeCell ref="K2683:L2683"/>
    <mergeCell ref="N2683:O2683"/>
    <mergeCell ref="P2683:Q2683"/>
    <mergeCell ref="S2679:T2679"/>
    <mergeCell ref="U2679:V2679"/>
    <mergeCell ref="S2686:T2686"/>
    <mergeCell ref="U2686:V2686"/>
    <mergeCell ref="D2690:E2690"/>
    <mergeCell ref="F2690:G2690"/>
    <mergeCell ref="D2693:E2693"/>
    <mergeCell ref="F2693:G2693"/>
    <mergeCell ref="I2693:J2693"/>
    <mergeCell ref="K2693:L2693"/>
    <mergeCell ref="N2693:O2693"/>
    <mergeCell ref="P2693:Q2693"/>
    <mergeCell ref="X2693:Y2693"/>
    <mergeCell ref="Z2693:AA2693"/>
    <mergeCell ref="D2697:E2697"/>
    <mergeCell ref="F2697:G2697"/>
    <mergeCell ref="I2697:J2697"/>
    <mergeCell ref="K2697:L2697"/>
    <mergeCell ref="N2697:O2697"/>
    <mergeCell ref="P2697:Q2697"/>
    <mergeCell ref="S2693:T2693"/>
    <mergeCell ref="U2693:V2693"/>
    <mergeCell ref="D2662:E2662"/>
    <mergeCell ref="F2662:G2662"/>
    <mergeCell ref="D2665:E2665"/>
    <mergeCell ref="F2665:G2665"/>
    <mergeCell ref="I2665:J2665"/>
    <mergeCell ref="K2665:L2665"/>
    <mergeCell ref="N2665:O2665"/>
    <mergeCell ref="P2665:Q2665"/>
    <mergeCell ref="X2665:Y2665"/>
    <mergeCell ref="Z2665:AA2665"/>
    <mergeCell ref="D2669:E2669"/>
    <mergeCell ref="F2669:G2669"/>
    <mergeCell ref="D2672:E2672"/>
    <mergeCell ref="F2672:G2672"/>
    <mergeCell ref="I2672:J2672"/>
    <mergeCell ref="K2672:L2672"/>
    <mergeCell ref="N2672:O2672"/>
    <mergeCell ref="P2672:Q2672"/>
    <mergeCell ref="X2672:Y2672"/>
    <mergeCell ref="Z2672:AA2672"/>
    <mergeCell ref="S2662:T2662"/>
    <mergeCell ref="U2662:V2662"/>
    <mergeCell ref="X2662:Y2662"/>
    <mergeCell ref="Z2662:AA2662"/>
    <mergeCell ref="I2662:J2662"/>
    <mergeCell ref="K2662:L2662"/>
    <mergeCell ref="N2662:O2662"/>
    <mergeCell ref="P2662:Q2662"/>
    <mergeCell ref="D2676:E2676"/>
    <mergeCell ref="F2676:G2676"/>
    <mergeCell ref="D2679:E2679"/>
    <mergeCell ref="F2679:G2679"/>
    <mergeCell ref="I2679:J2679"/>
    <mergeCell ref="K2679:L2679"/>
    <mergeCell ref="N2679:O2679"/>
    <mergeCell ref="P2679:Q2679"/>
    <mergeCell ref="X2679:Y2679"/>
    <mergeCell ref="Z2679:AA2679"/>
    <mergeCell ref="S2676:T2676"/>
    <mergeCell ref="U2676:V2676"/>
    <mergeCell ref="X2676:Y2676"/>
    <mergeCell ref="Z2676:AA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I2669:J2669"/>
    <mergeCell ref="K2669:L2669"/>
    <mergeCell ref="N2669:O2669"/>
    <mergeCell ref="P2669:Q2669"/>
    <mergeCell ref="S2672:T2672"/>
    <mergeCell ref="U2672:V2672"/>
    <mergeCell ref="S2665:T2665"/>
    <mergeCell ref="U2665:V2665"/>
    <mergeCell ref="D2641:E2641"/>
    <mergeCell ref="F2641:G2641"/>
    <mergeCell ref="D2644:E2644"/>
    <mergeCell ref="F2644:G2644"/>
    <mergeCell ref="I2644:J2644"/>
    <mergeCell ref="K2644:L2644"/>
    <mergeCell ref="N2644:O2644"/>
    <mergeCell ref="P2644:Q2644"/>
    <mergeCell ref="X2644:Y2644"/>
    <mergeCell ref="Z2644:AA2644"/>
    <mergeCell ref="S2641:T2641"/>
    <mergeCell ref="U2641:V2641"/>
    <mergeCell ref="X2641:Y2641"/>
    <mergeCell ref="Z2641:AA2641"/>
    <mergeCell ref="I2641:J2641"/>
    <mergeCell ref="K2641:L2641"/>
    <mergeCell ref="N2641:O2641"/>
    <mergeCell ref="P2641:Q2641"/>
    <mergeCell ref="D2648:E2648"/>
    <mergeCell ref="F2648:G2648"/>
    <mergeCell ref="D2651:E2651"/>
    <mergeCell ref="F2651:G2651"/>
    <mergeCell ref="I2651:J2651"/>
    <mergeCell ref="K2651:L2651"/>
    <mergeCell ref="N2651:O2651"/>
    <mergeCell ref="P2651:Q2651"/>
    <mergeCell ref="X2651:Y2651"/>
    <mergeCell ref="Z2651:AA2651"/>
    <mergeCell ref="D2655:E2655"/>
    <mergeCell ref="F2655:G2655"/>
    <mergeCell ref="D2658:E2658"/>
    <mergeCell ref="F2658:G2658"/>
    <mergeCell ref="I2658:J2658"/>
    <mergeCell ref="K2658:L2658"/>
    <mergeCell ref="N2658:O2658"/>
    <mergeCell ref="P2658:Q2658"/>
    <mergeCell ref="X2658:Y2658"/>
    <mergeCell ref="Z2658:AA2658"/>
    <mergeCell ref="S2648:T2648"/>
    <mergeCell ref="U2648:V2648"/>
    <mergeCell ref="X2648:Y2648"/>
    <mergeCell ref="Z2648:AA2648"/>
    <mergeCell ref="I2648:J2648"/>
    <mergeCell ref="K2648:L2648"/>
    <mergeCell ref="N2648:O2648"/>
    <mergeCell ref="P2648:Q2648"/>
    <mergeCell ref="S2655:T2655"/>
    <mergeCell ref="U2655:V2655"/>
    <mergeCell ref="X2655:Y2655"/>
    <mergeCell ref="Z2655:AA2655"/>
    <mergeCell ref="I2655:J2655"/>
    <mergeCell ref="K2655:L2655"/>
    <mergeCell ref="N2655:O2655"/>
    <mergeCell ref="P2655:Q2655"/>
    <mergeCell ref="S2644:T2644"/>
    <mergeCell ref="U2644:V2644"/>
    <mergeCell ref="S2651:T2651"/>
    <mergeCell ref="U2651:V2651"/>
    <mergeCell ref="S2658:T2658"/>
    <mergeCell ref="U2658:V2658"/>
    <mergeCell ref="D2623:E2623"/>
    <mergeCell ref="F2623:G2623"/>
    <mergeCell ref="I2623:J2623"/>
    <mergeCell ref="K2623:L2623"/>
    <mergeCell ref="N2623:O2623"/>
    <mergeCell ref="P2623:Q2623"/>
    <mergeCell ref="X2623:Y2623"/>
    <mergeCell ref="Z2623:AA2623"/>
    <mergeCell ref="D2627:E2627"/>
    <mergeCell ref="F2627:G2627"/>
    <mergeCell ref="D2630:E2630"/>
    <mergeCell ref="F2630:G2630"/>
    <mergeCell ref="I2630:J2630"/>
    <mergeCell ref="K2630:L2630"/>
    <mergeCell ref="N2630:O2630"/>
    <mergeCell ref="P2630:Q2630"/>
    <mergeCell ref="X2630:Y2630"/>
    <mergeCell ref="Z2630:AA2630"/>
    <mergeCell ref="S2620:T2620"/>
    <mergeCell ref="U2620:V2620"/>
    <mergeCell ref="X2620:Y2620"/>
    <mergeCell ref="Z2620:AA2620"/>
    <mergeCell ref="I2620:J2620"/>
    <mergeCell ref="K2620:L2620"/>
    <mergeCell ref="N2620:O2620"/>
    <mergeCell ref="P2620:Q2620"/>
    <mergeCell ref="D2634:E2634"/>
    <mergeCell ref="F2634:G2634"/>
    <mergeCell ref="D2637:E2637"/>
    <mergeCell ref="F2637:G2637"/>
    <mergeCell ref="I2637:J2637"/>
    <mergeCell ref="K2637:L2637"/>
    <mergeCell ref="N2637:O2637"/>
    <mergeCell ref="P2637:Q2637"/>
    <mergeCell ref="X2637:Y2637"/>
    <mergeCell ref="Z2637:AA2637"/>
    <mergeCell ref="S2634:T2634"/>
    <mergeCell ref="U2634:V2634"/>
    <mergeCell ref="X2634:Y2634"/>
    <mergeCell ref="Z2634:AA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I2627:J2627"/>
    <mergeCell ref="K2627:L2627"/>
    <mergeCell ref="N2627:O2627"/>
    <mergeCell ref="P2627:Q2627"/>
    <mergeCell ref="S2623:T2623"/>
    <mergeCell ref="U2623:V2623"/>
    <mergeCell ref="S2630:T2630"/>
    <mergeCell ref="U2630:V2630"/>
    <mergeCell ref="S2637:T2637"/>
    <mergeCell ref="U2637:V2637"/>
    <mergeCell ref="D2606:E2606"/>
    <mergeCell ref="F2606:G2606"/>
    <mergeCell ref="D2609:E2609"/>
    <mergeCell ref="F2609:G2609"/>
    <mergeCell ref="I2609:J2609"/>
    <mergeCell ref="K2609:L2609"/>
    <mergeCell ref="N2609:O2609"/>
    <mergeCell ref="P2609:Q2609"/>
    <mergeCell ref="X2609:Y2609"/>
    <mergeCell ref="Z2609:AA2609"/>
    <mergeCell ref="D2613:E2613"/>
    <mergeCell ref="F2613:G2613"/>
    <mergeCell ref="D2616:E2616"/>
    <mergeCell ref="F2616:G2616"/>
    <mergeCell ref="I2616:J2616"/>
    <mergeCell ref="K2616:L2616"/>
    <mergeCell ref="N2616:O2616"/>
    <mergeCell ref="P2616:Q2616"/>
    <mergeCell ref="X2616:Y2616"/>
    <mergeCell ref="Z2616:AA2616"/>
    <mergeCell ref="S2606:T2606"/>
    <mergeCell ref="U2606:V2606"/>
    <mergeCell ref="X2606:Y2606"/>
    <mergeCell ref="Z2606:AA2606"/>
    <mergeCell ref="I2606:J2606"/>
    <mergeCell ref="K2606:L2606"/>
    <mergeCell ref="N2606:O2606"/>
    <mergeCell ref="P2606:Q2606"/>
    <mergeCell ref="S2613:T2613"/>
    <mergeCell ref="U2613:V2613"/>
    <mergeCell ref="X2613:Y2613"/>
    <mergeCell ref="Z2613:AA2613"/>
    <mergeCell ref="D2620:E2620"/>
    <mergeCell ref="F2620:G2620"/>
    <mergeCell ref="I2613:J2613"/>
    <mergeCell ref="K2613:L2613"/>
    <mergeCell ref="N2613:O2613"/>
    <mergeCell ref="P2613:Q2613"/>
    <mergeCell ref="S2609:T2609"/>
    <mergeCell ref="U2609:V2609"/>
    <mergeCell ref="S2616:T2616"/>
    <mergeCell ref="U2616:V2616"/>
    <mergeCell ref="D2588:E2588"/>
    <mergeCell ref="F2588:G2588"/>
    <mergeCell ref="I2588:J2588"/>
    <mergeCell ref="K2588:L2588"/>
    <mergeCell ref="N2588:O2588"/>
    <mergeCell ref="P2588:Q2588"/>
    <mergeCell ref="X2588:Y2588"/>
    <mergeCell ref="Z2588:AA2588"/>
    <mergeCell ref="S2578:T2578"/>
    <mergeCell ref="U2578:V2578"/>
    <mergeCell ref="X2578:Y2578"/>
    <mergeCell ref="Z2578:AA2578"/>
    <mergeCell ref="I2578:J2578"/>
    <mergeCell ref="K2578:L2578"/>
    <mergeCell ref="N2578:O2578"/>
    <mergeCell ref="P2578:Q2578"/>
    <mergeCell ref="D2592:E2592"/>
    <mergeCell ref="F2592:G2592"/>
    <mergeCell ref="D2595:E2595"/>
    <mergeCell ref="F2595:G2595"/>
    <mergeCell ref="I2595:J2595"/>
    <mergeCell ref="K2595:L2595"/>
    <mergeCell ref="N2595:O2595"/>
    <mergeCell ref="P2595:Q2595"/>
    <mergeCell ref="X2595:Y2595"/>
    <mergeCell ref="Z2595:AA2595"/>
    <mergeCell ref="D2599:E2599"/>
    <mergeCell ref="F2599:G2599"/>
    <mergeCell ref="D2602:E2602"/>
    <mergeCell ref="F2602:G2602"/>
    <mergeCell ref="I2602:J2602"/>
    <mergeCell ref="K2602:L2602"/>
    <mergeCell ref="N2602:O2602"/>
    <mergeCell ref="P2602:Q2602"/>
    <mergeCell ref="X2602:Y2602"/>
    <mergeCell ref="Z2602:AA2602"/>
    <mergeCell ref="S2599:T2599"/>
    <mergeCell ref="U2599:V2599"/>
    <mergeCell ref="X2599:Y2599"/>
    <mergeCell ref="Z2599:AA2599"/>
    <mergeCell ref="I2599:J2599"/>
    <mergeCell ref="K2599:L2599"/>
    <mergeCell ref="N2599:O2599"/>
    <mergeCell ref="P2599:Q2599"/>
    <mergeCell ref="S2595:T2595"/>
    <mergeCell ref="U2595:V2595"/>
    <mergeCell ref="S2602:T2602"/>
    <mergeCell ref="U2602:V2602"/>
    <mergeCell ref="S2592:T2592"/>
    <mergeCell ref="U2592:V2592"/>
    <mergeCell ref="X2592:Y2592"/>
    <mergeCell ref="Z2592:AA2592"/>
    <mergeCell ref="I2592:J2592"/>
    <mergeCell ref="K2592:L2592"/>
    <mergeCell ref="N2592:O2592"/>
    <mergeCell ref="P2592:Q2592"/>
    <mergeCell ref="S2588:T2588"/>
    <mergeCell ref="U2588:V2588"/>
    <mergeCell ref="D2571:E2571"/>
    <mergeCell ref="F2571:G2571"/>
    <mergeCell ref="D2574:E2574"/>
    <mergeCell ref="F2574:G2574"/>
    <mergeCell ref="I2574:J2574"/>
    <mergeCell ref="K2574:L2574"/>
    <mergeCell ref="N2574:O2574"/>
    <mergeCell ref="P2574:Q2574"/>
    <mergeCell ref="X2574:Y2574"/>
    <mergeCell ref="Z2574:AA2574"/>
    <mergeCell ref="S2564:T2564"/>
    <mergeCell ref="U2564:V2564"/>
    <mergeCell ref="X2564:Y2564"/>
    <mergeCell ref="Z2564:AA2564"/>
    <mergeCell ref="I2564:J2564"/>
    <mergeCell ref="K2564:L2564"/>
    <mergeCell ref="N2564:O2564"/>
    <mergeCell ref="P2564:Q2564"/>
    <mergeCell ref="S2571:T2571"/>
    <mergeCell ref="U2571:V2571"/>
    <mergeCell ref="X2571:Y2571"/>
    <mergeCell ref="Z2571:AA2571"/>
    <mergeCell ref="D2578:E2578"/>
    <mergeCell ref="F2578:G2578"/>
    <mergeCell ref="D2581:E2581"/>
    <mergeCell ref="F2581:G2581"/>
    <mergeCell ref="I2581:J2581"/>
    <mergeCell ref="K2581:L2581"/>
    <mergeCell ref="N2581:O2581"/>
    <mergeCell ref="P2581:Q2581"/>
    <mergeCell ref="X2581:Y2581"/>
    <mergeCell ref="Z2581:AA2581"/>
    <mergeCell ref="D2585:E2585"/>
    <mergeCell ref="F2585:G2585"/>
    <mergeCell ref="I2571:J2571"/>
    <mergeCell ref="K2571:L2571"/>
    <mergeCell ref="N2571:O2571"/>
    <mergeCell ref="P2571:Q2571"/>
    <mergeCell ref="S2585:T2585"/>
    <mergeCell ref="U2585:V2585"/>
    <mergeCell ref="X2585:Y2585"/>
    <mergeCell ref="Z2585:AA2585"/>
    <mergeCell ref="I2585:J2585"/>
    <mergeCell ref="K2585:L2585"/>
    <mergeCell ref="N2585:O2585"/>
    <mergeCell ref="P2585:Q2585"/>
    <mergeCell ref="S2574:T2574"/>
    <mergeCell ref="U2574:V2574"/>
    <mergeCell ref="S2581:T2581"/>
    <mergeCell ref="U2581:V2581"/>
    <mergeCell ref="D2550:E2550"/>
    <mergeCell ref="F2550:G2550"/>
    <mergeCell ref="D2553:E2553"/>
    <mergeCell ref="F2553:G2553"/>
    <mergeCell ref="I2553:J2553"/>
    <mergeCell ref="K2553:L2553"/>
    <mergeCell ref="N2553:O2553"/>
    <mergeCell ref="P2553:Q2553"/>
    <mergeCell ref="X2553:Y2553"/>
    <mergeCell ref="Z2553:AA2553"/>
    <mergeCell ref="D2557:E2557"/>
    <mergeCell ref="F2557:G2557"/>
    <mergeCell ref="D2560:E2560"/>
    <mergeCell ref="F2560:G2560"/>
    <mergeCell ref="I2560:J2560"/>
    <mergeCell ref="K2560:L2560"/>
    <mergeCell ref="N2560:O2560"/>
    <mergeCell ref="P2560:Q2560"/>
    <mergeCell ref="X2560:Y2560"/>
    <mergeCell ref="Z2560:AA2560"/>
    <mergeCell ref="S2557:T2557"/>
    <mergeCell ref="U2557:V2557"/>
    <mergeCell ref="X2557:Y2557"/>
    <mergeCell ref="Z2557:AA2557"/>
    <mergeCell ref="I2557:J2557"/>
    <mergeCell ref="K2557:L2557"/>
    <mergeCell ref="N2557:O2557"/>
    <mergeCell ref="P2557:Q2557"/>
    <mergeCell ref="D2564:E2564"/>
    <mergeCell ref="F2564:G2564"/>
    <mergeCell ref="D2567:E2567"/>
    <mergeCell ref="F2567:G2567"/>
    <mergeCell ref="I2567:J2567"/>
    <mergeCell ref="K2567:L2567"/>
    <mergeCell ref="N2567:O2567"/>
    <mergeCell ref="P2567:Q2567"/>
    <mergeCell ref="X2567:Y2567"/>
    <mergeCell ref="Z2567:AA2567"/>
    <mergeCell ref="S2550:T2550"/>
    <mergeCell ref="U2550:V2550"/>
    <mergeCell ref="X2550:Y2550"/>
    <mergeCell ref="Z2550:AA2550"/>
    <mergeCell ref="I2550:J2550"/>
    <mergeCell ref="K2550:L2550"/>
    <mergeCell ref="N2550:O2550"/>
    <mergeCell ref="P2550:Q2550"/>
    <mergeCell ref="S2553:T2553"/>
    <mergeCell ref="U2553:V2553"/>
    <mergeCell ref="S2560:T2560"/>
    <mergeCell ref="U2560:V2560"/>
    <mergeCell ref="S2567:T2567"/>
    <mergeCell ref="U2567:V2567"/>
    <mergeCell ref="D2532:E2532"/>
    <mergeCell ref="F2532:G2532"/>
    <mergeCell ref="I2532:J2532"/>
    <mergeCell ref="K2532:L2532"/>
    <mergeCell ref="N2532:O2532"/>
    <mergeCell ref="P2532:Q2532"/>
    <mergeCell ref="X2532:Y2532"/>
    <mergeCell ref="Z2532:AA2532"/>
    <mergeCell ref="S2522:T2522"/>
    <mergeCell ref="U2522:V2522"/>
    <mergeCell ref="X2522:Y2522"/>
    <mergeCell ref="Z2522:AA2522"/>
    <mergeCell ref="I2522:J2522"/>
    <mergeCell ref="K2522:L2522"/>
    <mergeCell ref="N2522:O2522"/>
    <mergeCell ref="P2522:Q2522"/>
    <mergeCell ref="S2529:T2529"/>
    <mergeCell ref="U2529:V2529"/>
    <mergeCell ref="X2529:Y2529"/>
    <mergeCell ref="Z2529:AA2529"/>
    <mergeCell ref="D2536:E2536"/>
    <mergeCell ref="F2536:G2536"/>
    <mergeCell ref="D2539:E2539"/>
    <mergeCell ref="F2539:G2539"/>
    <mergeCell ref="I2539:J2539"/>
    <mergeCell ref="K2539:L2539"/>
    <mergeCell ref="N2539:O2539"/>
    <mergeCell ref="P2539:Q2539"/>
    <mergeCell ref="X2539:Y2539"/>
    <mergeCell ref="Z2539:AA2539"/>
    <mergeCell ref="D2543:E2543"/>
    <mergeCell ref="F2543:G2543"/>
    <mergeCell ref="D2546:E2546"/>
    <mergeCell ref="F2546:G2546"/>
    <mergeCell ref="I2546:J2546"/>
    <mergeCell ref="K2546:L2546"/>
    <mergeCell ref="N2546:O2546"/>
    <mergeCell ref="P2546:Q2546"/>
    <mergeCell ref="X2546:Y2546"/>
    <mergeCell ref="Z2546:AA2546"/>
    <mergeCell ref="S2536:T2536"/>
    <mergeCell ref="U2536:V2536"/>
    <mergeCell ref="X2536:Y2536"/>
    <mergeCell ref="Z2536:AA2536"/>
    <mergeCell ref="I2536:J2536"/>
    <mergeCell ref="K2536:L2536"/>
    <mergeCell ref="N2536:O2536"/>
    <mergeCell ref="P2536:Q2536"/>
    <mergeCell ref="S2543:T2543"/>
    <mergeCell ref="U2543:V2543"/>
    <mergeCell ref="X2543:Y2543"/>
    <mergeCell ref="Z2543:AA2543"/>
    <mergeCell ref="I2543:J2543"/>
    <mergeCell ref="K2543:L2543"/>
    <mergeCell ref="N2543:O2543"/>
    <mergeCell ref="P2543:Q2543"/>
    <mergeCell ref="S2532:T2532"/>
    <mergeCell ref="U2532:V2532"/>
    <mergeCell ref="S2539:T2539"/>
    <mergeCell ref="U2539:V2539"/>
    <mergeCell ref="S2546:T2546"/>
    <mergeCell ref="U2546:V2546"/>
    <mergeCell ref="D2515:E2515"/>
    <mergeCell ref="F2515:G2515"/>
    <mergeCell ref="D2518:E2518"/>
    <mergeCell ref="F2518:G2518"/>
    <mergeCell ref="I2518:J2518"/>
    <mergeCell ref="K2518:L2518"/>
    <mergeCell ref="N2518:O2518"/>
    <mergeCell ref="P2518:Q2518"/>
    <mergeCell ref="X2518:Y2518"/>
    <mergeCell ref="Z2518:AA2518"/>
    <mergeCell ref="S2515:T2515"/>
    <mergeCell ref="U2515:V2515"/>
    <mergeCell ref="X2515:Y2515"/>
    <mergeCell ref="Z2515:AA2515"/>
    <mergeCell ref="I2515:J2515"/>
    <mergeCell ref="K2515:L2515"/>
    <mergeCell ref="N2515:O2515"/>
    <mergeCell ref="P2515:Q2515"/>
    <mergeCell ref="S2511:T2511"/>
    <mergeCell ref="U2511:V2511"/>
    <mergeCell ref="S2518:T2518"/>
    <mergeCell ref="U2518:V2518"/>
    <mergeCell ref="D2522:E2522"/>
    <mergeCell ref="F2522:G2522"/>
    <mergeCell ref="D2525:E2525"/>
    <mergeCell ref="F2525:G2525"/>
    <mergeCell ref="I2525:J2525"/>
    <mergeCell ref="K2525:L2525"/>
    <mergeCell ref="N2525:O2525"/>
    <mergeCell ref="P2525:Q2525"/>
    <mergeCell ref="X2525:Y2525"/>
    <mergeCell ref="Z2525:AA2525"/>
    <mergeCell ref="D2529:E2529"/>
    <mergeCell ref="F2529:G2529"/>
    <mergeCell ref="I2529:J2529"/>
    <mergeCell ref="K2529:L2529"/>
    <mergeCell ref="N2529:O2529"/>
    <mergeCell ref="P2529:Q2529"/>
    <mergeCell ref="S2525:T2525"/>
    <mergeCell ref="U2525:V2525"/>
    <mergeCell ref="D2494:E2494"/>
    <mergeCell ref="F2494:G2494"/>
    <mergeCell ref="D2497:E2497"/>
    <mergeCell ref="F2497:G2497"/>
    <mergeCell ref="I2497:J2497"/>
    <mergeCell ref="K2497:L2497"/>
    <mergeCell ref="N2497:O2497"/>
    <mergeCell ref="P2497:Q2497"/>
    <mergeCell ref="X2497:Y2497"/>
    <mergeCell ref="Z2497:AA2497"/>
    <mergeCell ref="D2501:E2501"/>
    <mergeCell ref="F2501:G2501"/>
    <mergeCell ref="D2504:E2504"/>
    <mergeCell ref="F2504:G2504"/>
    <mergeCell ref="I2504:J2504"/>
    <mergeCell ref="K2504:L2504"/>
    <mergeCell ref="N2504:O2504"/>
    <mergeCell ref="P2504:Q2504"/>
    <mergeCell ref="X2504:Y2504"/>
    <mergeCell ref="Z2504:AA2504"/>
    <mergeCell ref="S2494:T2494"/>
    <mergeCell ref="U2494:V2494"/>
    <mergeCell ref="X2494:Y2494"/>
    <mergeCell ref="Z2494:AA2494"/>
    <mergeCell ref="I2494:J2494"/>
    <mergeCell ref="K2494:L2494"/>
    <mergeCell ref="N2494:O2494"/>
    <mergeCell ref="P2494:Q2494"/>
    <mergeCell ref="D2508:E2508"/>
    <mergeCell ref="F2508:G2508"/>
    <mergeCell ref="D2511:E2511"/>
    <mergeCell ref="F2511:G2511"/>
    <mergeCell ref="I2511:J2511"/>
    <mergeCell ref="K2511:L2511"/>
    <mergeCell ref="N2511:O2511"/>
    <mergeCell ref="P2511:Q2511"/>
    <mergeCell ref="X2511:Y2511"/>
    <mergeCell ref="Z2511:AA2511"/>
    <mergeCell ref="S2508:T2508"/>
    <mergeCell ref="U2508:V2508"/>
    <mergeCell ref="X2508:Y2508"/>
    <mergeCell ref="Z2508:AA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I2501:J2501"/>
    <mergeCell ref="K2501:L2501"/>
    <mergeCell ref="N2501:O2501"/>
    <mergeCell ref="P2501:Q2501"/>
    <mergeCell ref="S2504:T2504"/>
    <mergeCell ref="U2504:V2504"/>
    <mergeCell ref="S2497:T2497"/>
    <mergeCell ref="U2497:V2497"/>
    <mergeCell ref="D2473:E2473"/>
    <mergeCell ref="F2473:G2473"/>
    <mergeCell ref="D2476:E2476"/>
    <mergeCell ref="F2476:G2476"/>
    <mergeCell ref="I2476:J2476"/>
    <mergeCell ref="K2476:L2476"/>
    <mergeCell ref="N2476:O2476"/>
    <mergeCell ref="P2476:Q2476"/>
    <mergeCell ref="X2476:Y2476"/>
    <mergeCell ref="Z2476:AA2476"/>
    <mergeCell ref="S2473:T2473"/>
    <mergeCell ref="U2473:V2473"/>
    <mergeCell ref="X2473:Y2473"/>
    <mergeCell ref="Z2473:AA2473"/>
    <mergeCell ref="I2473:J2473"/>
    <mergeCell ref="K2473:L2473"/>
    <mergeCell ref="N2473:O2473"/>
    <mergeCell ref="P2473:Q2473"/>
    <mergeCell ref="D2480:E2480"/>
    <mergeCell ref="F2480:G2480"/>
    <mergeCell ref="D2483:E2483"/>
    <mergeCell ref="F2483:G2483"/>
    <mergeCell ref="I2483:J2483"/>
    <mergeCell ref="K2483:L2483"/>
    <mergeCell ref="N2483:O2483"/>
    <mergeCell ref="P2483:Q2483"/>
    <mergeCell ref="X2483:Y2483"/>
    <mergeCell ref="Z2483:AA2483"/>
    <mergeCell ref="D2487:E2487"/>
    <mergeCell ref="F2487:G2487"/>
    <mergeCell ref="D2490:E2490"/>
    <mergeCell ref="F2490:G2490"/>
    <mergeCell ref="I2490:J2490"/>
    <mergeCell ref="K2490:L2490"/>
    <mergeCell ref="N2490:O2490"/>
    <mergeCell ref="P2490:Q2490"/>
    <mergeCell ref="X2490:Y2490"/>
    <mergeCell ref="Z2490:AA2490"/>
    <mergeCell ref="S2480:T2480"/>
    <mergeCell ref="U2480:V2480"/>
    <mergeCell ref="X2480:Y2480"/>
    <mergeCell ref="Z2480:AA2480"/>
    <mergeCell ref="I2480:J2480"/>
    <mergeCell ref="K2480:L2480"/>
    <mergeCell ref="N2480:O2480"/>
    <mergeCell ref="P2480:Q2480"/>
    <mergeCell ref="S2487:T2487"/>
    <mergeCell ref="U2487:V2487"/>
    <mergeCell ref="X2487:Y2487"/>
    <mergeCell ref="Z2487:AA2487"/>
    <mergeCell ref="I2487:J2487"/>
    <mergeCell ref="K2487:L2487"/>
    <mergeCell ref="N2487:O2487"/>
    <mergeCell ref="P2487:Q2487"/>
    <mergeCell ref="S2476:T2476"/>
    <mergeCell ref="U2476:V2476"/>
    <mergeCell ref="S2483:T2483"/>
    <mergeCell ref="U2483:V2483"/>
    <mergeCell ref="S2490:T2490"/>
    <mergeCell ref="U2490:V2490"/>
    <mergeCell ref="D2455:E2455"/>
    <mergeCell ref="F2455:G2455"/>
    <mergeCell ref="I2455:J2455"/>
    <mergeCell ref="K2455:L2455"/>
    <mergeCell ref="N2455:O2455"/>
    <mergeCell ref="P2455:Q2455"/>
    <mergeCell ref="X2455:Y2455"/>
    <mergeCell ref="Z2455:AA2455"/>
    <mergeCell ref="D2459:E2459"/>
    <mergeCell ref="F2459:G2459"/>
    <mergeCell ref="D2462:E2462"/>
    <mergeCell ref="F2462:G2462"/>
    <mergeCell ref="I2462:J2462"/>
    <mergeCell ref="K2462:L2462"/>
    <mergeCell ref="N2462:O2462"/>
    <mergeCell ref="P2462:Q2462"/>
    <mergeCell ref="X2462:Y2462"/>
    <mergeCell ref="Z2462:AA2462"/>
    <mergeCell ref="S2452:T2452"/>
    <mergeCell ref="U2452:V2452"/>
    <mergeCell ref="X2452:Y2452"/>
    <mergeCell ref="Z2452:AA2452"/>
    <mergeCell ref="I2452:J2452"/>
    <mergeCell ref="K2452:L2452"/>
    <mergeCell ref="N2452:O2452"/>
    <mergeCell ref="P2452:Q2452"/>
    <mergeCell ref="D2466:E2466"/>
    <mergeCell ref="F2466:G2466"/>
    <mergeCell ref="D2469:E2469"/>
    <mergeCell ref="F2469:G2469"/>
    <mergeCell ref="I2469:J2469"/>
    <mergeCell ref="K2469:L2469"/>
    <mergeCell ref="N2469:O2469"/>
    <mergeCell ref="P2469:Q2469"/>
    <mergeCell ref="X2469:Y2469"/>
    <mergeCell ref="Z2469:AA2469"/>
    <mergeCell ref="S2466:T2466"/>
    <mergeCell ref="U2466:V2466"/>
    <mergeCell ref="X2466:Y2466"/>
    <mergeCell ref="Z2466:AA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I2459:J2459"/>
    <mergeCell ref="K2459:L2459"/>
    <mergeCell ref="N2459:O2459"/>
    <mergeCell ref="P2459:Q2459"/>
    <mergeCell ref="S2455:T2455"/>
    <mergeCell ref="U2455:V2455"/>
    <mergeCell ref="S2462:T2462"/>
    <mergeCell ref="U2462:V2462"/>
    <mergeCell ref="S2469:T2469"/>
    <mergeCell ref="U2469:V2469"/>
    <mergeCell ref="D2438:E2438"/>
    <mergeCell ref="F2438:G2438"/>
    <mergeCell ref="D2441:E2441"/>
    <mergeCell ref="F2441:G2441"/>
    <mergeCell ref="I2441:J2441"/>
    <mergeCell ref="K2441:L2441"/>
    <mergeCell ref="N2441:O2441"/>
    <mergeCell ref="P2441:Q2441"/>
    <mergeCell ref="X2441:Y2441"/>
    <mergeCell ref="Z2441:AA2441"/>
    <mergeCell ref="D2445:E2445"/>
    <mergeCell ref="F2445:G2445"/>
    <mergeCell ref="D2448:E2448"/>
    <mergeCell ref="F2448:G2448"/>
    <mergeCell ref="I2448:J2448"/>
    <mergeCell ref="K2448:L2448"/>
    <mergeCell ref="N2448:O2448"/>
    <mergeCell ref="P2448:Q2448"/>
    <mergeCell ref="X2448:Y2448"/>
    <mergeCell ref="Z2448:AA2448"/>
    <mergeCell ref="S2438:T2438"/>
    <mergeCell ref="U2438:V2438"/>
    <mergeCell ref="X2438:Y2438"/>
    <mergeCell ref="Z2438:AA2438"/>
    <mergeCell ref="I2438:J2438"/>
    <mergeCell ref="K2438:L2438"/>
    <mergeCell ref="N2438:O2438"/>
    <mergeCell ref="P2438:Q2438"/>
    <mergeCell ref="S2445:T2445"/>
    <mergeCell ref="U2445:V2445"/>
    <mergeCell ref="X2445:Y2445"/>
    <mergeCell ref="Z2445:AA2445"/>
    <mergeCell ref="D2452:E2452"/>
    <mergeCell ref="F2452:G2452"/>
    <mergeCell ref="I2445:J2445"/>
    <mergeCell ref="K2445:L2445"/>
    <mergeCell ref="N2445:O2445"/>
    <mergeCell ref="P2445:Q2445"/>
    <mergeCell ref="S2441:T2441"/>
    <mergeCell ref="U2441:V2441"/>
    <mergeCell ref="S2448:T2448"/>
    <mergeCell ref="U2448:V2448"/>
    <mergeCell ref="D2420:E2420"/>
    <mergeCell ref="F2420:G2420"/>
    <mergeCell ref="I2420:J2420"/>
    <mergeCell ref="K2420:L2420"/>
    <mergeCell ref="N2420:O2420"/>
    <mergeCell ref="P2420:Q2420"/>
    <mergeCell ref="X2420:Y2420"/>
    <mergeCell ref="Z2420:AA2420"/>
    <mergeCell ref="S2410:T2410"/>
    <mergeCell ref="U2410:V2410"/>
    <mergeCell ref="X2410:Y2410"/>
    <mergeCell ref="Z2410:AA2410"/>
    <mergeCell ref="I2410:J2410"/>
    <mergeCell ref="K2410:L2410"/>
    <mergeCell ref="N2410:O2410"/>
    <mergeCell ref="P2410:Q2410"/>
    <mergeCell ref="D2424:E2424"/>
    <mergeCell ref="F2424:G2424"/>
    <mergeCell ref="D2427:E2427"/>
    <mergeCell ref="F2427:G2427"/>
    <mergeCell ref="I2427:J2427"/>
    <mergeCell ref="K2427:L2427"/>
    <mergeCell ref="N2427:O2427"/>
    <mergeCell ref="P2427:Q2427"/>
    <mergeCell ref="X2427:Y2427"/>
    <mergeCell ref="Z2427:AA2427"/>
    <mergeCell ref="D2431:E2431"/>
    <mergeCell ref="F2431:G2431"/>
    <mergeCell ref="D2434:E2434"/>
    <mergeCell ref="F2434:G2434"/>
    <mergeCell ref="I2434:J2434"/>
    <mergeCell ref="K2434:L2434"/>
    <mergeCell ref="N2434:O2434"/>
    <mergeCell ref="P2434:Q2434"/>
    <mergeCell ref="X2434:Y2434"/>
    <mergeCell ref="Z2434:AA2434"/>
    <mergeCell ref="S2431:T2431"/>
    <mergeCell ref="U2431:V2431"/>
    <mergeCell ref="X2431:Y2431"/>
    <mergeCell ref="Z2431:AA2431"/>
    <mergeCell ref="I2431:J2431"/>
    <mergeCell ref="K2431:L2431"/>
    <mergeCell ref="N2431:O2431"/>
    <mergeCell ref="P2431:Q2431"/>
    <mergeCell ref="S2427:T2427"/>
    <mergeCell ref="U2427:V2427"/>
    <mergeCell ref="S2434:T2434"/>
    <mergeCell ref="U2434:V2434"/>
    <mergeCell ref="S2424:T2424"/>
    <mergeCell ref="U2424:V2424"/>
    <mergeCell ref="X2424:Y2424"/>
    <mergeCell ref="Z2424:AA2424"/>
    <mergeCell ref="I2424:J2424"/>
    <mergeCell ref="K2424:L2424"/>
    <mergeCell ref="N2424:O2424"/>
    <mergeCell ref="P2424:Q2424"/>
    <mergeCell ref="S2420:T2420"/>
    <mergeCell ref="U2420:V2420"/>
    <mergeCell ref="D2403:E2403"/>
    <mergeCell ref="F2403:G2403"/>
    <mergeCell ref="D2406:E2406"/>
    <mergeCell ref="F2406:G2406"/>
    <mergeCell ref="I2406:J2406"/>
    <mergeCell ref="K2406:L2406"/>
    <mergeCell ref="N2406:O2406"/>
    <mergeCell ref="P2406:Q2406"/>
    <mergeCell ref="X2406:Y2406"/>
    <mergeCell ref="Z2406:AA2406"/>
    <mergeCell ref="S2396:T2396"/>
    <mergeCell ref="U2396:V2396"/>
    <mergeCell ref="X2396:Y2396"/>
    <mergeCell ref="Z2396:AA2396"/>
    <mergeCell ref="I2396:J2396"/>
    <mergeCell ref="K2396:L2396"/>
    <mergeCell ref="N2396:O2396"/>
    <mergeCell ref="P2396:Q2396"/>
    <mergeCell ref="S2403:T2403"/>
    <mergeCell ref="U2403:V2403"/>
    <mergeCell ref="X2403:Y2403"/>
    <mergeCell ref="Z2403:AA2403"/>
    <mergeCell ref="D2410:E2410"/>
    <mergeCell ref="F2410:G2410"/>
    <mergeCell ref="D2413:E2413"/>
    <mergeCell ref="F2413:G2413"/>
    <mergeCell ref="I2413:J2413"/>
    <mergeCell ref="K2413:L2413"/>
    <mergeCell ref="N2413:O2413"/>
    <mergeCell ref="P2413:Q2413"/>
    <mergeCell ref="X2413:Y2413"/>
    <mergeCell ref="Z2413:AA2413"/>
    <mergeCell ref="D2417:E2417"/>
    <mergeCell ref="F2417:G2417"/>
    <mergeCell ref="I2403:J2403"/>
    <mergeCell ref="K2403:L2403"/>
    <mergeCell ref="N2403:O2403"/>
    <mergeCell ref="P2403:Q2403"/>
    <mergeCell ref="S2417:T2417"/>
    <mergeCell ref="U2417:V2417"/>
    <mergeCell ref="X2417:Y2417"/>
    <mergeCell ref="Z2417:AA2417"/>
    <mergeCell ref="I2417:J2417"/>
    <mergeCell ref="K2417:L2417"/>
    <mergeCell ref="N2417:O2417"/>
    <mergeCell ref="P2417:Q2417"/>
    <mergeCell ref="S2406:T2406"/>
    <mergeCell ref="U2406:V2406"/>
    <mergeCell ref="S2413:T2413"/>
    <mergeCell ref="U2413:V2413"/>
    <mergeCell ref="D2382:E2382"/>
    <mergeCell ref="F2382:G2382"/>
    <mergeCell ref="D2385:E2385"/>
    <mergeCell ref="F2385:G2385"/>
    <mergeCell ref="I2385:J2385"/>
    <mergeCell ref="K2385:L2385"/>
    <mergeCell ref="N2385:O2385"/>
    <mergeCell ref="P2385:Q2385"/>
    <mergeCell ref="X2385:Y2385"/>
    <mergeCell ref="Z2385:AA2385"/>
    <mergeCell ref="D2389:E2389"/>
    <mergeCell ref="F2389:G2389"/>
    <mergeCell ref="D2392:E2392"/>
    <mergeCell ref="F2392:G2392"/>
    <mergeCell ref="I2392:J2392"/>
    <mergeCell ref="K2392:L2392"/>
    <mergeCell ref="N2392:O2392"/>
    <mergeCell ref="P2392:Q2392"/>
    <mergeCell ref="X2392:Y2392"/>
    <mergeCell ref="Z2392:AA2392"/>
    <mergeCell ref="S2389:T2389"/>
    <mergeCell ref="U2389:V2389"/>
    <mergeCell ref="X2389:Y2389"/>
    <mergeCell ref="Z2389:AA2389"/>
    <mergeCell ref="I2389:J2389"/>
    <mergeCell ref="K2389:L2389"/>
    <mergeCell ref="N2389:O2389"/>
    <mergeCell ref="P2389:Q2389"/>
    <mergeCell ref="D2396:E2396"/>
    <mergeCell ref="F2396:G2396"/>
    <mergeCell ref="D2399:E2399"/>
    <mergeCell ref="F2399:G2399"/>
    <mergeCell ref="I2399:J2399"/>
    <mergeCell ref="K2399:L2399"/>
    <mergeCell ref="N2399:O2399"/>
    <mergeCell ref="P2399:Q2399"/>
    <mergeCell ref="X2399:Y2399"/>
    <mergeCell ref="Z2399:AA2399"/>
    <mergeCell ref="S2382:T2382"/>
    <mergeCell ref="U2382:V2382"/>
    <mergeCell ref="X2382:Y2382"/>
    <mergeCell ref="Z2382:AA2382"/>
    <mergeCell ref="I2382:J2382"/>
    <mergeCell ref="K2382:L2382"/>
    <mergeCell ref="N2382:O2382"/>
    <mergeCell ref="P2382:Q2382"/>
    <mergeCell ref="S2385:T2385"/>
    <mergeCell ref="U2385:V2385"/>
    <mergeCell ref="S2392:T2392"/>
    <mergeCell ref="U2392:V2392"/>
    <mergeCell ref="S2399:T2399"/>
    <mergeCell ref="U2399:V2399"/>
    <mergeCell ref="D2364:E2364"/>
    <mergeCell ref="F2364:G2364"/>
    <mergeCell ref="I2364:J2364"/>
    <mergeCell ref="K2364:L2364"/>
    <mergeCell ref="N2364:O2364"/>
    <mergeCell ref="P2364:Q2364"/>
    <mergeCell ref="X2364:Y2364"/>
    <mergeCell ref="Z2364:AA2364"/>
    <mergeCell ref="S2354:T2354"/>
    <mergeCell ref="U2354:V2354"/>
    <mergeCell ref="X2354:Y2354"/>
    <mergeCell ref="Z2354:AA2354"/>
    <mergeCell ref="I2354:J2354"/>
    <mergeCell ref="K2354:L2354"/>
    <mergeCell ref="N2354:O2354"/>
    <mergeCell ref="P2354:Q2354"/>
    <mergeCell ref="S2361:T2361"/>
    <mergeCell ref="U2361:V2361"/>
    <mergeCell ref="X2361:Y2361"/>
    <mergeCell ref="Z2361:AA2361"/>
    <mergeCell ref="D2368:E2368"/>
    <mergeCell ref="F2368:G2368"/>
    <mergeCell ref="D2371:E2371"/>
    <mergeCell ref="F2371:G2371"/>
    <mergeCell ref="I2371:J2371"/>
    <mergeCell ref="K2371:L2371"/>
    <mergeCell ref="N2371:O2371"/>
    <mergeCell ref="P2371:Q2371"/>
    <mergeCell ref="X2371:Y2371"/>
    <mergeCell ref="Z2371:AA2371"/>
    <mergeCell ref="D2375:E2375"/>
    <mergeCell ref="F2375:G2375"/>
    <mergeCell ref="D2378:E2378"/>
    <mergeCell ref="F2378:G2378"/>
    <mergeCell ref="I2378:J2378"/>
    <mergeCell ref="K2378:L2378"/>
    <mergeCell ref="N2378:O2378"/>
    <mergeCell ref="P2378:Q2378"/>
    <mergeCell ref="X2378:Y2378"/>
    <mergeCell ref="Z2378:AA2378"/>
    <mergeCell ref="S2368:T2368"/>
    <mergeCell ref="U2368:V2368"/>
    <mergeCell ref="X2368:Y2368"/>
    <mergeCell ref="Z2368:AA2368"/>
    <mergeCell ref="I2368:J2368"/>
    <mergeCell ref="K2368:L2368"/>
    <mergeCell ref="N2368:O2368"/>
    <mergeCell ref="P2368:Q2368"/>
    <mergeCell ref="S2375:T2375"/>
    <mergeCell ref="U2375:V2375"/>
    <mergeCell ref="X2375:Y2375"/>
    <mergeCell ref="Z2375:AA2375"/>
    <mergeCell ref="I2375:J2375"/>
    <mergeCell ref="K2375:L2375"/>
    <mergeCell ref="N2375:O2375"/>
    <mergeCell ref="P2375:Q2375"/>
    <mergeCell ref="S2364:T2364"/>
    <mergeCell ref="U2364:V2364"/>
    <mergeCell ref="S2371:T2371"/>
    <mergeCell ref="U2371:V2371"/>
    <mergeCell ref="S2378:T2378"/>
    <mergeCell ref="U2378:V2378"/>
    <mergeCell ref="D2347:E2347"/>
    <mergeCell ref="F2347:G2347"/>
    <mergeCell ref="D2350:E2350"/>
    <mergeCell ref="F2350:G2350"/>
    <mergeCell ref="I2350:J2350"/>
    <mergeCell ref="K2350:L2350"/>
    <mergeCell ref="N2350:O2350"/>
    <mergeCell ref="P2350:Q2350"/>
    <mergeCell ref="X2350:Y2350"/>
    <mergeCell ref="Z2350:AA2350"/>
    <mergeCell ref="S2347:T2347"/>
    <mergeCell ref="U2347:V2347"/>
    <mergeCell ref="X2347:Y2347"/>
    <mergeCell ref="Z2347:AA2347"/>
    <mergeCell ref="I2347:J2347"/>
    <mergeCell ref="K2347:L2347"/>
    <mergeCell ref="N2347:O2347"/>
    <mergeCell ref="P2347:Q2347"/>
    <mergeCell ref="S2343:T2343"/>
    <mergeCell ref="U2343:V2343"/>
    <mergeCell ref="S2350:T2350"/>
    <mergeCell ref="U2350:V2350"/>
    <mergeCell ref="D2354:E2354"/>
    <mergeCell ref="F2354:G2354"/>
    <mergeCell ref="D2357:E2357"/>
    <mergeCell ref="F2357:G2357"/>
    <mergeCell ref="I2357:J2357"/>
    <mergeCell ref="K2357:L2357"/>
    <mergeCell ref="N2357:O2357"/>
    <mergeCell ref="P2357:Q2357"/>
    <mergeCell ref="X2357:Y2357"/>
    <mergeCell ref="Z2357:AA2357"/>
    <mergeCell ref="D2361:E2361"/>
    <mergeCell ref="F2361:G2361"/>
    <mergeCell ref="I2361:J2361"/>
    <mergeCell ref="K2361:L2361"/>
    <mergeCell ref="N2361:O2361"/>
    <mergeCell ref="P2361:Q2361"/>
    <mergeCell ref="S2357:T2357"/>
    <mergeCell ref="U2357:V2357"/>
    <mergeCell ref="D2326:E2326"/>
    <mergeCell ref="F2326:G2326"/>
    <mergeCell ref="D2329:E2329"/>
    <mergeCell ref="F2329:G2329"/>
    <mergeCell ref="I2329:J2329"/>
    <mergeCell ref="K2329:L2329"/>
    <mergeCell ref="N2329:O2329"/>
    <mergeCell ref="P2329:Q2329"/>
    <mergeCell ref="X2329:Y2329"/>
    <mergeCell ref="Z2329:AA2329"/>
    <mergeCell ref="D2333:E2333"/>
    <mergeCell ref="F2333:G2333"/>
    <mergeCell ref="D2336:E2336"/>
    <mergeCell ref="F2336:G2336"/>
    <mergeCell ref="I2336:J2336"/>
    <mergeCell ref="K2336:L2336"/>
    <mergeCell ref="N2336:O2336"/>
    <mergeCell ref="P2336:Q2336"/>
    <mergeCell ref="X2336:Y2336"/>
    <mergeCell ref="Z2336:AA2336"/>
    <mergeCell ref="S2326:T2326"/>
    <mergeCell ref="U2326:V2326"/>
    <mergeCell ref="X2326:Y2326"/>
    <mergeCell ref="Z2326:AA2326"/>
    <mergeCell ref="I2326:J2326"/>
    <mergeCell ref="K2326:L2326"/>
    <mergeCell ref="N2326:O2326"/>
    <mergeCell ref="P2326:Q2326"/>
    <mergeCell ref="D2340:E2340"/>
    <mergeCell ref="F2340:G2340"/>
    <mergeCell ref="D2343:E2343"/>
    <mergeCell ref="F2343:G2343"/>
    <mergeCell ref="I2343:J2343"/>
    <mergeCell ref="K2343:L2343"/>
    <mergeCell ref="N2343:O2343"/>
    <mergeCell ref="P2343:Q2343"/>
    <mergeCell ref="X2343:Y2343"/>
    <mergeCell ref="Z2343:AA2343"/>
    <mergeCell ref="S2340:T2340"/>
    <mergeCell ref="U2340:V2340"/>
    <mergeCell ref="X2340:Y2340"/>
    <mergeCell ref="Z2340:AA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I2333:J2333"/>
    <mergeCell ref="K2333:L2333"/>
    <mergeCell ref="N2333:O2333"/>
    <mergeCell ref="P2333:Q2333"/>
    <mergeCell ref="S2336:T2336"/>
    <mergeCell ref="U2336:V2336"/>
    <mergeCell ref="S2329:T2329"/>
    <mergeCell ref="U2329:V2329"/>
    <mergeCell ref="D2305:E2305"/>
    <mergeCell ref="F2305:G2305"/>
    <mergeCell ref="D2308:E2308"/>
    <mergeCell ref="F2308:G2308"/>
    <mergeCell ref="I2308:J2308"/>
    <mergeCell ref="K2308:L2308"/>
    <mergeCell ref="N2308:O2308"/>
    <mergeCell ref="P2308:Q2308"/>
    <mergeCell ref="X2308:Y2308"/>
    <mergeCell ref="Z2308:AA2308"/>
    <mergeCell ref="S2305:T2305"/>
    <mergeCell ref="U2305:V2305"/>
    <mergeCell ref="X2305:Y2305"/>
    <mergeCell ref="Z2305:AA2305"/>
    <mergeCell ref="I2305:J2305"/>
    <mergeCell ref="K2305:L2305"/>
    <mergeCell ref="N2305:O2305"/>
    <mergeCell ref="P2305:Q2305"/>
    <mergeCell ref="D2312:E2312"/>
    <mergeCell ref="F2312:G2312"/>
    <mergeCell ref="D2315:E2315"/>
    <mergeCell ref="F2315:G2315"/>
    <mergeCell ref="I2315:J2315"/>
    <mergeCell ref="K2315:L2315"/>
    <mergeCell ref="N2315:O2315"/>
    <mergeCell ref="P2315:Q2315"/>
    <mergeCell ref="X2315:Y2315"/>
    <mergeCell ref="Z2315:AA2315"/>
    <mergeCell ref="D2319:E2319"/>
    <mergeCell ref="F2319:G2319"/>
    <mergeCell ref="D2322:E2322"/>
    <mergeCell ref="F2322:G2322"/>
    <mergeCell ref="I2322:J2322"/>
    <mergeCell ref="K2322:L2322"/>
    <mergeCell ref="N2322:O2322"/>
    <mergeCell ref="P2322:Q2322"/>
    <mergeCell ref="X2322:Y2322"/>
    <mergeCell ref="Z2322:AA2322"/>
    <mergeCell ref="S2312:T2312"/>
    <mergeCell ref="U2312:V2312"/>
    <mergeCell ref="X2312:Y2312"/>
    <mergeCell ref="Z2312:AA2312"/>
    <mergeCell ref="I2312:J2312"/>
    <mergeCell ref="K2312:L2312"/>
    <mergeCell ref="N2312:O2312"/>
    <mergeCell ref="P2312:Q2312"/>
    <mergeCell ref="S2319:T2319"/>
    <mergeCell ref="U2319:V2319"/>
    <mergeCell ref="X2319:Y2319"/>
    <mergeCell ref="Z2319:AA2319"/>
    <mergeCell ref="I2319:J2319"/>
    <mergeCell ref="K2319:L2319"/>
    <mergeCell ref="N2319:O2319"/>
    <mergeCell ref="P2319:Q2319"/>
    <mergeCell ref="S2308:T2308"/>
    <mergeCell ref="U2308:V2308"/>
    <mergeCell ref="S2315:T2315"/>
    <mergeCell ref="U2315:V2315"/>
    <mergeCell ref="S2322:T2322"/>
    <mergeCell ref="U2322:V2322"/>
    <mergeCell ref="D2287:E2287"/>
    <mergeCell ref="F2287:G2287"/>
    <mergeCell ref="I2287:J2287"/>
    <mergeCell ref="K2287:L2287"/>
    <mergeCell ref="N2287:O2287"/>
    <mergeCell ref="P2287:Q2287"/>
    <mergeCell ref="X2287:Y2287"/>
    <mergeCell ref="Z2287:AA2287"/>
    <mergeCell ref="D2291:E2291"/>
    <mergeCell ref="F2291:G2291"/>
    <mergeCell ref="D2294:E2294"/>
    <mergeCell ref="F2294:G2294"/>
    <mergeCell ref="I2294:J2294"/>
    <mergeCell ref="K2294:L2294"/>
    <mergeCell ref="N2294:O2294"/>
    <mergeCell ref="P2294:Q2294"/>
    <mergeCell ref="X2294:Y2294"/>
    <mergeCell ref="Z2294:AA2294"/>
    <mergeCell ref="S2284:T2284"/>
    <mergeCell ref="U2284:V2284"/>
    <mergeCell ref="X2284:Y2284"/>
    <mergeCell ref="Z2284:AA2284"/>
    <mergeCell ref="I2284:J2284"/>
    <mergeCell ref="K2284:L2284"/>
    <mergeCell ref="N2284:O2284"/>
    <mergeCell ref="P2284:Q2284"/>
    <mergeCell ref="D2298:E2298"/>
    <mergeCell ref="F2298:G2298"/>
    <mergeCell ref="D2301:E2301"/>
    <mergeCell ref="F2301:G2301"/>
    <mergeCell ref="I2301:J2301"/>
    <mergeCell ref="K2301:L2301"/>
    <mergeCell ref="N2301:O2301"/>
    <mergeCell ref="P2301:Q2301"/>
    <mergeCell ref="X2301:Y2301"/>
    <mergeCell ref="Z2301:AA2301"/>
    <mergeCell ref="S2298:T2298"/>
    <mergeCell ref="U2298:V2298"/>
    <mergeCell ref="X2298:Y2298"/>
    <mergeCell ref="Z2298:AA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I2291:J2291"/>
    <mergeCell ref="K2291:L2291"/>
    <mergeCell ref="N2291:O2291"/>
    <mergeCell ref="P2291:Q2291"/>
    <mergeCell ref="S2287:T2287"/>
    <mergeCell ref="U2287:V2287"/>
    <mergeCell ref="S2294:T2294"/>
    <mergeCell ref="U2294:V2294"/>
    <mergeCell ref="S2301:T2301"/>
    <mergeCell ref="U2301:V2301"/>
    <mergeCell ref="D2270:E2270"/>
    <mergeCell ref="F2270:G2270"/>
    <mergeCell ref="D2273:E2273"/>
    <mergeCell ref="F2273:G2273"/>
    <mergeCell ref="I2273:J2273"/>
    <mergeCell ref="K2273:L2273"/>
    <mergeCell ref="N2273:O2273"/>
    <mergeCell ref="P2273:Q2273"/>
    <mergeCell ref="X2273:Y2273"/>
    <mergeCell ref="Z2273:AA2273"/>
    <mergeCell ref="D2277:E2277"/>
    <mergeCell ref="F2277:G2277"/>
    <mergeCell ref="D2280:E2280"/>
    <mergeCell ref="F2280:G2280"/>
    <mergeCell ref="I2280:J2280"/>
    <mergeCell ref="K2280:L2280"/>
    <mergeCell ref="N2280:O2280"/>
    <mergeCell ref="P2280:Q2280"/>
    <mergeCell ref="X2280:Y2280"/>
    <mergeCell ref="Z2280:AA2280"/>
    <mergeCell ref="S2270:T2270"/>
    <mergeCell ref="U2270:V2270"/>
    <mergeCell ref="X2270:Y2270"/>
    <mergeCell ref="Z2270:AA2270"/>
    <mergeCell ref="I2270:J2270"/>
    <mergeCell ref="K2270:L2270"/>
    <mergeCell ref="N2270:O2270"/>
    <mergeCell ref="P2270:Q2270"/>
    <mergeCell ref="S2277:T2277"/>
    <mergeCell ref="U2277:V2277"/>
    <mergeCell ref="X2277:Y2277"/>
    <mergeCell ref="Z2277:AA2277"/>
    <mergeCell ref="D2284:E2284"/>
    <mergeCell ref="F2284:G2284"/>
    <mergeCell ref="I2277:J2277"/>
    <mergeCell ref="K2277:L2277"/>
    <mergeCell ref="N2277:O2277"/>
    <mergeCell ref="P2277:Q2277"/>
    <mergeCell ref="S2273:T2273"/>
    <mergeCell ref="U2273:V2273"/>
    <mergeCell ref="S2280:T2280"/>
    <mergeCell ref="U2280:V2280"/>
    <mergeCell ref="D2252:E2252"/>
    <mergeCell ref="F2252:G2252"/>
    <mergeCell ref="I2252:J2252"/>
    <mergeCell ref="K2252:L2252"/>
    <mergeCell ref="N2252:O2252"/>
    <mergeCell ref="P2252:Q2252"/>
    <mergeCell ref="X2252:Y2252"/>
    <mergeCell ref="Z2252:AA2252"/>
    <mergeCell ref="S2242:T2242"/>
    <mergeCell ref="U2242:V2242"/>
    <mergeCell ref="X2242:Y2242"/>
    <mergeCell ref="Z2242:AA2242"/>
    <mergeCell ref="I2242:J2242"/>
    <mergeCell ref="K2242:L2242"/>
    <mergeCell ref="N2242:O2242"/>
    <mergeCell ref="P2242:Q2242"/>
    <mergeCell ref="D2256:E2256"/>
    <mergeCell ref="F2256:G2256"/>
    <mergeCell ref="D2259:E2259"/>
    <mergeCell ref="F2259:G2259"/>
    <mergeCell ref="I2259:J2259"/>
    <mergeCell ref="K2259:L2259"/>
    <mergeCell ref="N2259:O2259"/>
    <mergeCell ref="P2259:Q2259"/>
    <mergeCell ref="X2259:Y2259"/>
    <mergeCell ref="Z2259:AA2259"/>
    <mergeCell ref="D2263:E2263"/>
    <mergeCell ref="F2263:G2263"/>
    <mergeCell ref="D2266:E2266"/>
    <mergeCell ref="F2266:G2266"/>
    <mergeCell ref="I2266:J2266"/>
    <mergeCell ref="K2266:L2266"/>
    <mergeCell ref="N2266:O2266"/>
    <mergeCell ref="P2266:Q2266"/>
    <mergeCell ref="X2266:Y2266"/>
    <mergeCell ref="Z2266:AA2266"/>
    <mergeCell ref="S2263:T2263"/>
    <mergeCell ref="U2263:V2263"/>
    <mergeCell ref="X2263:Y2263"/>
    <mergeCell ref="Z2263:AA2263"/>
    <mergeCell ref="I2263:J2263"/>
    <mergeCell ref="K2263:L2263"/>
    <mergeCell ref="N2263:O2263"/>
    <mergeCell ref="P2263:Q2263"/>
    <mergeCell ref="S2259:T2259"/>
    <mergeCell ref="U2259:V2259"/>
    <mergeCell ref="S2266:T2266"/>
    <mergeCell ref="U2266:V2266"/>
    <mergeCell ref="S2256:T2256"/>
    <mergeCell ref="U2256:V2256"/>
    <mergeCell ref="X2256:Y2256"/>
    <mergeCell ref="Z2256:AA2256"/>
    <mergeCell ref="I2256:J2256"/>
    <mergeCell ref="K2256:L2256"/>
    <mergeCell ref="N2256:O2256"/>
    <mergeCell ref="P2256:Q2256"/>
    <mergeCell ref="S2252:T2252"/>
    <mergeCell ref="U2252:V2252"/>
    <mergeCell ref="D2235:E2235"/>
    <mergeCell ref="F2235:G2235"/>
    <mergeCell ref="D2238:E2238"/>
    <mergeCell ref="F2238:G2238"/>
    <mergeCell ref="I2238:J2238"/>
    <mergeCell ref="K2238:L2238"/>
    <mergeCell ref="N2238:O2238"/>
    <mergeCell ref="P2238:Q2238"/>
    <mergeCell ref="X2238:Y2238"/>
    <mergeCell ref="Z2238:AA2238"/>
    <mergeCell ref="S2228:T2228"/>
    <mergeCell ref="U2228:V2228"/>
    <mergeCell ref="X2228:Y2228"/>
    <mergeCell ref="Z2228:AA2228"/>
    <mergeCell ref="I2228:J2228"/>
    <mergeCell ref="K2228:L2228"/>
    <mergeCell ref="N2228:O2228"/>
    <mergeCell ref="P2228:Q2228"/>
    <mergeCell ref="S2235:T2235"/>
    <mergeCell ref="U2235:V2235"/>
    <mergeCell ref="X2235:Y2235"/>
    <mergeCell ref="Z2235:AA2235"/>
    <mergeCell ref="D2242:E2242"/>
    <mergeCell ref="F2242:G2242"/>
    <mergeCell ref="D2245:E2245"/>
    <mergeCell ref="F2245:G2245"/>
    <mergeCell ref="I2245:J2245"/>
    <mergeCell ref="K2245:L2245"/>
    <mergeCell ref="N2245:O2245"/>
    <mergeCell ref="P2245:Q2245"/>
    <mergeCell ref="X2245:Y2245"/>
    <mergeCell ref="Z2245:AA2245"/>
    <mergeCell ref="D2249:E2249"/>
    <mergeCell ref="F2249:G2249"/>
    <mergeCell ref="I2235:J2235"/>
    <mergeCell ref="K2235:L2235"/>
    <mergeCell ref="N2235:O2235"/>
    <mergeCell ref="P2235:Q2235"/>
    <mergeCell ref="S2249:T2249"/>
    <mergeCell ref="U2249:V2249"/>
    <mergeCell ref="X2249:Y2249"/>
    <mergeCell ref="Z2249:AA2249"/>
    <mergeCell ref="I2249:J2249"/>
    <mergeCell ref="K2249:L2249"/>
    <mergeCell ref="N2249:O2249"/>
    <mergeCell ref="P2249:Q2249"/>
    <mergeCell ref="S2238:T2238"/>
    <mergeCell ref="U2238:V2238"/>
    <mergeCell ref="S2245:T2245"/>
    <mergeCell ref="U2245:V2245"/>
    <mergeCell ref="D2214:E2214"/>
    <mergeCell ref="F2214:G2214"/>
    <mergeCell ref="D2217:E2217"/>
    <mergeCell ref="F2217:G2217"/>
    <mergeCell ref="I2217:J2217"/>
    <mergeCell ref="K2217:L2217"/>
    <mergeCell ref="N2217:O2217"/>
    <mergeCell ref="P2217:Q2217"/>
    <mergeCell ref="X2217:Y2217"/>
    <mergeCell ref="Z2217:AA2217"/>
    <mergeCell ref="D2221:E2221"/>
    <mergeCell ref="F2221:G2221"/>
    <mergeCell ref="D2224:E2224"/>
    <mergeCell ref="F2224:G2224"/>
    <mergeCell ref="I2224:J2224"/>
    <mergeCell ref="K2224:L2224"/>
    <mergeCell ref="N2224:O2224"/>
    <mergeCell ref="P2224:Q2224"/>
    <mergeCell ref="X2224:Y2224"/>
    <mergeCell ref="Z2224:AA2224"/>
    <mergeCell ref="S2221:T2221"/>
    <mergeCell ref="U2221:V2221"/>
    <mergeCell ref="X2221:Y2221"/>
    <mergeCell ref="Z2221:AA2221"/>
    <mergeCell ref="I2221:J2221"/>
    <mergeCell ref="K2221:L2221"/>
    <mergeCell ref="N2221:O2221"/>
    <mergeCell ref="P2221:Q2221"/>
    <mergeCell ref="D2228:E2228"/>
    <mergeCell ref="F2228:G2228"/>
    <mergeCell ref="D2231:E2231"/>
    <mergeCell ref="F2231:G2231"/>
    <mergeCell ref="I2231:J2231"/>
    <mergeCell ref="K2231:L2231"/>
    <mergeCell ref="N2231:O2231"/>
    <mergeCell ref="P2231:Q2231"/>
    <mergeCell ref="X2231:Y2231"/>
    <mergeCell ref="Z2231:AA2231"/>
    <mergeCell ref="S2214:T2214"/>
    <mergeCell ref="U2214:V2214"/>
    <mergeCell ref="X2214:Y2214"/>
    <mergeCell ref="Z2214:AA2214"/>
    <mergeCell ref="I2214:J2214"/>
    <mergeCell ref="K2214:L2214"/>
    <mergeCell ref="N2214:O2214"/>
    <mergeCell ref="P2214:Q2214"/>
    <mergeCell ref="S2217:T2217"/>
    <mergeCell ref="U2217:V2217"/>
    <mergeCell ref="S2224:T2224"/>
    <mergeCell ref="U2224:V2224"/>
    <mergeCell ref="S2231:T2231"/>
    <mergeCell ref="U2231:V2231"/>
    <mergeCell ref="D2196:E2196"/>
    <mergeCell ref="F2196:G2196"/>
    <mergeCell ref="I2196:J2196"/>
    <mergeCell ref="K2196:L2196"/>
    <mergeCell ref="N2196:O2196"/>
    <mergeCell ref="P2196:Q2196"/>
    <mergeCell ref="X2196:Y2196"/>
    <mergeCell ref="Z2196:AA2196"/>
    <mergeCell ref="S2186:T2186"/>
    <mergeCell ref="U2186:V2186"/>
    <mergeCell ref="X2186:Y2186"/>
    <mergeCell ref="Z2186:AA2186"/>
    <mergeCell ref="I2186:J2186"/>
    <mergeCell ref="K2186:L2186"/>
    <mergeCell ref="N2186:O2186"/>
    <mergeCell ref="P2186:Q2186"/>
    <mergeCell ref="S2193:T2193"/>
    <mergeCell ref="U2193:V2193"/>
    <mergeCell ref="X2193:Y2193"/>
    <mergeCell ref="Z2193:AA2193"/>
    <mergeCell ref="D2200:E2200"/>
    <mergeCell ref="F2200:G2200"/>
    <mergeCell ref="D2203:E2203"/>
    <mergeCell ref="F2203:G2203"/>
    <mergeCell ref="I2203:J2203"/>
    <mergeCell ref="K2203:L2203"/>
    <mergeCell ref="N2203:O2203"/>
    <mergeCell ref="P2203:Q2203"/>
    <mergeCell ref="X2203:Y2203"/>
    <mergeCell ref="Z2203:AA2203"/>
    <mergeCell ref="D2207:E2207"/>
    <mergeCell ref="F2207:G2207"/>
    <mergeCell ref="D2210:E2210"/>
    <mergeCell ref="F2210:G2210"/>
    <mergeCell ref="I2210:J2210"/>
    <mergeCell ref="K2210:L2210"/>
    <mergeCell ref="N2210:O2210"/>
    <mergeCell ref="P2210:Q2210"/>
    <mergeCell ref="X2210:Y2210"/>
    <mergeCell ref="Z2210:AA2210"/>
    <mergeCell ref="S2200:T2200"/>
    <mergeCell ref="U2200:V2200"/>
    <mergeCell ref="X2200:Y2200"/>
    <mergeCell ref="Z2200:AA2200"/>
    <mergeCell ref="I2200:J2200"/>
    <mergeCell ref="K2200:L2200"/>
    <mergeCell ref="N2200:O2200"/>
    <mergeCell ref="P2200:Q2200"/>
    <mergeCell ref="S2207:T2207"/>
    <mergeCell ref="U2207:V2207"/>
    <mergeCell ref="X2207:Y2207"/>
    <mergeCell ref="Z2207:AA2207"/>
    <mergeCell ref="I2207:J2207"/>
    <mergeCell ref="K2207:L2207"/>
    <mergeCell ref="N2207:O2207"/>
    <mergeCell ref="P2207:Q2207"/>
    <mergeCell ref="S2196:T2196"/>
    <mergeCell ref="U2196:V2196"/>
    <mergeCell ref="S2203:T2203"/>
    <mergeCell ref="U2203:V2203"/>
    <mergeCell ref="S2210:T2210"/>
    <mergeCell ref="U2210:V2210"/>
    <mergeCell ref="D2179:E2179"/>
    <mergeCell ref="F2179:G2179"/>
    <mergeCell ref="D2182:E2182"/>
    <mergeCell ref="F2182:G2182"/>
    <mergeCell ref="I2182:J2182"/>
    <mergeCell ref="K2182:L2182"/>
    <mergeCell ref="N2182:O2182"/>
    <mergeCell ref="P2182:Q2182"/>
    <mergeCell ref="X2182:Y2182"/>
    <mergeCell ref="Z2182:AA2182"/>
    <mergeCell ref="S2179:T2179"/>
    <mergeCell ref="U2179:V2179"/>
    <mergeCell ref="X2179:Y2179"/>
    <mergeCell ref="Z2179:AA2179"/>
    <mergeCell ref="I2179:J2179"/>
    <mergeCell ref="K2179:L2179"/>
    <mergeCell ref="N2179:O2179"/>
    <mergeCell ref="P2179:Q2179"/>
    <mergeCell ref="S2175:T2175"/>
    <mergeCell ref="U2175:V2175"/>
    <mergeCell ref="S2182:T2182"/>
    <mergeCell ref="U2182:V2182"/>
    <mergeCell ref="D2186:E2186"/>
    <mergeCell ref="F2186:G2186"/>
    <mergeCell ref="D2189:E2189"/>
    <mergeCell ref="F2189:G2189"/>
    <mergeCell ref="I2189:J2189"/>
    <mergeCell ref="K2189:L2189"/>
    <mergeCell ref="N2189:O2189"/>
    <mergeCell ref="P2189:Q2189"/>
    <mergeCell ref="X2189:Y2189"/>
    <mergeCell ref="Z2189:AA2189"/>
    <mergeCell ref="D2193:E2193"/>
    <mergeCell ref="F2193:G2193"/>
    <mergeCell ref="I2193:J2193"/>
    <mergeCell ref="K2193:L2193"/>
    <mergeCell ref="N2193:O2193"/>
    <mergeCell ref="P2193:Q2193"/>
    <mergeCell ref="S2189:T2189"/>
    <mergeCell ref="U2189:V2189"/>
    <mergeCell ref="D2158:E2158"/>
    <mergeCell ref="F2158:G2158"/>
    <mergeCell ref="D2161:E2161"/>
    <mergeCell ref="F2161:G2161"/>
    <mergeCell ref="I2161:J2161"/>
    <mergeCell ref="K2161:L2161"/>
    <mergeCell ref="N2161:O2161"/>
    <mergeCell ref="P2161:Q2161"/>
    <mergeCell ref="X2161:Y2161"/>
    <mergeCell ref="Z2161:AA2161"/>
    <mergeCell ref="D2165:E2165"/>
    <mergeCell ref="F2165:G2165"/>
    <mergeCell ref="D2168:E2168"/>
    <mergeCell ref="F2168:G2168"/>
    <mergeCell ref="I2168:J2168"/>
    <mergeCell ref="K2168:L2168"/>
    <mergeCell ref="N2168:O2168"/>
    <mergeCell ref="P2168:Q2168"/>
    <mergeCell ref="X2168:Y2168"/>
    <mergeCell ref="Z2168:AA2168"/>
    <mergeCell ref="S2158:T2158"/>
    <mergeCell ref="U2158:V2158"/>
    <mergeCell ref="X2158:Y2158"/>
    <mergeCell ref="Z2158:AA2158"/>
    <mergeCell ref="I2158:J2158"/>
    <mergeCell ref="K2158:L2158"/>
    <mergeCell ref="N2158:O2158"/>
    <mergeCell ref="P2158:Q2158"/>
    <mergeCell ref="D2172:E2172"/>
    <mergeCell ref="F2172:G2172"/>
    <mergeCell ref="D2175:E2175"/>
    <mergeCell ref="F2175:G2175"/>
    <mergeCell ref="I2175:J2175"/>
    <mergeCell ref="K2175:L2175"/>
    <mergeCell ref="N2175:O2175"/>
    <mergeCell ref="P2175:Q2175"/>
    <mergeCell ref="X2175:Y2175"/>
    <mergeCell ref="Z2175:AA2175"/>
    <mergeCell ref="S2172:T2172"/>
    <mergeCell ref="U2172:V2172"/>
    <mergeCell ref="X2172:Y2172"/>
    <mergeCell ref="Z2172:AA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I2165:J2165"/>
    <mergeCell ref="K2165:L2165"/>
    <mergeCell ref="N2165:O2165"/>
    <mergeCell ref="P2165:Q2165"/>
    <mergeCell ref="S2168:T2168"/>
    <mergeCell ref="U2168:V2168"/>
    <mergeCell ref="S2161:T2161"/>
    <mergeCell ref="U2161:V2161"/>
    <mergeCell ref="D2137:E2137"/>
    <mergeCell ref="F2137:G2137"/>
    <mergeCell ref="D2140:E2140"/>
    <mergeCell ref="F2140:G2140"/>
    <mergeCell ref="I2140:J2140"/>
    <mergeCell ref="K2140:L2140"/>
    <mergeCell ref="N2140:O2140"/>
    <mergeCell ref="P2140:Q2140"/>
    <mergeCell ref="X2140:Y2140"/>
    <mergeCell ref="Z2140:AA2140"/>
    <mergeCell ref="S2137:T2137"/>
    <mergeCell ref="U2137:V2137"/>
    <mergeCell ref="X2137:Y2137"/>
    <mergeCell ref="Z2137:AA2137"/>
    <mergeCell ref="I2137:J2137"/>
    <mergeCell ref="K2137:L2137"/>
    <mergeCell ref="N2137:O2137"/>
    <mergeCell ref="P2137:Q2137"/>
    <mergeCell ref="D2144:E2144"/>
    <mergeCell ref="F2144:G2144"/>
    <mergeCell ref="D2147:E2147"/>
    <mergeCell ref="F2147:G2147"/>
    <mergeCell ref="I2147:J2147"/>
    <mergeCell ref="K2147:L2147"/>
    <mergeCell ref="N2147:O2147"/>
    <mergeCell ref="P2147:Q2147"/>
    <mergeCell ref="X2147:Y2147"/>
    <mergeCell ref="Z2147:AA2147"/>
    <mergeCell ref="D2151:E2151"/>
    <mergeCell ref="F2151:G2151"/>
    <mergeCell ref="D2154:E2154"/>
    <mergeCell ref="F2154:G2154"/>
    <mergeCell ref="I2154:J2154"/>
    <mergeCell ref="K2154:L2154"/>
    <mergeCell ref="N2154:O2154"/>
    <mergeCell ref="P2154:Q2154"/>
    <mergeCell ref="X2154:Y2154"/>
    <mergeCell ref="Z2154:AA2154"/>
    <mergeCell ref="S2144:T2144"/>
    <mergeCell ref="U2144:V2144"/>
    <mergeCell ref="X2144:Y2144"/>
    <mergeCell ref="Z2144:AA2144"/>
    <mergeCell ref="I2144:J2144"/>
    <mergeCell ref="K2144:L2144"/>
    <mergeCell ref="N2144:O2144"/>
    <mergeCell ref="P2144:Q2144"/>
    <mergeCell ref="S2151:T2151"/>
    <mergeCell ref="U2151:V2151"/>
    <mergeCell ref="X2151:Y2151"/>
    <mergeCell ref="Z2151:AA2151"/>
    <mergeCell ref="I2151:J2151"/>
    <mergeCell ref="K2151:L2151"/>
    <mergeCell ref="N2151:O2151"/>
    <mergeCell ref="P2151:Q2151"/>
    <mergeCell ref="S2140:T2140"/>
    <mergeCell ref="U2140:V2140"/>
    <mergeCell ref="S2147:T2147"/>
    <mergeCell ref="U2147:V2147"/>
    <mergeCell ref="S2154:T2154"/>
    <mergeCell ref="U2154:V2154"/>
    <mergeCell ref="D2119:E2119"/>
    <mergeCell ref="F2119:G2119"/>
    <mergeCell ref="I2119:J2119"/>
    <mergeCell ref="K2119:L2119"/>
    <mergeCell ref="N2119:O2119"/>
    <mergeCell ref="P2119:Q2119"/>
    <mergeCell ref="X2119:Y2119"/>
    <mergeCell ref="Z2119:AA2119"/>
    <mergeCell ref="D2123:E2123"/>
    <mergeCell ref="F2123:G2123"/>
    <mergeCell ref="D2126:E2126"/>
    <mergeCell ref="F2126:G2126"/>
    <mergeCell ref="I2126:J2126"/>
    <mergeCell ref="K2126:L2126"/>
    <mergeCell ref="N2126:O2126"/>
    <mergeCell ref="P2126:Q2126"/>
    <mergeCell ref="X2126:Y2126"/>
    <mergeCell ref="Z2126:AA2126"/>
    <mergeCell ref="S2116:T2116"/>
    <mergeCell ref="U2116:V2116"/>
    <mergeCell ref="X2116:Y2116"/>
    <mergeCell ref="Z2116:AA2116"/>
    <mergeCell ref="I2116:J2116"/>
    <mergeCell ref="K2116:L2116"/>
    <mergeCell ref="N2116:O2116"/>
    <mergeCell ref="P2116:Q2116"/>
    <mergeCell ref="D2130:E2130"/>
    <mergeCell ref="F2130:G2130"/>
    <mergeCell ref="D2133:E2133"/>
    <mergeCell ref="F2133:G2133"/>
    <mergeCell ref="I2133:J2133"/>
    <mergeCell ref="K2133:L2133"/>
    <mergeCell ref="N2133:O2133"/>
    <mergeCell ref="P2133:Q2133"/>
    <mergeCell ref="X2133:Y2133"/>
    <mergeCell ref="Z2133:AA2133"/>
    <mergeCell ref="S2130:T2130"/>
    <mergeCell ref="U2130:V2130"/>
    <mergeCell ref="X2130:Y2130"/>
    <mergeCell ref="Z2130:AA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I2123:J2123"/>
    <mergeCell ref="K2123:L2123"/>
    <mergeCell ref="N2123:O2123"/>
    <mergeCell ref="P2123:Q2123"/>
    <mergeCell ref="S2119:T2119"/>
    <mergeCell ref="U2119:V2119"/>
    <mergeCell ref="S2126:T2126"/>
    <mergeCell ref="U2126:V2126"/>
    <mergeCell ref="S2133:T2133"/>
    <mergeCell ref="U2133:V2133"/>
    <mergeCell ref="D2102:E2102"/>
    <mergeCell ref="F2102:G2102"/>
    <mergeCell ref="D2105:E2105"/>
    <mergeCell ref="F2105:G2105"/>
    <mergeCell ref="I2105:J2105"/>
    <mergeCell ref="K2105:L2105"/>
    <mergeCell ref="N2105:O2105"/>
    <mergeCell ref="P2105:Q2105"/>
    <mergeCell ref="X2105:Y2105"/>
    <mergeCell ref="Z2105:AA2105"/>
    <mergeCell ref="D2109:E2109"/>
    <mergeCell ref="F2109:G2109"/>
    <mergeCell ref="D2112:E2112"/>
    <mergeCell ref="F2112:G2112"/>
    <mergeCell ref="I2112:J2112"/>
    <mergeCell ref="K2112:L2112"/>
    <mergeCell ref="N2112:O2112"/>
    <mergeCell ref="P2112:Q2112"/>
    <mergeCell ref="X2112:Y2112"/>
    <mergeCell ref="Z2112:AA2112"/>
    <mergeCell ref="S2102:T2102"/>
    <mergeCell ref="U2102:V2102"/>
    <mergeCell ref="X2102:Y2102"/>
    <mergeCell ref="Z2102:AA2102"/>
    <mergeCell ref="I2102:J2102"/>
    <mergeCell ref="K2102:L2102"/>
    <mergeCell ref="N2102:O2102"/>
    <mergeCell ref="P2102:Q2102"/>
    <mergeCell ref="S2109:T2109"/>
    <mergeCell ref="U2109:V2109"/>
    <mergeCell ref="X2109:Y2109"/>
    <mergeCell ref="Z2109:AA2109"/>
    <mergeCell ref="D2116:E2116"/>
    <mergeCell ref="F2116:G2116"/>
    <mergeCell ref="I2109:J2109"/>
    <mergeCell ref="K2109:L2109"/>
    <mergeCell ref="N2109:O2109"/>
    <mergeCell ref="P2109:Q2109"/>
    <mergeCell ref="S2105:T2105"/>
    <mergeCell ref="U2105:V2105"/>
    <mergeCell ref="S2112:T2112"/>
    <mergeCell ref="U2112:V2112"/>
    <mergeCell ref="D2084:E2084"/>
    <mergeCell ref="F2084:G2084"/>
    <mergeCell ref="I2084:J2084"/>
    <mergeCell ref="K2084:L2084"/>
    <mergeCell ref="N2084:O2084"/>
    <mergeCell ref="P2084:Q2084"/>
    <mergeCell ref="X2084:Y2084"/>
    <mergeCell ref="Z2084:AA2084"/>
    <mergeCell ref="S2074:T2074"/>
    <mergeCell ref="U2074:V2074"/>
    <mergeCell ref="X2074:Y2074"/>
    <mergeCell ref="Z2074:AA2074"/>
    <mergeCell ref="I2074:J2074"/>
    <mergeCell ref="K2074:L2074"/>
    <mergeCell ref="N2074:O2074"/>
    <mergeCell ref="P2074:Q2074"/>
    <mergeCell ref="D2088:E2088"/>
    <mergeCell ref="F2088:G2088"/>
    <mergeCell ref="D2091:E2091"/>
    <mergeCell ref="F2091:G2091"/>
    <mergeCell ref="I2091:J2091"/>
    <mergeCell ref="K2091:L2091"/>
    <mergeCell ref="N2091:O2091"/>
    <mergeCell ref="P2091:Q2091"/>
    <mergeCell ref="X2091:Y2091"/>
    <mergeCell ref="Z2091:AA2091"/>
    <mergeCell ref="D2095:E2095"/>
    <mergeCell ref="F2095:G2095"/>
    <mergeCell ref="D2098:E2098"/>
    <mergeCell ref="F2098:G2098"/>
    <mergeCell ref="I2098:J2098"/>
    <mergeCell ref="K2098:L2098"/>
    <mergeCell ref="N2098:O2098"/>
    <mergeCell ref="P2098:Q2098"/>
    <mergeCell ref="X2098:Y2098"/>
    <mergeCell ref="Z2098:AA2098"/>
    <mergeCell ref="S2095:T2095"/>
    <mergeCell ref="U2095:V2095"/>
    <mergeCell ref="X2095:Y2095"/>
    <mergeCell ref="Z2095:AA2095"/>
    <mergeCell ref="I2095:J2095"/>
    <mergeCell ref="K2095:L2095"/>
    <mergeCell ref="N2095:O2095"/>
    <mergeCell ref="P2095:Q2095"/>
    <mergeCell ref="S2091:T2091"/>
    <mergeCell ref="U2091:V2091"/>
    <mergeCell ref="S2098:T2098"/>
    <mergeCell ref="U2098:V2098"/>
    <mergeCell ref="S2088:T2088"/>
    <mergeCell ref="U2088:V2088"/>
    <mergeCell ref="X2088:Y2088"/>
    <mergeCell ref="Z2088:AA2088"/>
    <mergeCell ref="I2088:J2088"/>
    <mergeCell ref="K2088:L2088"/>
    <mergeCell ref="N2088:O2088"/>
    <mergeCell ref="P2088:Q2088"/>
    <mergeCell ref="S2084:T2084"/>
    <mergeCell ref="U2084:V2084"/>
    <mergeCell ref="D2067:E2067"/>
    <mergeCell ref="F2067:G2067"/>
    <mergeCell ref="D2070:E2070"/>
    <mergeCell ref="F2070:G2070"/>
    <mergeCell ref="I2070:J2070"/>
    <mergeCell ref="K2070:L2070"/>
    <mergeCell ref="N2070:O2070"/>
    <mergeCell ref="P2070:Q2070"/>
    <mergeCell ref="X2070:Y2070"/>
    <mergeCell ref="Z2070:AA2070"/>
    <mergeCell ref="S2060:T2060"/>
    <mergeCell ref="U2060:V2060"/>
    <mergeCell ref="X2060:Y2060"/>
    <mergeCell ref="Z2060:AA2060"/>
    <mergeCell ref="I2060:J2060"/>
    <mergeCell ref="K2060:L2060"/>
    <mergeCell ref="N2060:O2060"/>
    <mergeCell ref="P2060:Q2060"/>
    <mergeCell ref="S2067:T2067"/>
    <mergeCell ref="U2067:V2067"/>
    <mergeCell ref="X2067:Y2067"/>
    <mergeCell ref="Z2067:AA2067"/>
    <mergeCell ref="D2074:E2074"/>
    <mergeCell ref="F2074:G2074"/>
    <mergeCell ref="D2077:E2077"/>
    <mergeCell ref="F2077:G2077"/>
    <mergeCell ref="I2077:J2077"/>
    <mergeCell ref="K2077:L2077"/>
    <mergeCell ref="N2077:O2077"/>
    <mergeCell ref="P2077:Q2077"/>
    <mergeCell ref="X2077:Y2077"/>
    <mergeCell ref="Z2077:AA2077"/>
    <mergeCell ref="D2081:E2081"/>
    <mergeCell ref="F2081:G2081"/>
    <mergeCell ref="I2067:J2067"/>
    <mergeCell ref="K2067:L2067"/>
    <mergeCell ref="N2067:O2067"/>
    <mergeCell ref="P2067:Q2067"/>
    <mergeCell ref="S2081:T2081"/>
    <mergeCell ref="U2081:V2081"/>
    <mergeCell ref="X2081:Y2081"/>
    <mergeCell ref="Z2081:AA2081"/>
    <mergeCell ref="I2081:J2081"/>
    <mergeCell ref="K2081:L2081"/>
    <mergeCell ref="N2081:O2081"/>
    <mergeCell ref="P2081:Q2081"/>
    <mergeCell ref="S2070:T2070"/>
    <mergeCell ref="U2070:V2070"/>
    <mergeCell ref="S2077:T2077"/>
    <mergeCell ref="U2077:V2077"/>
    <mergeCell ref="D2046:E2046"/>
    <mergeCell ref="F2046:G2046"/>
    <mergeCell ref="D2049:E2049"/>
    <mergeCell ref="F2049:G2049"/>
    <mergeCell ref="I2049:J2049"/>
    <mergeCell ref="K2049:L2049"/>
    <mergeCell ref="N2049:O2049"/>
    <mergeCell ref="P2049:Q2049"/>
    <mergeCell ref="X2049:Y2049"/>
    <mergeCell ref="Z2049:AA2049"/>
    <mergeCell ref="D2053:E2053"/>
    <mergeCell ref="F2053:G2053"/>
    <mergeCell ref="D2056:E2056"/>
    <mergeCell ref="F2056:G2056"/>
    <mergeCell ref="I2056:J2056"/>
    <mergeCell ref="K2056:L2056"/>
    <mergeCell ref="N2056:O2056"/>
    <mergeCell ref="P2056:Q2056"/>
    <mergeCell ref="X2056:Y2056"/>
    <mergeCell ref="Z2056:AA2056"/>
    <mergeCell ref="S2053:T2053"/>
    <mergeCell ref="U2053:V2053"/>
    <mergeCell ref="X2053:Y2053"/>
    <mergeCell ref="Z2053:AA2053"/>
    <mergeCell ref="I2053:J2053"/>
    <mergeCell ref="K2053:L2053"/>
    <mergeCell ref="N2053:O2053"/>
    <mergeCell ref="P2053:Q2053"/>
    <mergeCell ref="D2060:E2060"/>
    <mergeCell ref="F2060:G2060"/>
    <mergeCell ref="D2063:E2063"/>
    <mergeCell ref="F2063:G2063"/>
    <mergeCell ref="I2063:J2063"/>
    <mergeCell ref="K2063:L2063"/>
    <mergeCell ref="N2063:O2063"/>
    <mergeCell ref="P2063:Q2063"/>
    <mergeCell ref="X2063:Y2063"/>
    <mergeCell ref="Z2063:AA2063"/>
    <mergeCell ref="S2046:T2046"/>
    <mergeCell ref="U2046:V2046"/>
    <mergeCell ref="X2046:Y2046"/>
    <mergeCell ref="Z2046:AA2046"/>
    <mergeCell ref="I2046:J2046"/>
    <mergeCell ref="K2046:L2046"/>
    <mergeCell ref="N2046:O2046"/>
    <mergeCell ref="P2046:Q2046"/>
    <mergeCell ref="S2049:T2049"/>
    <mergeCell ref="U2049:V2049"/>
    <mergeCell ref="S2056:T2056"/>
    <mergeCell ref="U2056:V2056"/>
    <mergeCell ref="S2063:T2063"/>
    <mergeCell ref="U2063:V2063"/>
    <mergeCell ref="D2028:E2028"/>
    <mergeCell ref="F2028:G2028"/>
    <mergeCell ref="I2028:J2028"/>
    <mergeCell ref="K2028:L2028"/>
    <mergeCell ref="N2028:O2028"/>
    <mergeCell ref="P2028:Q2028"/>
    <mergeCell ref="X2028:Y2028"/>
    <mergeCell ref="Z2028:AA2028"/>
    <mergeCell ref="S2018:T2018"/>
    <mergeCell ref="U2018:V2018"/>
    <mergeCell ref="X2018:Y2018"/>
    <mergeCell ref="Z2018:AA2018"/>
    <mergeCell ref="I2018:J2018"/>
    <mergeCell ref="K2018:L2018"/>
    <mergeCell ref="N2018:O2018"/>
    <mergeCell ref="P2018:Q2018"/>
    <mergeCell ref="S2025:T2025"/>
    <mergeCell ref="U2025:V2025"/>
    <mergeCell ref="X2025:Y2025"/>
    <mergeCell ref="Z2025:AA2025"/>
    <mergeCell ref="D2032:E2032"/>
    <mergeCell ref="F2032:G2032"/>
    <mergeCell ref="D2035:E2035"/>
    <mergeCell ref="F2035:G2035"/>
    <mergeCell ref="I2035:J2035"/>
    <mergeCell ref="K2035:L2035"/>
    <mergeCell ref="N2035:O2035"/>
    <mergeCell ref="P2035:Q2035"/>
    <mergeCell ref="X2035:Y2035"/>
    <mergeCell ref="Z2035:AA2035"/>
    <mergeCell ref="D2039:E2039"/>
    <mergeCell ref="F2039:G2039"/>
    <mergeCell ref="D2042:E2042"/>
    <mergeCell ref="F2042:G2042"/>
    <mergeCell ref="I2042:J2042"/>
    <mergeCell ref="K2042:L2042"/>
    <mergeCell ref="N2042:O2042"/>
    <mergeCell ref="P2042:Q2042"/>
    <mergeCell ref="X2042:Y2042"/>
    <mergeCell ref="Z2042:AA2042"/>
    <mergeCell ref="S2032:T2032"/>
    <mergeCell ref="U2032:V2032"/>
    <mergeCell ref="X2032:Y2032"/>
    <mergeCell ref="Z2032:AA2032"/>
    <mergeCell ref="I2032:J2032"/>
    <mergeCell ref="K2032:L2032"/>
    <mergeCell ref="N2032:O2032"/>
    <mergeCell ref="P2032:Q2032"/>
    <mergeCell ref="S2039:T2039"/>
    <mergeCell ref="U2039:V2039"/>
    <mergeCell ref="X2039:Y2039"/>
    <mergeCell ref="Z2039:AA2039"/>
    <mergeCell ref="I2039:J2039"/>
    <mergeCell ref="K2039:L2039"/>
    <mergeCell ref="N2039:O2039"/>
    <mergeCell ref="P2039:Q2039"/>
    <mergeCell ref="S2028:T2028"/>
    <mergeCell ref="U2028:V2028"/>
    <mergeCell ref="S2035:T2035"/>
    <mergeCell ref="U2035:V2035"/>
    <mergeCell ref="S2042:T2042"/>
    <mergeCell ref="U2042:V2042"/>
    <mergeCell ref="D2011:E2011"/>
    <mergeCell ref="F2011:G2011"/>
    <mergeCell ref="D2014:E2014"/>
    <mergeCell ref="F2014:G2014"/>
    <mergeCell ref="I2014:J2014"/>
    <mergeCell ref="K2014:L2014"/>
    <mergeCell ref="N2014:O2014"/>
    <mergeCell ref="P2014:Q2014"/>
    <mergeCell ref="X2014:Y2014"/>
    <mergeCell ref="Z2014:AA2014"/>
    <mergeCell ref="S2011:T2011"/>
    <mergeCell ref="U2011:V2011"/>
    <mergeCell ref="X2011:Y2011"/>
    <mergeCell ref="Z2011:AA2011"/>
    <mergeCell ref="I2011:J2011"/>
    <mergeCell ref="K2011:L2011"/>
    <mergeCell ref="N2011:O2011"/>
    <mergeCell ref="P2011:Q2011"/>
    <mergeCell ref="S2007:T2007"/>
    <mergeCell ref="U2007:V2007"/>
    <mergeCell ref="S2014:T2014"/>
    <mergeCell ref="U2014:V2014"/>
    <mergeCell ref="D2018:E2018"/>
    <mergeCell ref="F2018:G2018"/>
    <mergeCell ref="D2021:E2021"/>
    <mergeCell ref="F2021:G2021"/>
    <mergeCell ref="I2021:J2021"/>
    <mergeCell ref="K2021:L2021"/>
    <mergeCell ref="N2021:O2021"/>
    <mergeCell ref="P2021:Q2021"/>
    <mergeCell ref="X2021:Y2021"/>
    <mergeCell ref="Z2021:AA2021"/>
    <mergeCell ref="D2025:E2025"/>
    <mergeCell ref="F2025:G2025"/>
    <mergeCell ref="I2025:J2025"/>
    <mergeCell ref="K2025:L2025"/>
    <mergeCell ref="N2025:O2025"/>
    <mergeCell ref="P2025:Q2025"/>
    <mergeCell ref="S2021:T2021"/>
    <mergeCell ref="U2021:V2021"/>
    <mergeCell ref="D1990:E1990"/>
    <mergeCell ref="F1990:G1990"/>
    <mergeCell ref="D1993:E1993"/>
    <mergeCell ref="F1993:G1993"/>
    <mergeCell ref="I1993:J1993"/>
    <mergeCell ref="K1993:L1993"/>
    <mergeCell ref="N1993:O1993"/>
    <mergeCell ref="P1993:Q1993"/>
    <mergeCell ref="X1993:Y1993"/>
    <mergeCell ref="Z1993:AA1993"/>
    <mergeCell ref="D1997:E1997"/>
    <mergeCell ref="F1997:G1997"/>
    <mergeCell ref="D2000:E2000"/>
    <mergeCell ref="F2000:G2000"/>
    <mergeCell ref="I2000:J2000"/>
    <mergeCell ref="K2000:L2000"/>
    <mergeCell ref="N2000:O2000"/>
    <mergeCell ref="P2000:Q2000"/>
    <mergeCell ref="X2000:Y2000"/>
    <mergeCell ref="Z2000:AA2000"/>
    <mergeCell ref="S1990:T1990"/>
    <mergeCell ref="U1990:V1990"/>
    <mergeCell ref="X1990:Y1990"/>
    <mergeCell ref="Z1990:AA1990"/>
    <mergeCell ref="I1990:J1990"/>
    <mergeCell ref="K1990:L1990"/>
    <mergeCell ref="N1990:O1990"/>
    <mergeCell ref="P1990:Q1990"/>
    <mergeCell ref="D2004:E2004"/>
    <mergeCell ref="F2004:G2004"/>
    <mergeCell ref="D2007:E2007"/>
    <mergeCell ref="F2007:G2007"/>
    <mergeCell ref="I2007:J2007"/>
    <mergeCell ref="K2007:L2007"/>
    <mergeCell ref="N2007:O2007"/>
    <mergeCell ref="P2007:Q2007"/>
    <mergeCell ref="X2007:Y2007"/>
    <mergeCell ref="Z2007:AA2007"/>
    <mergeCell ref="S2004:T2004"/>
    <mergeCell ref="U2004:V2004"/>
    <mergeCell ref="X2004:Y2004"/>
    <mergeCell ref="Z2004:AA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I1997:J1997"/>
    <mergeCell ref="K1997:L1997"/>
    <mergeCell ref="N1997:O1997"/>
    <mergeCell ref="P1997:Q1997"/>
    <mergeCell ref="S2000:T2000"/>
    <mergeCell ref="U2000:V2000"/>
    <mergeCell ref="S1993:T1993"/>
    <mergeCell ref="U1993:V1993"/>
    <mergeCell ref="D1969:E1969"/>
    <mergeCell ref="F1969:G1969"/>
    <mergeCell ref="D1972:E1972"/>
    <mergeCell ref="F1972:G1972"/>
    <mergeCell ref="I1972:J1972"/>
    <mergeCell ref="K1972:L1972"/>
    <mergeCell ref="N1972:O1972"/>
    <mergeCell ref="P1972:Q1972"/>
    <mergeCell ref="X1972:Y1972"/>
    <mergeCell ref="Z1972:AA1972"/>
    <mergeCell ref="S1969:T1969"/>
    <mergeCell ref="U1969:V1969"/>
    <mergeCell ref="X1969:Y1969"/>
    <mergeCell ref="Z1969:AA1969"/>
    <mergeCell ref="I1969:J1969"/>
    <mergeCell ref="K1969:L1969"/>
    <mergeCell ref="N1969:O1969"/>
    <mergeCell ref="P1969:Q1969"/>
    <mergeCell ref="D1976:E1976"/>
    <mergeCell ref="F1976:G1976"/>
    <mergeCell ref="D1979:E1979"/>
    <mergeCell ref="F1979:G1979"/>
    <mergeCell ref="I1979:J1979"/>
    <mergeCell ref="K1979:L1979"/>
    <mergeCell ref="N1979:O1979"/>
    <mergeCell ref="P1979:Q1979"/>
    <mergeCell ref="X1979:Y1979"/>
    <mergeCell ref="Z1979:AA1979"/>
    <mergeCell ref="D1983:E1983"/>
    <mergeCell ref="F1983:G1983"/>
    <mergeCell ref="D1986:E1986"/>
    <mergeCell ref="F1986:G1986"/>
    <mergeCell ref="I1986:J1986"/>
    <mergeCell ref="K1986:L1986"/>
    <mergeCell ref="N1986:O1986"/>
    <mergeCell ref="P1986:Q1986"/>
    <mergeCell ref="X1986:Y1986"/>
    <mergeCell ref="Z1986:AA1986"/>
    <mergeCell ref="S1976:T1976"/>
    <mergeCell ref="U1976:V1976"/>
    <mergeCell ref="X1976:Y1976"/>
    <mergeCell ref="Z1976:AA1976"/>
    <mergeCell ref="I1976:J1976"/>
    <mergeCell ref="K1976:L1976"/>
    <mergeCell ref="N1976:O1976"/>
    <mergeCell ref="P1976:Q1976"/>
    <mergeCell ref="S1983:T1983"/>
    <mergeCell ref="U1983:V1983"/>
    <mergeCell ref="X1983:Y1983"/>
    <mergeCell ref="Z1983:AA1983"/>
    <mergeCell ref="I1983:J1983"/>
    <mergeCell ref="K1983:L1983"/>
    <mergeCell ref="N1983:O1983"/>
    <mergeCell ref="P1983:Q1983"/>
    <mergeCell ref="S1972:T1972"/>
    <mergeCell ref="U1972:V1972"/>
    <mergeCell ref="S1979:T1979"/>
    <mergeCell ref="U1979:V1979"/>
    <mergeCell ref="S1986:T1986"/>
    <mergeCell ref="U1986:V1986"/>
    <mergeCell ref="D1951:E1951"/>
    <mergeCell ref="F1951:G1951"/>
    <mergeCell ref="I1951:J1951"/>
    <mergeCell ref="K1951:L1951"/>
    <mergeCell ref="N1951:O1951"/>
    <mergeCell ref="P1951:Q1951"/>
    <mergeCell ref="X1951:Y1951"/>
    <mergeCell ref="Z1951:AA1951"/>
    <mergeCell ref="D1955:E1955"/>
    <mergeCell ref="F1955:G1955"/>
    <mergeCell ref="D1958:E1958"/>
    <mergeCell ref="F1958:G1958"/>
    <mergeCell ref="I1958:J1958"/>
    <mergeCell ref="K1958:L1958"/>
    <mergeCell ref="N1958:O1958"/>
    <mergeCell ref="P1958:Q1958"/>
    <mergeCell ref="X1958:Y1958"/>
    <mergeCell ref="Z1958:AA1958"/>
    <mergeCell ref="S1948:T1948"/>
    <mergeCell ref="U1948:V1948"/>
    <mergeCell ref="X1948:Y1948"/>
    <mergeCell ref="Z1948:AA1948"/>
    <mergeCell ref="I1948:J1948"/>
    <mergeCell ref="K1948:L1948"/>
    <mergeCell ref="N1948:O1948"/>
    <mergeCell ref="P1948:Q1948"/>
    <mergeCell ref="D1962:E1962"/>
    <mergeCell ref="F1962:G1962"/>
    <mergeCell ref="D1965:E1965"/>
    <mergeCell ref="F1965:G1965"/>
    <mergeCell ref="I1965:J1965"/>
    <mergeCell ref="K1965:L1965"/>
    <mergeCell ref="N1965:O1965"/>
    <mergeCell ref="P1965:Q1965"/>
    <mergeCell ref="X1965:Y1965"/>
    <mergeCell ref="Z1965:AA1965"/>
    <mergeCell ref="S1962:T1962"/>
    <mergeCell ref="U1962:V1962"/>
    <mergeCell ref="X1962:Y1962"/>
    <mergeCell ref="Z1962:AA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I1955:J1955"/>
    <mergeCell ref="K1955:L1955"/>
    <mergeCell ref="N1955:O1955"/>
    <mergeCell ref="P1955:Q1955"/>
    <mergeCell ref="S1951:T1951"/>
    <mergeCell ref="U1951:V1951"/>
    <mergeCell ref="S1958:T1958"/>
    <mergeCell ref="U1958:V1958"/>
    <mergeCell ref="S1965:T1965"/>
    <mergeCell ref="U1965:V1965"/>
    <mergeCell ref="D1934:E1934"/>
    <mergeCell ref="F1934:G1934"/>
    <mergeCell ref="D1937:E1937"/>
    <mergeCell ref="F1937:G1937"/>
    <mergeCell ref="I1937:J1937"/>
    <mergeCell ref="K1937:L1937"/>
    <mergeCell ref="N1937:O1937"/>
    <mergeCell ref="P1937:Q1937"/>
    <mergeCell ref="X1937:Y1937"/>
    <mergeCell ref="Z1937:AA1937"/>
    <mergeCell ref="D1941:E1941"/>
    <mergeCell ref="F1941:G1941"/>
    <mergeCell ref="D1944:E1944"/>
    <mergeCell ref="F1944:G1944"/>
    <mergeCell ref="I1944:J1944"/>
    <mergeCell ref="K1944:L1944"/>
    <mergeCell ref="N1944:O1944"/>
    <mergeCell ref="P1944:Q1944"/>
    <mergeCell ref="X1944:Y1944"/>
    <mergeCell ref="Z1944:AA1944"/>
    <mergeCell ref="S1934:T1934"/>
    <mergeCell ref="U1934:V1934"/>
    <mergeCell ref="X1934:Y1934"/>
    <mergeCell ref="Z1934:AA1934"/>
    <mergeCell ref="I1934:J1934"/>
    <mergeCell ref="K1934:L1934"/>
    <mergeCell ref="N1934:O1934"/>
    <mergeCell ref="P1934:Q1934"/>
    <mergeCell ref="S1941:T1941"/>
    <mergeCell ref="U1941:V1941"/>
    <mergeCell ref="X1941:Y1941"/>
    <mergeCell ref="Z1941:AA1941"/>
    <mergeCell ref="D1948:E1948"/>
    <mergeCell ref="F1948:G1948"/>
    <mergeCell ref="I1941:J1941"/>
    <mergeCell ref="K1941:L1941"/>
    <mergeCell ref="N1941:O1941"/>
    <mergeCell ref="P1941:Q1941"/>
    <mergeCell ref="S1937:T1937"/>
    <mergeCell ref="U1937:V1937"/>
    <mergeCell ref="S1944:T1944"/>
    <mergeCell ref="U1944:V1944"/>
    <mergeCell ref="D1916:E1916"/>
    <mergeCell ref="F1916:G1916"/>
    <mergeCell ref="I1916:J1916"/>
    <mergeCell ref="K1916:L1916"/>
    <mergeCell ref="N1916:O1916"/>
    <mergeCell ref="P1916:Q1916"/>
    <mergeCell ref="X1916:Y1916"/>
    <mergeCell ref="Z1916:AA1916"/>
    <mergeCell ref="S1906:T1906"/>
    <mergeCell ref="U1906:V1906"/>
    <mergeCell ref="X1906:Y1906"/>
    <mergeCell ref="Z1906:AA1906"/>
    <mergeCell ref="I1906:J1906"/>
    <mergeCell ref="K1906:L1906"/>
    <mergeCell ref="N1906:O1906"/>
    <mergeCell ref="P1906:Q1906"/>
    <mergeCell ref="D1920:E1920"/>
    <mergeCell ref="F1920:G1920"/>
    <mergeCell ref="D1923:E1923"/>
    <mergeCell ref="F1923:G1923"/>
    <mergeCell ref="I1923:J1923"/>
    <mergeCell ref="K1923:L1923"/>
    <mergeCell ref="N1923:O1923"/>
    <mergeCell ref="P1923:Q1923"/>
    <mergeCell ref="X1923:Y1923"/>
    <mergeCell ref="Z1923:AA1923"/>
    <mergeCell ref="D1927:E1927"/>
    <mergeCell ref="F1927:G1927"/>
    <mergeCell ref="D1930:E1930"/>
    <mergeCell ref="F1930:G1930"/>
    <mergeCell ref="I1930:J1930"/>
    <mergeCell ref="K1930:L1930"/>
    <mergeCell ref="N1930:O1930"/>
    <mergeCell ref="P1930:Q1930"/>
    <mergeCell ref="X1930:Y1930"/>
    <mergeCell ref="Z1930:AA1930"/>
    <mergeCell ref="S1927:T1927"/>
    <mergeCell ref="U1927:V1927"/>
    <mergeCell ref="X1927:Y1927"/>
    <mergeCell ref="Z1927:AA1927"/>
    <mergeCell ref="I1927:J1927"/>
    <mergeCell ref="K1927:L1927"/>
    <mergeCell ref="N1927:O1927"/>
    <mergeCell ref="P1927:Q1927"/>
    <mergeCell ref="S1923:T1923"/>
    <mergeCell ref="U1923:V1923"/>
    <mergeCell ref="S1930:T1930"/>
    <mergeCell ref="U1930:V1930"/>
    <mergeCell ref="S1920:T1920"/>
    <mergeCell ref="U1920:V1920"/>
    <mergeCell ref="X1920:Y1920"/>
    <mergeCell ref="Z1920:AA1920"/>
    <mergeCell ref="I1920:J1920"/>
    <mergeCell ref="K1920:L1920"/>
    <mergeCell ref="N1920:O1920"/>
    <mergeCell ref="P1920:Q1920"/>
    <mergeCell ref="S1916:T1916"/>
    <mergeCell ref="U1916:V1916"/>
    <mergeCell ref="D1899:E1899"/>
    <mergeCell ref="F1899:G1899"/>
    <mergeCell ref="D1902:E1902"/>
    <mergeCell ref="F1902:G1902"/>
    <mergeCell ref="I1902:J1902"/>
    <mergeCell ref="K1902:L1902"/>
    <mergeCell ref="N1902:O1902"/>
    <mergeCell ref="P1902:Q1902"/>
    <mergeCell ref="X1902:Y1902"/>
    <mergeCell ref="Z1902:AA1902"/>
    <mergeCell ref="S1892:T1892"/>
    <mergeCell ref="U1892:V1892"/>
    <mergeCell ref="X1892:Y1892"/>
    <mergeCell ref="Z1892:AA1892"/>
    <mergeCell ref="I1892:J1892"/>
    <mergeCell ref="K1892:L1892"/>
    <mergeCell ref="N1892:O1892"/>
    <mergeCell ref="P1892:Q1892"/>
    <mergeCell ref="S1899:T1899"/>
    <mergeCell ref="U1899:V1899"/>
    <mergeCell ref="X1899:Y1899"/>
    <mergeCell ref="Z1899:AA1899"/>
    <mergeCell ref="D1906:E1906"/>
    <mergeCell ref="F1906:G1906"/>
    <mergeCell ref="D1909:E1909"/>
    <mergeCell ref="F1909:G1909"/>
    <mergeCell ref="I1909:J1909"/>
    <mergeCell ref="K1909:L1909"/>
    <mergeCell ref="N1909:O1909"/>
    <mergeCell ref="P1909:Q1909"/>
    <mergeCell ref="X1909:Y1909"/>
    <mergeCell ref="Z1909:AA1909"/>
    <mergeCell ref="D1913:E1913"/>
    <mergeCell ref="F1913:G1913"/>
    <mergeCell ref="I1899:J1899"/>
    <mergeCell ref="K1899:L1899"/>
    <mergeCell ref="N1899:O1899"/>
    <mergeCell ref="P1899:Q1899"/>
    <mergeCell ref="S1913:T1913"/>
    <mergeCell ref="U1913:V1913"/>
    <mergeCell ref="X1913:Y1913"/>
    <mergeCell ref="Z1913:AA1913"/>
    <mergeCell ref="I1913:J1913"/>
    <mergeCell ref="K1913:L1913"/>
    <mergeCell ref="N1913:O1913"/>
    <mergeCell ref="P1913:Q1913"/>
    <mergeCell ref="S1902:T1902"/>
    <mergeCell ref="U1902:V1902"/>
    <mergeCell ref="S1909:T1909"/>
    <mergeCell ref="U1909:V1909"/>
    <mergeCell ref="D1878:E1878"/>
    <mergeCell ref="F1878:G1878"/>
    <mergeCell ref="D1881:E1881"/>
    <mergeCell ref="F1881:G1881"/>
    <mergeCell ref="I1881:J1881"/>
    <mergeCell ref="K1881:L1881"/>
    <mergeCell ref="N1881:O1881"/>
    <mergeCell ref="P1881:Q1881"/>
    <mergeCell ref="X1881:Y1881"/>
    <mergeCell ref="Z1881:AA1881"/>
    <mergeCell ref="D1885:E1885"/>
    <mergeCell ref="F1885:G1885"/>
    <mergeCell ref="D1888:E1888"/>
    <mergeCell ref="F1888:G1888"/>
    <mergeCell ref="I1888:J1888"/>
    <mergeCell ref="K1888:L1888"/>
    <mergeCell ref="N1888:O1888"/>
    <mergeCell ref="P1888:Q1888"/>
    <mergeCell ref="X1888:Y1888"/>
    <mergeCell ref="Z1888:AA1888"/>
    <mergeCell ref="S1885:T1885"/>
    <mergeCell ref="U1885:V1885"/>
    <mergeCell ref="X1885:Y1885"/>
    <mergeCell ref="Z1885:AA1885"/>
    <mergeCell ref="I1885:J1885"/>
    <mergeCell ref="K1885:L1885"/>
    <mergeCell ref="N1885:O1885"/>
    <mergeCell ref="P1885:Q1885"/>
    <mergeCell ref="D1892:E1892"/>
    <mergeCell ref="F1892:G1892"/>
    <mergeCell ref="D1895:E1895"/>
    <mergeCell ref="F1895:G1895"/>
    <mergeCell ref="I1895:J1895"/>
    <mergeCell ref="K1895:L1895"/>
    <mergeCell ref="N1895:O1895"/>
    <mergeCell ref="P1895:Q1895"/>
    <mergeCell ref="X1895:Y1895"/>
    <mergeCell ref="Z1895:AA1895"/>
    <mergeCell ref="S1878:T1878"/>
    <mergeCell ref="U1878:V1878"/>
    <mergeCell ref="X1878:Y1878"/>
    <mergeCell ref="Z1878:AA1878"/>
    <mergeCell ref="I1878:J1878"/>
    <mergeCell ref="K1878:L1878"/>
    <mergeCell ref="N1878:O1878"/>
    <mergeCell ref="P1878:Q1878"/>
    <mergeCell ref="S1881:T1881"/>
    <mergeCell ref="U1881:V1881"/>
    <mergeCell ref="S1888:T1888"/>
    <mergeCell ref="U1888:V1888"/>
    <mergeCell ref="S1895:T1895"/>
    <mergeCell ref="U1895:V1895"/>
    <mergeCell ref="D1860:E1860"/>
    <mergeCell ref="F1860:G1860"/>
    <mergeCell ref="I1860:J1860"/>
    <mergeCell ref="K1860:L1860"/>
    <mergeCell ref="N1860:O1860"/>
    <mergeCell ref="P1860:Q1860"/>
    <mergeCell ref="X1860:Y1860"/>
    <mergeCell ref="Z1860:AA1860"/>
    <mergeCell ref="S1850:T1850"/>
    <mergeCell ref="U1850:V1850"/>
    <mergeCell ref="X1850:Y1850"/>
    <mergeCell ref="Z1850:AA1850"/>
    <mergeCell ref="I1850:J1850"/>
    <mergeCell ref="K1850:L1850"/>
    <mergeCell ref="N1850:O1850"/>
    <mergeCell ref="P1850:Q1850"/>
    <mergeCell ref="S1857:T1857"/>
    <mergeCell ref="U1857:V1857"/>
    <mergeCell ref="X1857:Y1857"/>
    <mergeCell ref="Z1857:AA1857"/>
    <mergeCell ref="D1864:E1864"/>
    <mergeCell ref="F1864:G1864"/>
    <mergeCell ref="D1867:E1867"/>
    <mergeCell ref="F1867:G1867"/>
    <mergeCell ref="I1867:J1867"/>
    <mergeCell ref="K1867:L1867"/>
    <mergeCell ref="N1867:O1867"/>
    <mergeCell ref="P1867:Q1867"/>
    <mergeCell ref="X1867:Y1867"/>
    <mergeCell ref="Z1867:AA1867"/>
    <mergeCell ref="D1871:E1871"/>
    <mergeCell ref="F1871:G1871"/>
    <mergeCell ref="D1874:E1874"/>
    <mergeCell ref="F1874:G1874"/>
    <mergeCell ref="I1874:J1874"/>
    <mergeCell ref="K1874:L1874"/>
    <mergeCell ref="N1874:O1874"/>
    <mergeCell ref="P1874:Q1874"/>
    <mergeCell ref="X1874:Y1874"/>
    <mergeCell ref="Z1874:AA1874"/>
    <mergeCell ref="S1864:T1864"/>
    <mergeCell ref="U1864:V1864"/>
    <mergeCell ref="X1864:Y1864"/>
    <mergeCell ref="Z1864:AA1864"/>
    <mergeCell ref="I1864:J1864"/>
    <mergeCell ref="K1864:L1864"/>
    <mergeCell ref="N1864:O1864"/>
    <mergeCell ref="P1864:Q1864"/>
    <mergeCell ref="S1871:T1871"/>
    <mergeCell ref="U1871:V1871"/>
    <mergeCell ref="X1871:Y1871"/>
    <mergeCell ref="Z1871:AA1871"/>
    <mergeCell ref="I1871:J1871"/>
    <mergeCell ref="K1871:L1871"/>
    <mergeCell ref="N1871:O1871"/>
    <mergeCell ref="P1871:Q1871"/>
    <mergeCell ref="S1860:T1860"/>
    <mergeCell ref="U1860:V1860"/>
    <mergeCell ref="S1867:T1867"/>
    <mergeCell ref="U1867:V1867"/>
    <mergeCell ref="S1874:T1874"/>
    <mergeCell ref="U1874:V1874"/>
    <mergeCell ref="D1843:E1843"/>
    <mergeCell ref="F1843:G1843"/>
    <mergeCell ref="D1846:E1846"/>
    <mergeCell ref="F1846:G1846"/>
    <mergeCell ref="I1846:J1846"/>
    <mergeCell ref="K1846:L1846"/>
    <mergeCell ref="N1846:O1846"/>
    <mergeCell ref="P1846:Q1846"/>
    <mergeCell ref="X1846:Y1846"/>
    <mergeCell ref="Z1846:AA1846"/>
    <mergeCell ref="S1843:T1843"/>
    <mergeCell ref="U1843:V1843"/>
    <mergeCell ref="X1843:Y1843"/>
    <mergeCell ref="Z1843:AA1843"/>
    <mergeCell ref="I1843:J1843"/>
    <mergeCell ref="K1843:L1843"/>
    <mergeCell ref="N1843:O1843"/>
    <mergeCell ref="P1843:Q1843"/>
    <mergeCell ref="S1839:T1839"/>
    <mergeCell ref="U1839:V1839"/>
    <mergeCell ref="S1846:T1846"/>
    <mergeCell ref="U1846:V1846"/>
    <mergeCell ref="D1850:E1850"/>
    <mergeCell ref="F1850:G1850"/>
    <mergeCell ref="D1853:E1853"/>
    <mergeCell ref="F1853:G1853"/>
    <mergeCell ref="I1853:J1853"/>
    <mergeCell ref="K1853:L1853"/>
    <mergeCell ref="N1853:O1853"/>
    <mergeCell ref="P1853:Q1853"/>
    <mergeCell ref="X1853:Y1853"/>
    <mergeCell ref="Z1853:AA1853"/>
    <mergeCell ref="D1857:E1857"/>
    <mergeCell ref="F1857:G1857"/>
    <mergeCell ref="I1857:J1857"/>
    <mergeCell ref="K1857:L1857"/>
    <mergeCell ref="N1857:O1857"/>
    <mergeCell ref="P1857:Q1857"/>
    <mergeCell ref="S1853:T1853"/>
    <mergeCell ref="U1853:V1853"/>
    <mergeCell ref="D1822:E1822"/>
    <mergeCell ref="F1822:G1822"/>
    <mergeCell ref="D1825:E1825"/>
    <mergeCell ref="F1825:G1825"/>
    <mergeCell ref="I1825:J1825"/>
    <mergeCell ref="K1825:L1825"/>
    <mergeCell ref="N1825:O1825"/>
    <mergeCell ref="P1825:Q1825"/>
    <mergeCell ref="X1825:Y1825"/>
    <mergeCell ref="Z1825:AA1825"/>
    <mergeCell ref="D1829:E1829"/>
    <mergeCell ref="F1829:G1829"/>
    <mergeCell ref="D1832:E1832"/>
    <mergeCell ref="F1832:G1832"/>
    <mergeCell ref="I1832:J1832"/>
    <mergeCell ref="K1832:L1832"/>
    <mergeCell ref="N1832:O1832"/>
    <mergeCell ref="P1832:Q1832"/>
    <mergeCell ref="X1832:Y1832"/>
    <mergeCell ref="Z1832:AA1832"/>
    <mergeCell ref="S1822:T1822"/>
    <mergeCell ref="U1822:V1822"/>
    <mergeCell ref="X1822:Y1822"/>
    <mergeCell ref="Z1822:AA1822"/>
    <mergeCell ref="I1822:J1822"/>
    <mergeCell ref="K1822:L1822"/>
    <mergeCell ref="N1822:O1822"/>
    <mergeCell ref="P1822:Q1822"/>
    <mergeCell ref="D1836:E1836"/>
    <mergeCell ref="F1836:G1836"/>
    <mergeCell ref="D1839:E1839"/>
    <mergeCell ref="F1839:G1839"/>
    <mergeCell ref="I1839:J1839"/>
    <mergeCell ref="K1839:L1839"/>
    <mergeCell ref="N1839:O1839"/>
    <mergeCell ref="P1839:Q1839"/>
    <mergeCell ref="X1839:Y1839"/>
    <mergeCell ref="Z1839:AA1839"/>
    <mergeCell ref="S1836:T1836"/>
    <mergeCell ref="U1836:V1836"/>
    <mergeCell ref="X1836:Y1836"/>
    <mergeCell ref="Z1836:AA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I1829:J1829"/>
    <mergeCell ref="K1829:L1829"/>
    <mergeCell ref="N1829:O1829"/>
    <mergeCell ref="P1829:Q1829"/>
    <mergeCell ref="S1832:T1832"/>
    <mergeCell ref="U1832:V1832"/>
    <mergeCell ref="S1825:T1825"/>
    <mergeCell ref="U1825:V1825"/>
    <mergeCell ref="D1801:E1801"/>
    <mergeCell ref="F1801:G1801"/>
    <mergeCell ref="D1804:E1804"/>
    <mergeCell ref="F1804:G1804"/>
    <mergeCell ref="I1804:J1804"/>
    <mergeCell ref="K1804:L1804"/>
    <mergeCell ref="N1804:O1804"/>
    <mergeCell ref="P1804:Q1804"/>
    <mergeCell ref="X1804:Y1804"/>
    <mergeCell ref="Z1804:AA1804"/>
    <mergeCell ref="S1801:T1801"/>
    <mergeCell ref="U1801:V1801"/>
    <mergeCell ref="X1801:Y1801"/>
    <mergeCell ref="Z1801:AA1801"/>
    <mergeCell ref="I1801:J1801"/>
    <mergeCell ref="K1801:L1801"/>
    <mergeCell ref="N1801:O1801"/>
    <mergeCell ref="P1801:Q1801"/>
    <mergeCell ref="D1808:E1808"/>
    <mergeCell ref="F1808:G1808"/>
    <mergeCell ref="D1811:E1811"/>
    <mergeCell ref="F1811:G1811"/>
    <mergeCell ref="I1811:J1811"/>
    <mergeCell ref="K1811:L1811"/>
    <mergeCell ref="N1811:O1811"/>
    <mergeCell ref="P1811:Q1811"/>
    <mergeCell ref="X1811:Y1811"/>
    <mergeCell ref="Z1811:AA1811"/>
    <mergeCell ref="D1815:E1815"/>
    <mergeCell ref="F1815:G1815"/>
    <mergeCell ref="D1818:E1818"/>
    <mergeCell ref="F1818:G1818"/>
    <mergeCell ref="I1818:J1818"/>
    <mergeCell ref="K1818:L1818"/>
    <mergeCell ref="N1818:O1818"/>
    <mergeCell ref="P1818:Q1818"/>
    <mergeCell ref="X1818:Y1818"/>
    <mergeCell ref="Z1818:AA1818"/>
    <mergeCell ref="S1808:T1808"/>
    <mergeCell ref="U1808:V1808"/>
    <mergeCell ref="X1808:Y1808"/>
    <mergeCell ref="Z1808:AA1808"/>
    <mergeCell ref="I1808:J1808"/>
    <mergeCell ref="K1808:L1808"/>
    <mergeCell ref="N1808:O1808"/>
    <mergeCell ref="P1808:Q1808"/>
    <mergeCell ref="S1815:T1815"/>
    <mergeCell ref="U1815:V1815"/>
    <mergeCell ref="X1815:Y1815"/>
    <mergeCell ref="Z1815:AA1815"/>
    <mergeCell ref="I1815:J1815"/>
    <mergeCell ref="K1815:L1815"/>
    <mergeCell ref="N1815:O1815"/>
    <mergeCell ref="P1815:Q1815"/>
    <mergeCell ref="S1804:T1804"/>
    <mergeCell ref="U1804:V1804"/>
    <mergeCell ref="S1811:T1811"/>
    <mergeCell ref="U1811:V1811"/>
    <mergeCell ref="S1818:T1818"/>
    <mergeCell ref="U1818:V1818"/>
    <mergeCell ref="D1783:E1783"/>
    <mergeCell ref="F1783:G1783"/>
    <mergeCell ref="I1783:J1783"/>
    <mergeCell ref="K1783:L1783"/>
    <mergeCell ref="N1783:O1783"/>
    <mergeCell ref="P1783:Q1783"/>
    <mergeCell ref="X1783:Y1783"/>
    <mergeCell ref="Z1783:AA1783"/>
    <mergeCell ref="D1787:E1787"/>
    <mergeCell ref="F1787:G1787"/>
    <mergeCell ref="D1790:E1790"/>
    <mergeCell ref="F1790:G1790"/>
    <mergeCell ref="I1790:J1790"/>
    <mergeCell ref="K1790:L1790"/>
    <mergeCell ref="N1790:O1790"/>
    <mergeCell ref="P1790:Q1790"/>
    <mergeCell ref="X1790:Y1790"/>
    <mergeCell ref="Z1790:AA1790"/>
    <mergeCell ref="S1780:T1780"/>
    <mergeCell ref="U1780:V1780"/>
    <mergeCell ref="X1780:Y1780"/>
    <mergeCell ref="Z1780:AA1780"/>
    <mergeCell ref="I1780:J1780"/>
    <mergeCell ref="K1780:L1780"/>
    <mergeCell ref="N1780:O1780"/>
    <mergeCell ref="P1780:Q1780"/>
    <mergeCell ref="D1794:E1794"/>
    <mergeCell ref="F1794:G1794"/>
    <mergeCell ref="D1797:E1797"/>
    <mergeCell ref="F1797:G1797"/>
    <mergeCell ref="I1797:J1797"/>
    <mergeCell ref="K1797:L1797"/>
    <mergeCell ref="N1797:O1797"/>
    <mergeCell ref="P1797:Q1797"/>
    <mergeCell ref="X1797:Y1797"/>
    <mergeCell ref="Z1797:AA1797"/>
    <mergeCell ref="S1794:T1794"/>
    <mergeCell ref="U1794:V1794"/>
    <mergeCell ref="X1794:Y1794"/>
    <mergeCell ref="Z1794:AA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I1787:J1787"/>
    <mergeCell ref="K1787:L1787"/>
    <mergeCell ref="N1787:O1787"/>
    <mergeCell ref="P1787:Q1787"/>
    <mergeCell ref="S1783:T1783"/>
    <mergeCell ref="U1783:V1783"/>
    <mergeCell ref="S1790:T1790"/>
    <mergeCell ref="U1790:V1790"/>
    <mergeCell ref="S1797:T1797"/>
    <mergeCell ref="U1797:V1797"/>
    <mergeCell ref="D1766:E1766"/>
    <mergeCell ref="F1766:G1766"/>
    <mergeCell ref="D1769:E1769"/>
    <mergeCell ref="F1769:G1769"/>
    <mergeCell ref="I1769:J1769"/>
    <mergeCell ref="K1769:L1769"/>
    <mergeCell ref="N1769:O1769"/>
    <mergeCell ref="P1769:Q1769"/>
    <mergeCell ref="X1769:Y1769"/>
    <mergeCell ref="Z1769:AA1769"/>
    <mergeCell ref="D1773:E1773"/>
    <mergeCell ref="F1773:G1773"/>
    <mergeCell ref="D1776:E1776"/>
    <mergeCell ref="F1776:G1776"/>
    <mergeCell ref="I1776:J1776"/>
    <mergeCell ref="K1776:L1776"/>
    <mergeCell ref="N1776:O1776"/>
    <mergeCell ref="P1776:Q1776"/>
    <mergeCell ref="X1776:Y1776"/>
    <mergeCell ref="Z1776:AA1776"/>
    <mergeCell ref="S1766:T1766"/>
    <mergeCell ref="U1766:V1766"/>
    <mergeCell ref="X1766:Y1766"/>
    <mergeCell ref="Z1766:AA1766"/>
    <mergeCell ref="I1766:J1766"/>
    <mergeCell ref="K1766:L1766"/>
    <mergeCell ref="N1766:O1766"/>
    <mergeCell ref="P1766:Q1766"/>
    <mergeCell ref="S1773:T1773"/>
    <mergeCell ref="U1773:V1773"/>
    <mergeCell ref="X1773:Y1773"/>
    <mergeCell ref="Z1773:AA1773"/>
    <mergeCell ref="D1780:E1780"/>
    <mergeCell ref="F1780:G1780"/>
    <mergeCell ref="I1773:J1773"/>
    <mergeCell ref="K1773:L1773"/>
    <mergeCell ref="N1773:O1773"/>
    <mergeCell ref="P1773:Q1773"/>
    <mergeCell ref="S1769:T1769"/>
    <mergeCell ref="U1769:V1769"/>
    <mergeCell ref="S1776:T1776"/>
    <mergeCell ref="U1776:V1776"/>
    <mergeCell ref="D1748:E1748"/>
    <mergeCell ref="F1748:G1748"/>
    <mergeCell ref="I1748:J1748"/>
    <mergeCell ref="K1748:L1748"/>
    <mergeCell ref="N1748:O1748"/>
    <mergeCell ref="P1748:Q1748"/>
    <mergeCell ref="X1748:Y1748"/>
    <mergeCell ref="Z1748:AA1748"/>
    <mergeCell ref="S1738:T1738"/>
    <mergeCell ref="U1738:V1738"/>
    <mergeCell ref="X1738:Y1738"/>
    <mergeCell ref="Z1738:AA1738"/>
    <mergeCell ref="I1738:J1738"/>
    <mergeCell ref="K1738:L1738"/>
    <mergeCell ref="N1738:O1738"/>
    <mergeCell ref="P1738:Q1738"/>
    <mergeCell ref="D1752:E1752"/>
    <mergeCell ref="F1752:G1752"/>
    <mergeCell ref="D1755:E1755"/>
    <mergeCell ref="F1755:G1755"/>
    <mergeCell ref="I1755:J1755"/>
    <mergeCell ref="K1755:L1755"/>
    <mergeCell ref="N1755:O1755"/>
    <mergeCell ref="P1755:Q1755"/>
    <mergeCell ref="X1755:Y1755"/>
    <mergeCell ref="Z1755:AA1755"/>
    <mergeCell ref="D1759:E1759"/>
    <mergeCell ref="F1759:G1759"/>
    <mergeCell ref="D1762:E1762"/>
    <mergeCell ref="F1762:G1762"/>
    <mergeCell ref="I1762:J1762"/>
    <mergeCell ref="K1762:L1762"/>
    <mergeCell ref="N1762:O1762"/>
    <mergeCell ref="P1762:Q1762"/>
    <mergeCell ref="X1762:Y1762"/>
    <mergeCell ref="Z1762:AA1762"/>
    <mergeCell ref="S1759:T1759"/>
    <mergeCell ref="U1759:V1759"/>
    <mergeCell ref="X1759:Y1759"/>
    <mergeCell ref="Z1759:AA1759"/>
    <mergeCell ref="I1759:J1759"/>
    <mergeCell ref="K1759:L1759"/>
    <mergeCell ref="N1759:O1759"/>
    <mergeCell ref="P1759:Q1759"/>
    <mergeCell ref="S1755:T1755"/>
    <mergeCell ref="U1755:V1755"/>
    <mergeCell ref="S1762:T1762"/>
    <mergeCell ref="U1762:V1762"/>
    <mergeCell ref="S1752:T1752"/>
    <mergeCell ref="U1752:V1752"/>
    <mergeCell ref="X1752:Y1752"/>
    <mergeCell ref="Z1752:AA1752"/>
    <mergeCell ref="I1752:J1752"/>
    <mergeCell ref="K1752:L1752"/>
    <mergeCell ref="N1752:O1752"/>
    <mergeCell ref="P1752:Q1752"/>
    <mergeCell ref="S1748:T1748"/>
    <mergeCell ref="U1748:V1748"/>
    <mergeCell ref="D1731:E1731"/>
    <mergeCell ref="F1731:G1731"/>
    <mergeCell ref="D1734:E1734"/>
    <mergeCell ref="F1734:G1734"/>
    <mergeCell ref="I1734:J1734"/>
    <mergeCell ref="K1734:L1734"/>
    <mergeCell ref="N1734:O1734"/>
    <mergeCell ref="P1734:Q1734"/>
    <mergeCell ref="X1734:Y1734"/>
    <mergeCell ref="Z1734:AA1734"/>
    <mergeCell ref="S1724:T1724"/>
    <mergeCell ref="U1724:V1724"/>
    <mergeCell ref="X1724:Y1724"/>
    <mergeCell ref="Z1724:AA1724"/>
    <mergeCell ref="I1724:J1724"/>
    <mergeCell ref="K1724:L1724"/>
    <mergeCell ref="N1724:O1724"/>
    <mergeCell ref="P1724:Q1724"/>
    <mergeCell ref="S1731:T1731"/>
    <mergeCell ref="U1731:V1731"/>
    <mergeCell ref="X1731:Y1731"/>
    <mergeCell ref="Z1731:AA1731"/>
    <mergeCell ref="D1738:E1738"/>
    <mergeCell ref="F1738:G1738"/>
    <mergeCell ref="D1741:E1741"/>
    <mergeCell ref="F1741:G1741"/>
    <mergeCell ref="I1741:J1741"/>
    <mergeCell ref="K1741:L1741"/>
    <mergeCell ref="N1741:O1741"/>
    <mergeCell ref="P1741:Q1741"/>
    <mergeCell ref="X1741:Y1741"/>
    <mergeCell ref="Z1741:AA1741"/>
    <mergeCell ref="D1745:E1745"/>
    <mergeCell ref="F1745:G1745"/>
    <mergeCell ref="I1731:J1731"/>
    <mergeCell ref="K1731:L1731"/>
    <mergeCell ref="N1731:O1731"/>
    <mergeCell ref="P1731:Q1731"/>
    <mergeCell ref="S1745:T1745"/>
    <mergeCell ref="U1745:V1745"/>
    <mergeCell ref="X1745:Y1745"/>
    <mergeCell ref="Z1745:AA1745"/>
    <mergeCell ref="I1745:J1745"/>
    <mergeCell ref="K1745:L1745"/>
    <mergeCell ref="N1745:O1745"/>
    <mergeCell ref="P1745:Q1745"/>
    <mergeCell ref="S1734:T1734"/>
    <mergeCell ref="U1734:V1734"/>
    <mergeCell ref="S1741:T1741"/>
    <mergeCell ref="U1741:V1741"/>
    <mergeCell ref="D1710:E1710"/>
    <mergeCell ref="F1710:G1710"/>
    <mergeCell ref="D1713:E1713"/>
    <mergeCell ref="F1713:G1713"/>
    <mergeCell ref="I1713:J1713"/>
    <mergeCell ref="K1713:L1713"/>
    <mergeCell ref="N1713:O1713"/>
    <mergeCell ref="P1713:Q1713"/>
    <mergeCell ref="X1713:Y1713"/>
    <mergeCell ref="Z1713:AA1713"/>
    <mergeCell ref="D1717:E1717"/>
    <mergeCell ref="F1717:G1717"/>
    <mergeCell ref="D1720:E1720"/>
    <mergeCell ref="F1720:G1720"/>
    <mergeCell ref="I1720:J1720"/>
    <mergeCell ref="K1720:L1720"/>
    <mergeCell ref="N1720:O1720"/>
    <mergeCell ref="P1720:Q1720"/>
    <mergeCell ref="X1720:Y1720"/>
    <mergeCell ref="Z1720:AA1720"/>
    <mergeCell ref="S1717:T1717"/>
    <mergeCell ref="U1717:V1717"/>
    <mergeCell ref="X1717:Y1717"/>
    <mergeCell ref="Z1717:AA1717"/>
    <mergeCell ref="I1717:J1717"/>
    <mergeCell ref="K1717:L1717"/>
    <mergeCell ref="N1717:O1717"/>
    <mergeCell ref="P1717:Q1717"/>
    <mergeCell ref="D1724:E1724"/>
    <mergeCell ref="F1724:G1724"/>
    <mergeCell ref="D1727:E1727"/>
    <mergeCell ref="F1727:G1727"/>
    <mergeCell ref="I1727:J1727"/>
    <mergeCell ref="K1727:L1727"/>
    <mergeCell ref="N1727:O1727"/>
    <mergeCell ref="P1727:Q1727"/>
    <mergeCell ref="X1727:Y1727"/>
    <mergeCell ref="Z1727:AA1727"/>
    <mergeCell ref="S1710:T1710"/>
    <mergeCell ref="U1710:V1710"/>
    <mergeCell ref="X1710:Y1710"/>
    <mergeCell ref="Z1710:AA1710"/>
    <mergeCell ref="I1710:J1710"/>
    <mergeCell ref="K1710:L1710"/>
    <mergeCell ref="N1710:O1710"/>
    <mergeCell ref="P1710:Q1710"/>
    <mergeCell ref="S1713:T1713"/>
    <mergeCell ref="U1713:V1713"/>
    <mergeCell ref="S1720:T1720"/>
    <mergeCell ref="U1720:V1720"/>
    <mergeCell ref="S1727:T1727"/>
    <mergeCell ref="U1727:V1727"/>
    <mergeCell ref="D1692:E1692"/>
    <mergeCell ref="F1692:G1692"/>
    <mergeCell ref="I1692:J1692"/>
    <mergeCell ref="K1692:L1692"/>
    <mergeCell ref="N1692:O1692"/>
    <mergeCell ref="P1692:Q1692"/>
    <mergeCell ref="X1692:Y1692"/>
    <mergeCell ref="Z1692:AA1692"/>
    <mergeCell ref="S1682:T1682"/>
    <mergeCell ref="U1682:V1682"/>
    <mergeCell ref="X1682:Y1682"/>
    <mergeCell ref="Z1682:AA1682"/>
    <mergeCell ref="I1682:J1682"/>
    <mergeCell ref="K1682:L1682"/>
    <mergeCell ref="N1682:O1682"/>
    <mergeCell ref="P1682:Q1682"/>
    <mergeCell ref="S1689:T1689"/>
    <mergeCell ref="U1689:V1689"/>
    <mergeCell ref="X1689:Y1689"/>
    <mergeCell ref="Z1689:AA1689"/>
    <mergeCell ref="D1696:E1696"/>
    <mergeCell ref="F1696:G1696"/>
    <mergeCell ref="D1699:E1699"/>
    <mergeCell ref="F1699:G1699"/>
    <mergeCell ref="I1699:J1699"/>
    <mergeCell ref="K1699:L1699"/>
    <mergeCell ref="N1699:O1699"/>
    <mergeCell ref="P1699:Q1699"/>
    <mergeCell ref="X1699:Y1699"/>
    <mergeCell ref="Z1699:AA1699"/>
    <mergeCell ref="D1703:E1703"/>
    <mergeCell ref="F1703:G1703"/>
    <mergeCell ref="D1706:E1706"/>
    <mergeCell ref="F1706:G1706"/>
    <mergeCell ref="I1706:J1706"/>
    <mergeCell ref="K1706:L1706"/>
    <mergeCell ref="N1706:O1706"/>
    <mergeCell ref="P1706:Q1706"/>
    <mergeCell ref="X1706:Y1706"/>
    <mergeCell ref="Z1706:AA1706"/>
    <mergeCell ref="S1696:T1696"/>
    <mergeCell ref="U1696:V1696"/>
    <mergeCell ref="X1696:Y1696"/>
    <mergeCell ref="Z1696:AA1696"/>
    <mergeCell ref="I1696:J1696"/>
    <mergeCell ref="K1696:L1696"/>
    <mergeCell ref="N1696:O1696"/>
    <mergeCell ref="P1696:Q1696"/>
    <mergeCell ref="S1703:T1703"/>
    <mergeCell ref="U1703:V1703"/>
    <mergeCell ref="X1703:Y1703"/>
    <mergeCell ref="Z1703:AA1703"/>
    <mergeCell ref="I1703:J1703"/>
    <mergeCell ref="K1703:L1703"/>
    <mergeCell ref="N1703:O1703"/>
    <mergeCell ref="P1703:Q1703"/>
    <mergeCell ref="S1692:T1692"/>
    <mergeCell ref="U1692:V1692"/>
    <mergeCell ref="S1699:T1699"/>
    <mergeCell ref="U1699:V1699"/>
    <mergeCell ref="S1706:T1706"/>
    <mergeCell ref="U1706:V1706"/>
    <mergeCell ref="D1675:E1675"/>
    <mergeCell ref="F1675:G1675"/>
    <mergeCell ref="D1678:E1678"/>
    <mergeCell ref="F1678:G1678"/>
    <mergeCell ref="I1678:J1678"/>
    <mergeCell ref="K1678:L1678"/>
    <mergeCell ref="N1678:O1678"/>
    <mergeCell ref="P1678:Q1678"/>
    <mergeCell ref="X1678:Y1678"/>
    <mergeCell ref="Z1678:AA1678"/>
    <mergeCell ref="S1675:T1675"/>
    <mergeCell ref="U1675:V1675"/>
    <mergeCell ref="X1675:Y1675"/>
    <mergeCell ref="Z1675:AA1675"/>
    <mergeCell ref="I1675:J1675"/>
    <mergeCell ref="K1675:L1675"/>
    <mergeCell ref="N1675:O1675"/>
    <mergeCell ref="P1675:Q1675"/>
    <mergeCell ref="S1671:T1671"/>
    <mergeCell ref="U1671:V1671"/>
    <mergeCell ref="S1678:T1678"/>
    <mergeCell ref="U1678:V1678"/>
    <mergeCell ref="D1682:E1682"/>
    <mergeCell ref="F1682:G1682"/>
    <mergeCell ref="D1685:E1685"/>
    <mergeCell ref="F1685:G1685"/>
    <mergeCell ref="I1685:J1685"/>
    <mergeCell ref="K1685:L1685"/>
    <mergeCell ref="N1685:O1685"/>
    <mergeCell ref="P1685:Q1685"/>
    <mergeCell ref="X1685:Y1685"/>
    <mergeCell ref="Z1685:AA1685"/>
    <mergeCell ref="D1689:E1689"/>
    <mergeCell ref="F1689:G1689"/>
    <mergeCell ref="I1689:J1689"/>
    <mergeCell ref="K1689:L1689"/>
    <mergeCell ref="N1689:O1689"/>
    <mergeCell ref="P1689:Q1689"/>
    <mergeCell ref="S1685:T1685"/>
    <mergeCell ref="U1685:V1685"/>
    <mergeCell ref="D1654:E1654"/>
    <mergeCell ref="F1654:G1654"/>
    <mergeCell ref="D1657:E1657"/>
    <mergeCell ref="F1657:G1657"/>
    <mergeCell ref="I1657:J1657"/>
    <mergeCell ref="K1657:L1657"/>
    <mergeCell ref="N1657:O1657"/>
    <mergeCell ref="P1657:Q1657"/>
    <mergeCell ref="X1657:Y1657"/>
    <mergeCell ref="Z1657:AA1657"/>
    <mergeCell ref="D1661:E1661"/>
    <mergeCell ref="F1661:G1661"/>
    <mergeCell ref="D1664:E1664"/>
    <mergeCell ref="F1664:G1664"/>
    <mergeCell ref="I1664:J1664"/>
    <mergeCell ref="K1664:L1664"/>
    <mergeCell ref="N1664:O1664"/>
    <mergeCell ref="P1664:Q1664"/>
    <mergeCell ref="X1664:Y1664"/>
    <mergeCell ref="Z1664:AA1664"/>
    <mergeCell ref="S1654:T1654"/>
    <mergeCell ref="U1654:V1654"/>
    <mergeCell ref="X1654:Y1654"/>
    <mergeCell ref="Z1654:AA1654"/>
    <mergeCell ref="I1654:J1654"/>
    <mergeCell ref="K1654:L1654"/>
    <mergeCell ref="N1654:O1654"/>
    <mergeCell ref="P1654:Q1654"/>
    <mergeCell ref="D1668:E1668"/>
    <mergeCell ref="F1668:G1668"/>
    <mergeCell ref="D1671:E1671"/>
    <mergeCell ref="F1671:G1671"/>
    <mergeCell ref="I1671:J1671"/>
    <mergeCell ref="K1671:L1671"/>
    <mergeCell ref="N1671:O1671"/>
    <mergeCell ref="P1671:Q1671"/>
    <mergeCell ref="X1671:Y1671"/>
    <mergeCell ref="Z1671:AA1671"/>
    <mergeCell ref="S1668:T1668"/>
    <mergeCell ref="U1668:V1668"/>
    <mergeCell ref="X1668:Y1668"/>
    <mergeCell ref="Z1668:AA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I1661:J1661"/>
    <mergeCell ref="K1661:L1661"/>
    <mergeCell ref="N1661:O1661"/>
    <mergeCell ref="P1661:Q1661"/>
    <mergeCell ref="S1664:T1664"/>
    <mergeCell ref="U1664:V1664"/>
    <mergeCell ref="S1657:T1657"/>
    <mergeCell ref="U1657:V1657"/>
    <mergeCell ref="D1633:E1633"/>
    <mergeCell ref="F1633:G1633"/>
    <mergeCell ref="D1636:E1636"/>
    <mergeCell ref="F1636:G1636"/>
    <mergeCell ref="I1636:J1636"/>
    <mergeCell ref="K1636:L1636"/>
    <mergeCell ref="N1636:O1636"/>
    <mergeCell ref="P1636:Q1636"/>
    <mergeCell ref="X1636:Y1636"/>
    <mergeCell ref="Z1636:AA1636"/>
    <mergeCell ref="S1633:T1633"/>
    <mergeCell ref="U1633:V1633"/>
    <mergeCell ref="X1633:Y1633"/>
    <mergeCell ref="Z1633:AA1633"/>
    <mergeCell ref="I1633:J1633"/>
    <mergeCell ref="K1633:L1633"/>
    <mergeCell ref="N1633:O1633"/>
    <mergeCell ref="P1633:Q1633"/>
    <mergeCell ref="D1640:E1640"/>
    <mergeCell ref="F1640:G1640"/>
    <mergeCell ref="D1643:E1643"/>
    <mergeCell ref="F1643:G1643"/>
    <mergeCell ref="I1643:J1643"/>
    <mergeCell ref="K1643:L1643"/>
    <mergeCell ref="N1643:O1643"/>
    <mergeCell ref="P1643:Q1643"/>
    <mergeCell ref="X1643:Y1643"/>
    <mergeCell ref="Z1643:AA1643"/>
    <mergeCell ref="D1647:E1647"/>
    <mergeCell ref="F1647:G1647"/>
    <mergeCell ref="D1650:E1650"/>
    <mergeCell ref="F1650:G1650"/>
    <mergeCell ref="I1650:J1650"/>
    <mergeCell ref="K1650:L1650"/>
    <mergeCell ref="N1650:O1650"/>
    <mergeCell ref="P1650:Q1650"/>
    <mergeCell ref="X1650:Y1650"/>
    <mergeCell ref="Z1650:AA1650"/>
    <mergeCell ref="S1640:T1640"/>
    <mergeCell ref="U1640:V1640"/>
    <mergeCell ref="X1640:Y1640"/>
    <mergeCell ref="Z1640:AA1640"/>
    <mergeCell ref="I1640:J1640"/>
    <mergeCell ref="K1640:L1640"/>
    <mergeCell ref="N1640:O1640"/>
    <mergeCell ref="P1640:Q1640"/>
    <mergeCell ref="S1647:T1647"/>
    <mergeCell ref="U1647:V1647"/>
    <mergeCell ref="X1647:Y1647"/>
    <mergeCell ref="Z1647:AA1647"/>
    <mergeCell ref="I1647:J1647"/>
    <mergeCell ref="K1647:L1647"/>
    <mergeCell ref="N1647:O1647"/>
    <mergeCell ref="P1647:Q1647"/>
    <mergeCell ref="S1636:T1636"/>
    <mergeCell ref="U1636:V1636"/>
    <mergeCell ref="S1643:T1643"/>
    <mergeCell ref="U1643:V1643"/>
    <mergeCell ref="S1650:T1650"/>
    <mergeCell ref="U1650:V1650"/>
    <mergeCell ref="D1615:E1615"/>
    <mergeCell ref="F1615:G1615"/>
    <mergeCell ref="I1615:J1615"/>
    <mergeCell ref="K1615:L1615"/>
    <mergeCell ref="N1615:O1615"/>
    <mergeCell ref="P1615:Q1615"/>
    <mergeCell ref="X1615:Y1615"/>
    <mergeCell ref="Z1615:AA1615"/>
    <mergeCell ref="D1619:E1619"/>
    <mergeCell ref="F1619:G1619"/>
    <mergeCell ref="D1622:E1622"/>
    <mergeCell ref="F1622:G1622"/>
    <mergeCell ref="I1622:J1622"/>
    <mergeCell ref="K1622:L1622"/>
    <mergeCell ref="N1622:O1622"/>
    <mergeCell ref="P1622:Q1622"/>
    <mergeCell ref="X1622:Y1622"/>
    <mergeCell ref="Z1622:AA1622"/>
    <mergeCell ref="S1612:T1612"/>
    <mergeCell ref="U1612:V1612"/>
    <mergeCell ref="X1612:Y1612"/>
    <mergeCell ref="Z1612:AA1612"/>
    <mergeCell ref="I1612:J1612"/>
    <mergeCell ref="K1612:L1612"/>
    <mergeCell ref="N1612:O1612"/>
    <mergeCell ref="P1612:Q1612"/>
    <mergeCell ref="D1626:E1626"/>
    <mergeCell ref="F1626:G1626"/>
    <mergeCell ref="D1629:E1629"/>
    <mergeCell ref="F1629:G1629"/>
    <mergeCell ref="I1629:J1629"/>
    <mergeCell ref="K1629:L1629"/>
    <mergeCell ref="N1629:O1629"/>
    <mergeCell ref="P1629:Q1629"/>
    <mergeCell ref="X1629:Y1629"/>
    <mergeCell ref="Z1629:AA1629"/>
    <mergeCell ref="S1626:T1626"/>
    <mergeCell ref="U1626:V1626"/>
    <mergeCell ref="X1626:Y1626"/>
    <mergeCell ref="Z1626:AA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I1619:J1619"/>
    <mergeCell ref="K1619:L1619"/>
    <mergeCell ref="N1619:O1619"/>
    <mergeCell ref="P1619:Q1619"/>
    <mergeCell ref="S1615:T1615"/>
    <mergeCell ref="U1615:V1615"/>
    <mergeCell ref="S1622:T1622"/>
    <mergeCell ref="U1622:V1622"/>
    <mergeCell ref="S1629:T1629"/>
    <mergeCell ref="U1629:V1629"/>
    <mergeCell ref="D1598:E1598"/>
    <mergeCell ref="F1598:G1598"/>
    <mergeCell ref="D1601:E1601"/>
    <mergeCell ref="F1601:G1601"/>
    <mergeCell ref="I1601:J1601"/>
    <mergeCell ref="K1601:L1601"/>
    <mergeCell ref="N1601:O1601"/>
    <mergeCell ref="P1601:Q1601"/>
    <mergeCell ref="X1601:Y1601"/>
    <mergeCell ref="Z1601:AA1601"/>
    <mergeCell ref="D1605:E1605"/>
    <mergeCell ref="F1605:G1605"/>
    <mergeCell ref="D1608:E1608"/>
    <mergeCell ref="F1608:G1608"/>
    <mergeCell ref="I1608:J1608"/>
    <mergeCell ref="K1608:L1608"/>
    <mergeCell ref="N1608:O1608"/>
    <mergeCell ref="P1608:Q1608"/>
    <mergeCell ref="X1608:Y1608"/>
    <mergeCell ref="Z1608:AA1608"/>
    <mergeCell ref="S1598:T1598"/>
    <mergeCell ref="U1598:V1598"/>
    <mergeCell ref="X1598:Y1598"/>
    <mergeCell ref="Z1598:AA1598"/>
    <mergeCell ref="I1598:J1598"/>
    <mergeCell ref="K1598:L1598"/>
    <mergeCell ref="N1598:O1598"/>
    <mergeCell ref="P1598:Q1598"/>
    <mergeCell ref="S1605:T1605"/>
    <mergeCell ref="U1605:V1605"/>
    <mergeCell ref="X1605:Y1605"/>
    <mergeCell ref="Z1605:AA1605"/>
    <mergeCell ref="D1612:E1612"/>
    <mergeCell ref="F1612:G1612"/>
    <mergeCell ref="I1605:J1605"/>
    <mergeCell ref="K1605:L1605"/>
    <mergeCell ref="N1605:O1605"/>
    <mergeCell ref="P1605:Q1605"/>
    <mergeCell ref="S1601:T1601"/>
    <mergeCell ref="U1601:V1601"/>
    <mergeCell ref="S1608:T1608"/>
    <mergeCell ref="U1608:V1608"/>
    <mergeCell ref="D1580:E1580"/>
    <mergeCell ref="F1580:G1580"/>
    <mergeCell ref="I1580:J1580"/>
    <mergeCell ref="K1580:L1580"/>
    <mergeCell ref="N1580:O1580"/>
    <mergeCell ref="P1580:Q1580"/>
    <mergeCell ref="X1580:Y1580"/>
    <mergeCell ref="Z1580:AA1580"/>
    <mergeCell ref="S1570:T1570"/>
    <mergeCell ref="U1570:V1570"/>
    <mergeCell ref="X1570:Y1570"/>
    <mergeCell ref="Z1570:AA1570"/>
    <mergeCell ref="I1570:J1570"/>
    <mergeCell ref="K1570:L1570"/>
    <mergeCell ref="N1570:O1570"/>
    <mergeCell ref="P1570:Q1570"/>
    <mergeCell ref="D1584:E1584"/>
    <mergeCell ref="F1584:G1584"/>
    <mergeCell ref="D1587:E1587"/>
    <mergeCell ref="F1587:G1587"/>
    <mergeCell ref="I1587:J1587"/>
    <mergeCell ref="K1587:L1587"/>
    <mergeCell ref="N1587:O1587"/>
    <mergeCell ref="P1587:Q1587"/>
    <mergeCell ref="X1587:Y1587"/>
    <mergeCell ref="Z1587:AA1587"/>
    <mergeCell ref="D1591:E1591"/>
    <mergeCell ref="F1591:G1591"/>
    <mergeCell ref="D1594:E1594"/>
    <mergeCell ref="F1594:G1594"/>
    <mergeCell ref="I1594:J1594"/>
    <mergeCell ref="K1594:L1594"/>
    <mergeCell ref="N1594:O1594"/>
    <mergeCell ref="P1594:Q1594"/>
    <mergeCell ref="X1594:Y1594"/>
    <mergeCell ref="Z1594:AA1594"/>
    <mergeCell ref="S1591:T1591"/>
    <mergeCell ref="U1591:V1591"/>
    <mergeCell ref="X1591:Y1591"/>
    <mergeCell ref="Z1591:AA1591"/>
    <mergeCell ref="I1591:J1591"/>
    <mergeCell ref="K1591:L1591"/>
    <mergeCell ref="N1591:O1591"/>
    <mergeCell ref="P1591:Q1591"/>
    <mergeCell ref="S1587:T1587"/>
    <mergeCell ref="U1587:V1587"/>
    <mergeCell ref="S1594:T1594"/>
    <mergeCell ref="U1594:V1594"/>
    <mergeCell ref="S1584:T1584"/>
    <mergeCell ref="U1584:V1584"/>
    <mergeCell ref="X1584:Y1584"/>
    <mergeCell ref="Z1584:AA1584"/>
    <mergeCell ref="I1584:J1584"/>
    <mergeCell ref="K1584:L1584"/>
    <mergeCell ref="N1584:O1584"/>
    <mergeCell ref="P1584:Q1584"/>
    <mergeCell ref="S1580:T1580"/>
    <mergeCell ref="U1580:V1580"/>
    <mergeCell ref="D1563:E1563"/>
    <mergeCell ref="F1563:G1563"/>
    <mergeCell ref="D1566:E1566"/>
    <mergeCell ref="F1566:G1566"/>
    <mergeCell ref="I1566:J1566"/>
    <mergeCell ref="K1566:L1566"/>
    <mergeCell ref="N1566:O1566"/>
    <mergeCell ref="P1566:Q1566"/>
    <mergeCell ref="X1566:Y1566"/>
    <mergeCell ref="Z1566:AA1566"/>
    <mergeCell ref="S1556:T1556"/>
    <mergeCell ref="U1556:V1556"/>
    <mergeCell ref="X1556:Y1556"/>
    <mergeCell ref="Z1556:AA1556"/>
    <mergeCell ref="I1556:J1556"/>
    <mergeCell ref="K1556:L1556"/>
    <mergeCell ref="N1556:O1556"/>
    <mergeCell ref="P1556:Q1556"/>
    <mergeCell ref="S1563:T1563"/>
    <mergeCell ref="U1563:V1563"/>
    <mergeCell ref="X1563:Y1563"/>
    <mergeCell ref="Z1563:AA1563"/>
    <mergeCell ref="D1570:E1570"/>
    <mergeCell ref="F1570:G1570"/>
    <mergeCell ref="D1573:E1573"/>
    <mergeCell ref="F1573:G1573"/>
    <mergeCell ref="I1573:J1573"/>
    <mergeCell ref="K1573:L1573"/>
    <mergeCell ref="N1573:O1573"/>
    <mergeCell ref="P1573:Q1573"/>
    <mergeCell ref="X1573:Y1573"/>
    <mergeCell ref="Z1573:AA1573"/>
    <mergeCell ref="D1577:E1577"/>
    <mergeCell ref="F1577:G1577"/>
    <mergeCell ref="I1563:J1563"/>
    <mergeCell ref="K1563:L1563"/>
    <mergeCell ref="N1563:O1563"/>
    <mergeCell ref="P1563:Q1563"/>
    <mergeCell ref="S1577:T1577"/>
    <mergeCell ref="U1577:V1577"/>
    <mergeCell ref="X1577:Y1577"/>
    <mergeCell ref="Z1577:AA1577"/>
    <mergeCell ref="I1577:J1577"/>
    <mergeCell ref="K1577:L1577"/>
    <mergeCell ref="N1577:O1577"/>
    <mergeCell ref="P1577:Q1577"/>
    <mergeCell ref="S1566:T1566"/>
    <mergeCell ref="U1566:V1566"/>
    <mergeCell ref="S1573:T1573"/>
    <mergeCell ref="U1573:V1573"/>
    <mergeCell ref="D1542:E1542"/>
    <mergeCell ref="F1542:G1542"/>
    <mergeCell ref="D1545:E1545"/>
    <mergeCell ref="F1545:G1545"/>
    <mergeCell ref="I1545:J1545"/>
    <mergeCell ref="K1545:L1545"/>
    <mergeCell ref="N1545:O1545"/>
    <mergeCell ref="P1545:Q1545"/>
    <mergeCell ref="X1545:Y1545"/>
    <mergeCell ref="Z1545:AA1545"/>
    <mergeCell ref="D1549:E1549"/>
    <mergeCell ref="F1549:G1549"/>
    <mergeCell ref="D1552:E1552"/>
    <mergeCell ref="F1552:G1552"/>
    <mergeCell ref="I1552:J1552"/>
    <mergeCell ref="K1552:L1552"/>
    <mergeCell ref="N1552:O1552"/>
    <mergeCell ref="P1552:Q1552"/>
    <mergeCell ref="X1552:Y1552"/>
    <mergeCell ref="Z1552:AA1552"/>
    <mergeCell ref="S1549:T1549"/>
    <mergeCell ref="U1549:V1549"/>
    <mergeCell ref="X1549:Y1549"/>
    <mergeCell ref="Z1549:AA1549"/>
    <mergeCell ref="I1549:J1549"/>
    <mergeCell ref="K1549:L1549"/>
    <mergeCell ref="N1549:O1549"/>
    <mergeCell ref="P1549:Q1549"/>
    <mergeCell ref="D1556:E1556"/>
    <mergeCell ref="F1556:G1556"/>
    <mergeCell ref="D1559:E1559"/>
    <mergeCell ref="F1559:G1559"/>
    <mergeCell ref="I1559:J1559"/>
    <mergeCell ref="K1559:L1559"/>
    <mergeCell ref="N1559:O1559"/>
    <mergeCell ref="P1559:Q1559"/>
    <mergeCell ref="X1559:Y1559"/>
    <mergeCell ref="Z1559:AA1559"/>
    <mergeCell ref="S1542:T1542"/>
    <mergeCell ref="U1542:V1542"/>
    <mergeCell ref="X1542:Y1542"/>
    <mergeCell ref="Z1542:AA1542"/>
    <mergeCell ref="I1542:J1542"/>
    <mergeCell ref="K1542:L1542"/>
    <mergeCell ref="N1542:O1542"/>
    <mergeCell ref="P1542:Q1542"/>
    <mergeCell ref="S1545:T1545"/>
    <mergeCell ref="U1545:V1545"/>
    <mergeCell ref="S1552:T1552"/>
    <mergeCell ref="U1552:V1552"/>
    <mergeCell ref="S1559:T1559"/>
    <mergeCell ref="U1559:V1559"/>
    <mergeCell ref="D1524:E1524"/>
    <mergeCell ref="F1524:G1524"/>
    <mergeCell ref="I1524:J1524"/>
    <mergeCell ref="K1524:L1524"/>
    <mergeCell ref="N1524:O1524"/>
    <mergeCell ref="P1524:Q1524"/>
    <mergeCell ref="X1524:Y1524"/>
    <mergeCell ref="Z1524:AA1524"/>
    <mergeCell ref="S1514:T1514"/>
    <mergeCell ref="U1514:V1514"/>
    <mergeCell ref="X1514:Y1514"/>
    <mergeCell ref="Z1514:AA1514"/>
    <mergeCell ref="I1514:J1514"/>
    <mergeCell ref="K1514:L1514"/>
    <mergeCell ref="N1514:O1514"/>
    <mergeCell ref="P1514:Q1514"/>
    <mergeCell ref="S1521:T1521"/>
    <mergeCell ref="U1521:V1521"/>
    <mergeCell ref="X1521:Y1521"/>
    <mergeCell ref="Z1521:AA1521"/>
    <mergeCell ref="D1528:E1528"/>
    <mergeCell ref="F1528:G1528"/>
    <mergeCell ref="D1531:E1531"/>
    <mergeCell ref="F1531:G1531"/>
    <mergeCell ref="I1531:J1531"/>
    <mergeCell ref="K1531:L1531"/>
    <mergeCell ref="N1531:O1531"/>
    <mergeCell ref="P1531:Q1531"/>
    <mergeCell ref="X1531:Y1531"/>
    <mergeCell ref="Z1531:AA1531"/>
    <mergeCell ref="D1535:E1535"/>
    <mergeCell ref="F1535:G1535"/>
    <mergeCell ref="D1538:E1538"/>
    <mergeCell ref="F1538:G1538"/>
    <mergeCell ref="I1538:J1538"/>
    <mergeCell ref="K1538:L1538"/>
    <mergeCell ref="N1538:O1538"/>
    <mergeCell ref="P1538:Q1538"/>
    <mergeCell ref="X1538:Y1538"/>
    <mergeCell ref="Z1538:AA1538"/>
    <mergeCell ref="S1528:T1528"/>
    <mergeCell ref="U1528:V1528"/>
    <mergeCell ref="X1528:Y1528"/>
    <mergeCell ref="Z1528:AA1528"/>
    <mergeCell ref="I1528:J1528"/>
    <mergeCell ref="K1528:L1528"/>
    <mergeCell ref="N1528:O1528"/>
    <mergeCell ref="P1528:Q1528"/>
    <mergeCell ref="S1535:T1535"/>
    <mergeCell ref="U1535:V1535"/>
    <mergeCell ref="X1535:Y1535"/>
    <mergeCell ref="Z1535:AA1535"/>
    <mergeCell ref="I1535:J1535"/>
    <mergeCell ref="K1535:L1535"/>
    <mergeCell ref="N1535:O1535"/>
    <mergeCell ref="P1535:Q1535"/>
    <mergeCell ref="S1524:T1524"/>
    <mergeCell ref="U1524:V1524"/>
    <mergeCell ref="S1531:T1531"/>
    <mergeCell ref="U1531:V1531"/>
    <mergeCell ref="S1538:T1538"/>
    <mergeCell ref="U1538:V1538"/>
    <mergeCell ref="D1507:E1507"/>
    <mergeCell ref="F1507:G1507"/>
    <mergeCell ref="D1510:E1510"/>
    <mergeCell ref="F1510:G1510"/>
    <mergeCell ref="I1510:J1510"/>
    <mergeCell ref="K1510:L1510"/>
    <mergeCell ref="N1510:O1510"/>
    <mergeCell ref="P1510:Q1510"/>
    <mergeCell ref="X1510:Y1510"/>
    <mergeCell ref="Z1510:AA1510"/>
    <mergeCell ref="S1507:T1507"/>
    <mergeCell ref="U1507:V1507"/>
    <mergeCell ref="X1507:Y1507"/>
    <mergeCell ref="Z1507:AA1507"/>
    <mergeCell ref="I1507:J1507"/>
    <mergeCell ref="K1507:L1507"/>
    <mergeCell ref="N1507:O1507"/>
    <mergeCell ref="P1507:Q1507"/>
    <mergeCell ref="S1503:T1503"/>
    <mergeCell ref="U1503:V1503"/>
    <mergeCell ref="S1510:T1510"/>
    <mergeCell ref="U1510:V1510"/>
    <mergeCell ref="D1514:E1514"/>
    <mergeCell ref="F1514:G1514"/>
    <mergeCell ref="D1517:E1517"/>
    <mergeCell ref="F1517:G1517"/>
    <mergeCell ref="I1517:J1517"/>
    <mergeCell ref="K1517:L1517"/>
    <mergeCell ref="N1517:O1517"/>
    <mergeCell ref="P1517:Q1517"/>
    <mergeCell ref="X1517:Y1517"/>
    <mergeCell ref="Z1517:AA1517"/>
    <mergeCell ref="D1521:E1521"/>
    <mergeCell ref="F1521:G1521"/>
    <mergeCell ref="I1521:J1521"/>
    <mergeCell ref="K1521:L1521"/>
    <mergeCell ref="N1521:O1521"/>
    <mergeCell ref="P1521:Q1521"/>
    <mergeCell ref="S1517:T1517"/>
    <mergeCell ref="U1517:V1517"/>
    <mergeCell ref="D1486:E1486"/>
    <mergeCell ref="F1486:G1486"/>
    <mergeCell ref="D1489:E1489"/>
    <mergeCell ref="F1489:G1489"/>
    <mergeCell ref="I1489:J1489"/>
    <mergeCell ref="K1489:L1489"/>
    <mergeCell ref="N1489:O1489"/>
    <mergeCell ref="P1489:Q1489"/>
    <mergeCell ref="X1489:Y1489"/>
    <mergeCell ref="Z1489:AA1489"/>
    <mergeCell ref="D1493:E1493"/>
    <mergeCell ref="F1493:G1493"/>
    <mergeCell ref="D1496:E1496"/>
    <mergeCell ref="F1496:G1496"/>
    <mergeCell ref="I1496:J1496"/>
    <mergeCell ref="K1496:L1496"/>
    <mergeCell ref="N1496:O1496"/>
    <mergeCell ref="P1496:Q1496"/>
    <mergeCell ref="X1496:Y1496"/>
    <mergeCell ref="Z1496:AA1496"/>
    <mergeCell ref="S1486:T1486"/>
    <mergeCell ref="U1486:V1486"/>
    <mergeCell ref="X1486:Y1486"/>
    <mergeCell ref="Z1486:AA1486"/>
    <mergeCell ref="I1486:J1486"/>
    <mergeCell ref="K1486:L1486"/>
    <mergeCell ref="N1486:O1486"/>
    <mergeCell ref="P1486:Q1486"/>
    <mergeCell ref="D1500:E1500"/>
    <mergeCell ref="F1500:G1500"/>
    <mergeCell ref="D1503:E1503"/>
    <mergeCell ref="F1503:G1503"/>
    <mergeCell ref="I1503:J1503"/>
    <mergeCell ref="K1503:L1503"/>
    <mergeCell ref="N1503:O1503"/>
    <mergeCell ref="P1503:Q1503"/>
    <mergeCell ref="X1503:Y1503"/>
    <mergeCell ref="Z1503:AA1503"/>
    <mergeCell ref="S1500:T1500"/>
    <mergeCell ref="U1500:V1500"/>
    <mergeCell ref="X1500:Y1500"/>
    <mergeCell ref="Z1500:AA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I1493:J1493"/>
    <mergeCell ref="K1493:L1493"/>
    <mergeCell ref="N1493:O1493"/>
    <mergeCell ref="P1493:Q1493"/>
    <mergeCell ref="S1496:T1496"/>
    <mergeCell ref="U1496:V1496"/>
    <mergeCell ref="S1489:T1489"/>
    <mergeCell ref="U1489:V1489"/>
    <mergeCell ref="D1465:E1465"/>
    <mergeCell ref="F1465:G1465"/>
    <mergeCell ref="D1468:E1468"/>
    <mergeCell ref="F1468:G1468"/>
    <mergeCell ref="I1468:J1468"/>
    <mergeCell ref="K1468:L1468"/>
    <mergeCell ref="N1468:O1468"/>
    <mergeCell ref="P1468:Q1468"/>
    <mergeCell ref="X1468:Y1468"/>
    <mergeCell ref="Z1468:AA1468"/>
    <mergeCell ref="S1465:T1465"/>
    <mergeCell ref="U1465:V1465"/>
    <mergeCell ref="X1465:Y1465"/>
    <mergeCell ref="Z1465:AA1465"/>
    <mergeCell ref="I1465:J1465"/>
    <mergeCell ref="K1465:L1465"/>
    <mergeCell ref="N1465:O1465"/>
    <mergeCell ref="P1465:Q1465"/>
    <mergeCell ref="D1472:E1472"/>
    <mergeCell ref="F1472:G1472"/>
    <mergeCell ref="D1475:E1475"/>
    <mergeCell ref="F1475:G1475"/>
    <mergeCell ref="I1475:J1475"/>
    <mergeCell ref="K1475:L1475"/>
    <mergeCell ref="N1475:O1475"/>
    <mergeCell ref="P1475:Q1475"/>
    <mergeCell ref="X1475:Y1475"/>
    <mergeCell ref="Z1475:AA1475"/>
    <mergeCell ref="D1479:E1479"/>
    <mergeCell ref="F1479:G1479"/>
    <mergeCell ref="D1482:E1482"/>
    <mergeCell ref="F1482:G1482"/>
    <mergeCell ref="I1482:J1482"/>
    <mergeCell ref="K1482:L1482"/>
    <mergeCell ref="N1482:O1482"/>
    <mergeCell ref="P1482:Q1482"/>
    <mergeCell ref="X1482:Y1482"/>
    <mergeCell ref="Z1482:AA1482"/>
    <mergeCell ref="S1472:T1472"/>
    <mergeCell ref="U1472:V1472"/>
    <mergeCell ref="X1472:Y1472"/>
    <mergeCell ref="Z1472:AA1472"/>
    <mergeCell ref="I1472:J1472"/>
    <mergeCell ref="K1472:L1472"/>
    <mergeCell ref="N1472:O1472"/>
    <mergeCell ref="P1472:Q1472"/>
    <mergeCell ref="S1479:T1479"/>
    <mergeCell ref="U1479:V1479"/>
    <mergeCell ref="X1479:Y1479"/>
    <mergeCell ref="Z1479:AA1479"/>
    <mergeCell ref="I1479:J1479"/>
    <mergeCell ref="K1479:L1479"/>
    <mergeCell ref="N1479:O1479"/>
    <mergeCell ref="P1479:Q1479"/>
    <mergeCell ref="S1468:T1468"/>
    <mergeCell ref="U1468:V1468"/>
    <mergeCell ref="S1475:T1475"/>
    <mergeCell ref="U1475:V1475"/>
    <mergeCell ref="S1482:T1482"/>
    <mergeCell ref="U1482:V1482"/>
    <mergeCell ref="D1447:E1447"/>
    <mergeCell ref="F1447:G1447"/>
    <mergeCell ref="I1447:J1447"/>
    <mergeCell ref="K1447:L1447"/>
    <mergeCell ref="N1447:O1447"/>
    <mergeCell ref="P1447:Q1447"/>
    <mergeCell ref="X1447:Y1447"/>
    <mergeCell ref="Z1447:AA1447"/>
    <mergeCell ref="D1451:E1451"/>
    <mergeCell ref="F1451:G1451"/>
    <mergeCell ref="D1454:E1454"/>
    <mergeCell ref="F1454:G1454"/>
    <mergeCell ref="I1454:J1454"/>
    <mergeCell ref="K1454:L1454"/>
    <mergeCell ref="N1454:O1454"/>
    <mergeCell ref="P1454:Q1454"/>
    <mergeCell ref="X1454:Y1454"/>
    <mergeCell ref="Z1454:AA1454"/>
    <mergeCell ref="S1444:T1444"/>
    <mergeCell ref="U1444:V1444"/>
    <mergeCell ref="X1444:Y1444"/>
    <mergeCell ref="Z1444:AA1444"/>
    <mergeCell ref="I1444:J1444"/>
    <mergeCell ref="K1444:L1444"/>
    <mergeCell ref="N1444:O1444"/>
    <mergeCell ref="P1444:Q1444"/>
    <mergeCell ref="D1458:E1458"/>
    <mergeCell ref="F1458:G1458"/>
    <mergeCell ref="D1461:E1461"/>
    <mergeCell ref="F1461:G1461"/>
    <mergeCell ref="I1461:J1461"/>
    <mergeCell ref="K1461:L1461"/>
    <mergeCell ref="N1461:O1461"/>
    <mergeCell ref="P1461:Q1461"/>
    <mergeCell ref="X1461:Y1461"/>
    <mergeCell ref="Z1461:AA1461"/>
    <mergeCell ref="S1458:T1458"/>
    <mergeCell ref="U1458:V1458"/>
    <mergeCell ref="X1458:Y1458"/>
    <mergeCell ref="Z1458:AA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I1451:J1451"/>
    <mergeCell ref="K1451:L1451"/>
    <mergeCell ref="N1451:O1451"/>
    <mergeCell ref="P1451:Q1451"/>
    <mergeCell ref="S1447:T1447"/>
    <mergeCell ref="U1447:V1447"/>
    <mergeCell ref="S1454:T1454"/>
    <mergeCell ref="U1454:V1454"/>
    <mergeCell ref="S1461:T1461"/>
    <mergeCell ref="U1461:V1461"/>
    <mergeCell ref="D1430:E1430"/>
    <mergeCell ref="F1430:G1430"/>
    <mergeCell ref="D1433:E1433"/>
    <mergeCell ref="F1433:G1433"/>
    <mergeCell ref="I1433:J1433"/>
    <mergeCell ref="K1433:L1433"/>
    <mergeCell ref="N1433:O1433"/>
    <mergeCell ref="P1433:Q1433"/>
    <mergeCell ref="X1433:Y1433"/>
    <mergeCell ref="Z1433:AA1433"/>
    <mergeCell ref="D1437:E1437"/>
    <mergeCell ref="F1437:G1437"/>
    <mergeCell ref="D1440:E1440"/>
    <mergeCell ref="F1440:G1440"/>
    <mergeCell ref="I1440:J1440"/>
    <mergeCell ref="K1440:L1440"/>
    <mergeCell ref="N1440:O1440"/>
    <mergeCell ref="P1440:Q1440"/>
    <mergeCell ref="X1440:Y1440"/>
    <mergeCell ref="Z1440:AA1440"/>
    <mergeCell ref="S1430:T1430"/>
    <mergeCell ref="U1430:V1430"/>
    <mergeCell ref="X1430:Y1430"/>
    <mergeCell ref="Z1430:AA1430"/>
    <mergeCell ref="I1430:J1430"/>
    <mergeCell ref="K1430:L1430"/>
    <mergeCell ref="N1430:O1430"/>
    <mergeCell ref="P1430:Q1430"/>
    <mergeCell ref="S1437:T1437"/>
    <mergeCell ref="U1437:V1437"/>
    <mergeCell ref="X1437:Y1437"/>
    <mergeCell ref="Z1437:AA1437"/>
    <mergeCell ref="D1444:E1444"/>
    <mergeCell ref="F1444:G1444"/>
    <mergeCell ref="I1437:J1437"/>
    <mergeCell ref="K1437:L1437"/>
    <mergeCell ref="N1437:O1437"/>
    <mergeCell ref="P1437:Q1437"/>
    <mergeCell ref="S1433:T1433"/>
    <mergeCell ref="U1433:V1433"/>
    <mergeCell ref="S1440:T1440"/>
    <mergeCell ref="U1440:V1440"/>
    <mergeCell ref="D1412:E1412"/>
    <mergeCell ref="F1412:G1412"/>
    <mergeCell ref="I1412:J1412"/>
    <mergeCell ref="K1412:L1412"/>
    <mergeCell ref="N1412:O1412"/>
    <mergeCell ref="P1412:Q1412"/>
    <mergeCell ref="X1412:Y1412"/>
    <mergeCell ref="Z1412:AA1412"/>
    <mergeCell ref="S1402:T1402"/>
    <mergeCell ref="U1402:V1402"/>
    <mergeCell ref="X1402:Y1402"/>
    <mergeCell ref="Z1402:AA1402"/>
    <mergeCell ref="I1402:J1402"/>
    <mergeCell ref="K1402:L1402"/>
    <mergeCell ref="N1402:O1402"/>
    <mergeCell ref="P1402:Q1402"/>
    <mergeCell ref="D1416:E1416"/>
    <mergeCell ref="F1416:G1416"/>
    <mergeCell ref="D1419:E1419"/>
    <mergeCell ref="F1419:G1419"/>
    <mergeCell ref="I1419:J1419"/>
    <mergeCell ref="K1419:L1419"/>
    <mergeCell ref="N1419:O1419"/>
    <mergeCell ref="P1419:Q1419"/>
    <mergeCell ref="X1419:Y1419"/>
    <mergeCell ref="Z1419:AA1419"/>
    <mergeCell ref="D1423:E1423"/>
    <mergeCell ref="F1423:G1423"/>
    <mergeCell ref="D1426:E1426"/>
    <mergeCell ref="F1426:G1426"/>
    <mergeCell ref="I1426:J1426"/>
    <mergeCell ref="K1426:L1426"/>
    <mergeCell ref="N1426:O1426"/>
    <mergeCell ref="P1426:Q1426"/>
    <mergeCell ref="X1426:Y1426"/>
    <mergeCell ref="Z1426:AA1426"/>
    <mergeCell ref="S1423:T1423"/>
    <mergeCell ref="U1423:V1423"/>
    <mergeCell ref="X1423:Y1423"/>
    <mergeCell ref="Z1423:AA1423"/>
    <mergeCell ref="I1423:J1423"/>
    <mergeCell ref="K1423:L1423"/>
    <mergeCell ref="N1423:O1423"/>
    <mergeCell ref="P1423:Q1423"/>
    <mergeCell ref="S1419:T1419"/>
    <mergeCell ref="U1419:V1419"/>
    <mergeCell ref="S1426:T1426"/>
    <mergeCell ref="U1426:V1426"/>
    <mergeCell ref="S1416:T1416"/>
    <mergeCell ref="U1416:V1416"/>
    <mergeCell ref="X1416:Y1416"/>
    <mergeCell ref="Z1416:AA1416"/>
    <mergeCell ref="I1416:J1416"/>
    <mergeCell ref="K1416:L1416"/>
    <mergeCell ref="N1416:O1416"/>
    <mergeCell ref="P1416:Q1416"/>
    <mergeCell ref="S1412:T1412"/>
    <mergeCell ref="U1412:V1412"/>
    <mergeCell ref="D1395:E1395"/>
    <mergeCell ref="F1395:G1395"/>
    <mergeCell ref="D1398:E1398"/>
    <mergeCell ref="F1398:G1398"/>
    <mergeCell ref="I1398:J1398"/>
    <mergeCell ref="K1398:L1398"/>
    <mergeCell ref="N1398:O1398"/>
    <mergeCell ref="P1398:Q1398"/>
    <mergeCell ref="X1398:Y1398"/>
    <mergeCell ref="Z1398:AA1398"/>
    <mergeCell ref="S1388:T1388"/>
    <mergeCell ref="U1388:V1388"/>
    <mergeCell ref="X1388:Y1388"/>
    <mergeCell ref="Z1388:AA1388"/>
    <mergeCell ref="I1388:J1388"/>
    <mergeCell ref="K1388:L1388"/>
    <mergeCell ref="N1388:O1388"/>
    <mergeCell ref="P1388:Q1388"/>
    <mergeCell ref="S1395:T1395"/>
    <mergeCell ref="U1395:V1395"/>
    <mergeCell ref="X1395:Y1395"/>
    <mergeCell ref="Z1395:AA1395"/>
    <mergeCell ref="D1402:E1402"/>
    <mergeCell ref="F1402:G1402"/>
    <mergeCell ref="D1405:E1405"/>
    <mergeCell ref="F1405:G1405"/>
    <mergeCell ref="I1405:J1405"/>
    <mergeCell ref="K1405:L1405"/>
    <mergeCell ref="N1405:O1405"/>
    <mergeCell ref="P1405:Q1405"/>
    <mergeCell ref="X1405:Y1405"/>
    <mergeCell ref="Z1405:AA1405"/>
    <mergeCell ref="D1409:E1409"/>
    <mergeCell ref="F1409:G1409"/>
    <mergeCell ref="I1395:J1395"/>
    <mergeCell ref="K1395:L1395"/>
    <mergeCell ref="N1395:O1395"/>
    <mergeCell ref="P1395:Q1395"/>
    <mergeCell ref="S1409:T1409"/>
    <mergeCell ref="U1409:V1409"/>
    <mergeCell ref="X1409:Y1409"/>
    <mergeCell ref="Z1409:AA1409"/>
    <mergeCell ref="I1409:J1409"/>
    <mergeCell ref="K1409:L1409"/>
    <mergeCell ref="N1409:O1409"/>
    <mergeCell ref="P1409:Q1409"/>
    <mergeCell ref="S1398:T1398"/>
    <mergeCell ref="U1398:V1398"/>
    <mergeCell ref="S1405:T1405"/>
    <mergeCell ref="U1405:V1405"/>
    <mergeCell ref="D1374:E1374"/>
    <mergeCell ref="F1374:G1374"/>
    <mergeCell ref="D1377:E1377"/>
    <mergeCell ref="F1377:G1377"/>
    <mergeCell ref="I1377:J1377"/>
    <mergeCell ref="K1377:L1377"/>
    <mergeCell ref="N1377:O1377"/>
    <mergeCell ref="P1377:Q1377"/>
    <mergeCell ref="X1377:Y1377"/>
    <mergeCell ref="Z1377:AA1377"/>
    <mergeCell ref="D1381:E1381"/>
    <mergeCell ref="F1381:G1381"/>
    <mergeCell ref="D1384:E1384"/>
    <mergeCell ref="F1384:G1384"/>
    <mergeCell ref="I1384:J1384"/>
    <mergeCell ref="K1384:L1384"/>
    <mergeCell ref="N1384:O1384"/>
    <mergeCell ref="P1384:Q1384"/>
    <mergeCell ref="X1384:Y1384"/>
    <mergeCell ref="Z1384:AA1384"/>
    <mergeCell ref="S1381:T1381"/>
    <mergeCell ref="U1381:V1381"/>
    <mergeCell ref="X1381:Y1381"/>
    <mergeCell ref="Z1381:AA1381"/>
    <mergeCell ref="I1381:J1381"/>
    <mergeCell ref="K1381:L1381"/>
    <mergeCell ref="N1381:O1381"/>
    <mergeCell ref="P1381:Q1381"/>
    <mergeCell ref="D1388:E1388"/>
    <mergeCell ref="F1388:G1388"/>
    <mergeCell ref="D1391:E1391"/>
    <mergeCell ref="F1391:G1391"/>
    <mergeCell ref="I1391:J1391"/>
    <mergeCell ref="K1391:L1391"/>
    <mergeCell ref="N1391:O1391"/>
    <mergeCell ref="P1391:Q1391"/>
    <mergeCell ref="X1391:Y1391"/>
    <mergeCell ref="Z1391:AA1391"/>
    <mergeCell ref="S1374:T1374"/>
    <mergeCell ref="U1374:V1374"/>
    <mergeCell ref="X1374:Y1374"/>
    <mergeCell ref="Z1374:AA1374"/>
    <mergeCell ref="I1374:J1374"/>
    <mergeCell ref="K1374:L1374"/>
    <mergeCell ref="N1374:O1374"/>
    <mergeCell ref="P1374:Q1374"/>
    <mergeCell ref="S1377:T1377"/>
    <mergeCell ref="U1377:V1377"/>
    <mergeCell ref="S1384:T1384"/>
    <mergeCell ref="U1384:V1384"/>
    <mergeCell ref="S1391:T1391"/>
    <mergeCell ref="U1391:V1391"/>
    <mergeCell ref="D1356:E1356"/>
    <mergeCell ref="F1356:G1356"/>
    <mergeCell ref="I1356:J1356"/>
    <mergeCell ref="K1356:L1356"/>
    <mergeCell ref="N1356:O1356"/>
    <mergeCell ref="P1356:Q1356"/>
    <mergeCell ref="X1356:Y1356"/>
    <mergeCell ref="Z1356:AA1356"/>
    <mergeCell ref="S1346:T1346"/>
    <mergeCell ref="U1346:V1346"/>
    <mergeCell ref="X1346:Y1346"/>
    <mergeCell ref="Z1346:AA1346"/>
    <mergeCell ref="I1346:J1346"/>
    <mergeCell ref="K1346:L1346"/>
    <mergeCell ref="N1346:O1346"/>
    <mergeCell ref="P1346:Q1346"/>
    <mergeCell ref="S1353:T1353"/>
    <mergeCell ref="U1353:V1353"/>
    <mergeCell ref="X1353:Y1353"/>
    <mergeCell ref="Z1353:AA1353"/>
    <mergeCell ref="D1360:E1360"/>
    <mergeCell ref="F1360:G1360"/>
    <mergeCell ref="D1363:E1363"/>
    <mergeCell ref="F1363:G1363"/>
    <mergeCell ref="I1363:J1363"/>
    <mergeCell ref="K1363:L1363"/>
    <mergeCell ref="N1363:O1363"/>
    <mergeCell ref="P1363:Q1363"/>
    <mergeCell ref="X1363:Y1363"/>
    <mergeCell ref="Z1363:AA1363"/>
    <mergeCell ref="D1367:E1367"/>
    <mergeCell ref="F1367:G1367"/>
    <mergeCell ref="D1370:E1370"/>
    <mergeCell ref="F1370:G1370"/>
    <mergeCell ref="I1370:J1370"/>
    <mergeCell ref="K1370:L1370"/>
    <mergeCell ref="N1370:O1370"/>
    <mergeCell ref="P1370:Q1370"/>
    <mergeCell ref="X1370:Y1370"/>
    <mergeCell ref="Z1370:AA1370"/>
    <mergeCell ref="S1360:T1360"/>
    <mergeCell ref="U1360:V1360"/>
    <mergeCell ref="X1360:Y1360"/>
    <mergeCell ref="Z1360:AA1360"/>
    <mergeCell ref="I1360:J1360"/>
    <mergeCell ref="K1360:L1360"/>
    <mergeCell ref="N1360:O1360"/>
    <mergeCell ref="P1360:Q1360"/>
    <mergeCell ref="S1367:T1367"/>
    <mergeCell ref="U1367:V1367"/>
    <mergeCell ref="X1367:Y1367"/>
    <mergeCell ref="Z1367:AA1367"/>
    <mergeCell ref="I1367:J1367"/>
    <mergeCell ref="K1367:L1367"/>
    <mergeCell ref="N1367:O1367"/>
    <mergeCell ref="P1367:Q1367"/>
    <mergeCell ref="S1356:T1356"/>
    <mergeCell ref="U1356:V1356"/>
    <mergeCell ref="S1363:T1363"/>
    <mergeCell ref="U1363:V1363"/>
    <mergeCell ref="S1370:T1370"/>
    <mergeCell ref="U1370:V1370"/>
    <mergeCell ref="D1339:E1339"/>
    <mergeCell ref="F1339:G1339"/>
    <mergeCell ref="D1342:E1342"/>
    <mergeCell ref="F1342:G1342"/>
    <mergeCell ref="I1342:J1342"/>
    <mergeCell ref="K1342:L1342"/>
    <mergeCell ref="N1342:O1342"/>
    <mergeCell ref="P1342:Q1342"/>
    <mergeCell ref="X1342:Y1342"/>
    <mergeCell ref="Z1342:AA1342"/>
    <mergeCell ref="S1339:T1339"/>
    <mergeCell ref="U1339:V1339"/>
    <mergeCell ref="X1339:Y1339"/>
    <mergeCell ref="Z1339:AA1339"/>
    <mergeCell ref="I1339:J1339"/>
    <mergeCell ref="K1339:L1339"/>
    <mergeCell ref="N1339:O1339"/>
    <mergeCell ref="P1339:Q1339"/>
    <mergeCell ref="S1335:T1335"/>
    <mergeCell ref="U1335:V1335"/>
    <mergeCell ref="S1342:T1342"/>
    <mergeCell ref="U1342:V1342"/>
    <mergeCell ref="D1346:E1346"/>
    <mergeCell ref="F1346:G1346"/>
    <mergeCell ref="D1349:E1349"/>
    <mergeCell ref="F1349:G1349"/>
    <mergeCell ref="I1349:J1349"/>
    <mergeCell ref="K1349:L1349"/>
    <mergeCell ref="N1349:O1349"/>
    <mergeCell ref="P1349:Q1349"/>
    <mergeCell ref="X1349:Y1349"/>
    <mergeCell ref="Z1349:AA1349"/>
    <mergeCell ref="D1353:E1353"/>
    <mergeCell ref="F1353:G1353"/>
    <mergeCell ref="I1353:J1353"/>
    <mergeCell ref="K1353:L1353"/>
    <mergeCell ref="N1353:O1353"/>
    <mergeCell ref="P1353:Q1353"/>
    <mergeCell ref="S1349:T1349"/>
    <mergeCell ref="U1349:V1349"/>
    <mergeCell ref="D1318:E1318"/>
    <mergeCell ref="F1318:G1318"/>
    <mergeCell ref="D1321:E1321"/>
    <mergeCell ref="F1321:G1321"/>
    <mergeCell ref="I1321:J1321"/>
    <mergeCell ref="K1321:L1321"/>
    <mergeCell ref="N1321:O1321"/>
    <mergeCell ref="P1321:Q1321"/>
    <mergeCell ref="X1321:Y1321"/>
    <mergeCell ref="Z1321:AA1321"/>
    <mergeCell ref="D1325:E1325"/>
    <mergeCell ref="F1325:G1325"/>
    <mergeCell ref="D1328:E1328"/>
    <mergeCell ref="F1328:G1328"/>
    <mergeCell ref="I1328:J1328"/>
    <mergeCell ref="K1328:L1328"/>
    <mergeCell ref="N1328:O1328"/>
    <mergeCell ref="P1328:Q1328"/>
    <mergeCell ref="X1328:Y1328"/>
    <mergeCell ref="Z1328:AA1328"/>
    <mergeCell ref="S1318:T1318"/>
    <mergeCell ref="U1318:V1318"/>
    <mergeCell ref="X1318:Y1318"/>
    <mergeCell ref="Z1318:AA1318"/>
    <mergeCell ref="I1318:J1318"/>
    <mergeCell ref="K1318:L1318"/>
    <mergeCell ref="N1318:O1318"/>
    <mergeCell ref="P1318:Q1318"/>
    <mergeCell ref="D1332:E1332"/>
    <mergeCell ref="F1332:G1332"/>
    <mergeCell ref="D1335:E1335"/>
    <mergeCell ref="F1335:G1335"/>
    <mergeCell ref="I1335:J1335"/>
    <mergeCell ref="K1335:L1335"/>
    <mergeCell ref="N1335:O1335"/>
    <mergeCell ref="P1335:Q1335"/>
    <mergeCell ref="X1335:Y1335"/>
    <mergeCell ref="Z1335:AA1335"/>
    <mergeCell ref="S1332:T1332"/>
    <mergeCell ref="U1332:V1332"/>
    <mergeCell ref="X1332:Y1332"/>
    <mergeCell ref="Z1332:AA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I1325:J1325"/>
    <mergeCell ref="K1325:L1325"/>
    <mergeCell ref="N1325:O1325"/>
    <mergeCell ref="P1325:Q1325"/>
    <mergeCell ref="S1328:T1328"/>
    <mergeCell ref="U1328:V1328"/>
    <mergeCell ref="S1321:T1321"/>
    <mergeCell ref="U1321:V1321"/>
    <mergeCell ref="D1297:E1297"/>
    <mergeCell ref="F1297:G1297"/>
    <mergeCell ref="D1300:E1300"/>
    <mergeCell ref="F1300:G1300"/>
    <mergeCell ref="I1300:J1300"/>
    <mergeCell ref="K1300:L1300"/>
    <mergeCell ref="N1300:O1300"/>
    <mergeCell ref="P1300:Q1300"/>
    <mergeCell ref="X1300:Y1300"/>
    <mergeCell ref="Z1300:AA1300"/>
    <mergeCell ref="S1297:T1297"/>
    <mergeCell ref="U1297:V1297"/>
    <mergeCell ref="X1297:Y1297"/>
    <mergeCell ref="Z1297:AA1297"/>
    <mergeCell ref="I1297:J1297"/>
    <mergeCell ref="K1297:L1297"/>
    <mergeCell ref="N1297:O1297"/>
    <mergeCell ref="P1297:Q1297"/>
    <mergeCell ref="D1304:E1304"/>
    <mergeCell ref="F1304:G1304"/>
    <mergeCell ref="D1307:E1307"/>
    <mergeCell ref="F1307:G1307"/>
    <mergeCell ref="I1307:J1307"/>
    <mergeCell ref="K1307:L1307"/>
    <mergeCell ref="N1307:O1307"/>
    <mergeCell ref="P1307:Q1307"/>
    <mergeCell ref="X1307:Y1307"/>
    <mergeCell ref="Z1307:AA1307"/>
    <mergeCell ref="D1311:E1311"/>
    <mergeCell ref="F1311:G1311"/>
    <mergeCell ref="D1314:E1314"/>
    <mergeCell ref="F1314:G1314"/>
    <mergeCell ref="I1314:J1314"/>
    <mergeCell ref="K1314:L1314"/>
    <mergeCell ref="N1314:O1314"/>
    <mergeCell ref="P1314:Q1314"/>
    <mergeCell ref="X1314:Y1314"/>
    <mergeCell ref="Z1314:AA1314"/>
    <mergeCell ref="S1304:T1304"/>
    <mergeCell ref="U1304:V1304"/>
    <mergeCell ref="X1304:Y1304"/>
    <mergeCell ref="Z1304:AA1304"/>
    <mergeCell ref="I1304:J1304"/>
    <mergeCell ref="K1304:L1304"/>
    <mergeCell ref="N1304:O1304"/>
    <mergeCell ref="P1304:Q1304"/>
    <mergeCell ref="S1311:T1311"/>
    <mergeCell ref="U1311:V1311"/>
    <mergeCell ref="X1311:Y1311"/>
    <mergeCell ref="Z1311:AA1311"/>
    <mergeCell ref="I1311:J1311"/>
    <mergeCell ref="K1311:L1311"/>
    <mergeCell ref="N1311:O1311"/>
    <mergeCell ref="P1311:Q1311"/>
    <mergeCell ref="S1300:T1300"/>
    <mergeCell ref="U1300:V1300"/>
    <mergeCell ref="S1307:T1307"/>
    <mergeCell ref="U1307:V1307"/>
    <mergeCell ref="S1314:T1314"/>
    <mergeCell ref="U1314:V1314"/>
    <mergeCell ref="D1279:E1279"/>
    <mergeCell ref="F1279:G1279"/>
    <mergeCell ref="I1279:J1279"/>
    <mergeCell ref="K1279:L1279"/>
    <mergeCell ref="N1279:O1279"/>
    <mergeCell ref="P1279:Q1279"/>
    <mergeCell ref="X1279:Y1279"/>
    <mergeCell ref="Z1279:AA1279"/>
    <mergeCell ref="D1283:E1283"/>
    <mergeCell ref="F1283:G1283"/>
    <mergeCell ref="D1286:E1286"/>
    <mergeCell ref="F1286:G1286"/>
    <mergeCell ref="I1286:J1286"/>
    <mergeCell ref="K1286:L1286"/>
    <mergeCell ref="N1286:O1286"/>
    <mergeCell ref="P1286:Q1286"/>
    <mergeCell ref="X1286:Y1286"/>
    <mergeCell ref="Z1286:AA1286"/>
    <mergeCell ref="S1276:T1276"/>
    <mergeCell ref="U1276:V1276"/>
    <mergeCell ref="X1276:Y1276"/>
    <mergeCell ref="Z1276:AA1276"/>
    <mergeCell ref="I1276:J1276"/>
    <mergeCell ref="K1276:L1276"/>
    <mergeCell ref="N1276:O1276"/>
    <mergeCell ref="P1276:Q1276"/>
    <mergeCell ref="D1290:E1290"/>
    <mergeCell ref="F1290:G1290"/>
    <mergeCell ref="D1293:E1293"/>
    <mergeCell ref="F1293:G1293"/>
    <mergeCell ref="I1293:J1293"/>
    <mergeCell ref="K1293:L1293"/>
    <mergeCell ref="N1293:O1293"/>
    <mergeCell ref="P1293:Q1293"/>
    <mergeCell ref="X1293:Y1293"/>
    <mergeCell ref="Z1293:AA1293"/>
    <mergeCell ref="S1290:T1290"/>
    <mergeCell ref="U1290:V1290"/>
    <mergeCell ref="X1290:Y1290"/>
    <mergeCell ref="Z1290:AA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I1283:J1283"/>
    <mergeCell ref="K1283:L1283"/>
    <mergeCell ref="N1283:O1283"/>
    <mergeCell ref="P1283:Q1283"/>
    <mergeCell ref="S1279:T1279"/>
    <mergeCell ref="U1279:V1279"/>
    <mergeCell ref="S1286:T1286"/>
    <mergeCell ref="U1286:V1286"/>
    <mergeCell ref="S1293:T1293"/>
    <mergeCell ref="U1293:V1293"/>
    <mergeCell ref="D1262:E1262"/>
    <mergeCell ref="F1262:G1262"/>
    <mergeCell ref="D1265:E1265"/>
    <mergeCell ref="F1265:G1265"/>
    <mergeCell ref="I1265:J1265"/>
    <mergeCell ref="K1265:L1265"/>
    <mergeCell ref="N1265:O1265"/>
    <mergeCell ref="P1265:Q1265"/>
    <mergeCell ref="X1265:Y1265"/>
    <mergeCell ref="Z1265:AA1265"/>
    <mergeCell ref="D1269:E1269"/>
    <mergeCell ref="F1269:G1269"/>
    <mergeCell ref="D1272:E1272"/>
    <mergeCell ref="F1272:G1272"/>
    <mergeCell ref="I1272:J1272"/>
    <mergeCell ref="K1272:L1272"/>
    <mergeCell ref="N1272:O1272"/>
    <mergeCell ref="P1272:Q1272"/>
    <mergeCell ref="X1272:Y1272"/>
    <mergeCell ref="Z1272:AA1272"/>
    <mergeCell ref="S1262:T1262"/>
    <mergeCell ref="U1262:V1262"/>
    <mergeCell ref="X1262:Y1262"/>
    <mergeCell ref="Z1262:AA1262"/>
    <mergeCell ref="I1262:J1262"/>
    <mergeCell ref="K1262:L1262"/>
    <mergeCell ref="N1262:O1262"/>
    <mergeCell ref="P1262:Q1262"/>
    <mergeCell ref="S1269:T1269"/>
    <mergeCell ref="U1269:V1269"/>
    <mergeCell ref="X1269:Y1269"/>
    <mergeCell ref="Z1269:AA1269"/>
    <mergeCell ref="D1276:E1276"/>
    <mergeCell ref="F1276:G1276"/>
    <mergeCell ref="I1269:J1269"/>
    <mergeCell ref="K1269:L1269"/>
    <mergeCell ref="N1269:O1269"/>
    <mergeCell ref="P1269:Q1269"/>
    <mergeCell ref="S1265:T1265"/>
    <mergeCell ref="U1265:V1265"/>
    <mergeCell ref="S1272:T1272"/>
    <mergeCell ref="U1272:V1272"/>
    <mergeCell ref="D1244:E1244"/>
    <mergeCell ref="F1244:G1244"/>
    <mergeCell ref="I1244:J1244"/>
    <mergeCell ref="K1244:L1244"/>
    <mergeCell ref="N1244:O1244"/>
    <mergeCell ref="P1244:Q1244"/>
    <mergeCell ref="X1244:Y1244"/>
    <mergeCell ref="Z1244:AA1244"/>
    <mergeCell ref="S1234:T1234"/>
    <mergeCell ref="U1234:V1234"/>
    <mergeCell ref="X1234:Y1234"/>
    <mergeCell ref="Z1234:AA1234"/>
    <mergeCell ref="I1234:J1234"/>
    <mergeCell ref="K1234:L1234"/>
    <mergeCell ref="N1234:O1234"/>
    <mergeCell ref="P1234:Q1234"/>
    <mergeCell ref="D1248:E1248"/>
    <mergeCell ref="F1248:G1248"/>
    <mergeCell ref="D1251:E1251"/>
    <mergeCell ref="F1251:G1251"/>
    <mergeCell ref="I1251:J1251"/>
    <mergeCell ref="K1251:L1251"/>
    <mergeCell ref="N1251:O1251"/>
    <mergeCell ref="P1251:Q1251"/>
    <mergeCell ref="X1251:Y1251"/>
    <mergeCell ref="Z1251:AA1251"/>
    <mergeCell ref="D1255:E1255"/>
    <mergeCell ref="F1255:G1255"/>
    <mergeCell ref="D1258:E1258"/>
    <mergeCell ref="F1258:G1258"/>
    <mergeCell ref="I1258:J1258"/>
    <mergeCell ref="K1258:L1258"/>
    <mergeCell ref="N1258:O1258"/>
    <mergeCell ref="P1258:Q1258"/>
    <mergeCell ref="X1258:Y1258"/>
    <mergeCell ref="Z1258:AA1258"/>
    <mergeCell ref="S1255:T1255"/>
    <mergeCell ref="U1255:V1255"/>
    <mergeCell ref="X1255:Y1255"/>
    <mergeCell ref="Z1255:AA1255"/>
    <mergeCell ref="I1255:J1255"/>
    <mergeCell ref="K1255:L1255"/>
    <mergeCell ref="N1255:O1255"/>
    <mergeCell ref="P1255:Q1255"/>
    <mergeCell ref="S1251:T1251"/>
    <mergeCell ref="U1251:V1251"/>
    <mergeCell ref="S1258:T1258"/>
    <mergeCell ref="U1258:V1258"/>
    <mergeCell ref="S1248:T1248"/>
    <mergeCell ref="U1248:V1248"/>
    <mergeCell ref="X1248:Y1248"/>
    <mergeCell ref="Z1248:AA1248"/>
    <mergeCell ref="I1248:J1248"/>
    <mergeCell ref="K1248:L1248"/>
    <mergeCell ref="N1248:O1248"/>
    <mergeCell ref="P1248:Q1248"/>
    <mergeCell ref="S1244:T1244"/>
    <mergeCell ref="U1244:V1244"/>
    <mergeCell ref="D1227:E1227"/>
    <mergeCell ref="F1227:G1227"/>
    <mergeCell ref="D1230:E1230"/>
    <mergeCell ref="F1230:G1230"/>
    <mergeCell ref="I1230:J1230"/>
    <mergeCell ref="K1230:L1230"/>
    <mergeCell ref="N1230:O1230"/>
    <mergeCell ref="P1230:Q1230"/>
    <mergeCell ref="X1230:Y1230"/>
    <mergeCell ref="Z1230:AA1230"/>
    <mergeCell ref="S1220:T1220"/>
    <mergeCell ref="U1220:V1220"/>
    <mergeCell ref="X1220:Y1220"/>
    <mergeCell ref="Z1220:AA1220"/>
    <mergeCell ref="I1220:J1220"/>
    <mergeCell ref="K1220:L1220"/>
    <mergeCell ref="N1220:O1220"/>
    <mergeCell ref="P1220:Q1220"/>
    <mergeCell ref="S1227:T1227"/>
    <mergeCell ref="U1227:V1227"/>
    <mergeCell ref="X1227:Y1227"/>
    <mergeCell ref="Z1227:AA1227"/>
    <mergeCell ref="D1234:E1234"/>
    <mergeCell ref="F1234:G1234"/>
    <mergeCell ref="D1237:E1237"/>
    <mergeCell ref="F1237:G1237"/>
    <mergeCell ref="I1237:J1237"/>
    <mergeCell ref="K1237:L1237"/>
    <mergeCell ref="N1237:O1237"/>
    <mergeCell ref="P1237:Q1237"/>
    <mergeCell ref="X1237:Y1237"/>
    <mergeCell ref="Z1237:AA1237"/>
    <mergeCell ref="D1241:E1241"/>
    <mergeCell ref="F1241:G1241"/>
    <mergeCell ref="I1227:J1227"/>
    <mergeCell ref="K1227:L1227"/>
    <mergeCell ref="N1227:O1227"/>
    <mergeCell ref="P1227:Q1227"/>
    <mergeCell ref="S1241:T1241"/>
    <mergeCell ref="U1241:V1241"/>
    <mergeCell ref="X1241:Y1241"/>
    <mergeCell ref="Z1241:AA1241"/>
    <mergeCell ref="I1241:J1241"/>
    <mergeCell ref="K1241:L1241"/>
    <mergeCell ref="N1241:O1241"/>
    <mergeCell ref="P1241:Q1241"/>
    <mergeCell ref="S1230:T1230"/>
    <mergeCell ref="U1230:V1230"/>
    <mergeCell ref="S1237:T1237"/>
    <mergeCell ref="U1237:V1237"/>
    <mergeCell ref="D1206:E1206"/>
    <mergeCell ref="F1206:G1206"/>
    <mergeCell ref="D1209:E1209"/>
    <mergeCell ref="F1209:G1209"/>
    <mergeCell ref="I1209:J1209"/>
    <mergeCell ref="K1209:L1209"/>
    <mergeCell ref="N1209:O1209"/>
    <mergeCell ref="P1209:Q1209"/>
    <mergeCell ref="X1209:Y1209"/>
    <mergeCell ref="Z1209:AA1209"/>
    <mergeCell ref="D1213:E1213"/>
    <mergeCell ref="F1213:G1213"/>
    <mergeCell ref="D1216:E1216"/>
    <mergeCell ref="F1216:G1216"/>
    <mergeCell ref="I1216:J1216"/>
    <mergeCell ref="K1216:L1216"/>
    <mergeCell ref="N1216:O1216"/>
    <mergeCell ref="P1216:Q1216"/>
    <mergeCell ref="X1216:Y1216"/>
    <mergeCell ref="Z1216:AA1216"/>
    <mergeCell ref="S1213:T1213"/>
    <mergeCell ref="U1213:V1213"/>
    <mergeCell ref="X1213:Y1213"/>
    <mergeCell ref="Z1213:AA1213"/>
    <mergeCell ref="I1213:J1213"/>
    <mergeCell ref="K1213:L1213"/>
    <mergeCell ref="N1213:O1213"/>
    <mergeCell ref="P1213:Q1213"/>
    <mergeCell ref="D1220:E1220"/>
    <mergeCell ref="F1220:G1220"/>
    <mergeCell ref="D1223:E1223"/>
    <mergeCell ref="F1223:G1223"/>
    <mergeCell ref="I1223:J1223"/>
    <mergeCell ref="K1223:L1223"/>
    <mergeCell ref="N1223:O1223"/>
    <mergeCell ref="P1223:Q1223"/>
    <mergeCell ref="X1223:Y1223"/>
    <mergeCell ref="Z1223:AA1223"/>
    <mergeCell ref="S1206:T1206"/>
    <mergeCell ref="U1206:V1206"/>
    <mergeCell ref="X1206:Y1206"/>
    <mergeCell ref="Z1206:AA1206"/>
    <mergeCell ref="I1206:J1206"/>
    <mergeCell ref="K1206:L1206"/>
    <mergeCell ref="N1206:O1206"/>
    <mergeCell ref="P1206:Q1206"/>
    <mergeCell ref="S1209:T1209"/>
    <mergeCell ref="U1209:V1209"/>
    <mergeCell ref="S1216:T1216"/>
    <mergeCell ref="U1216:V1216"/>
    <mergeCell ref="S1223:T1223"/>
    <mergeCell ref="U1223:V1223"/>
    <mergeCell ref="D1188:E1188"/>
    <mergeCell ref="F1188:G1188"/>
    <mergeCell ref="I1188:J1188"/>
    <mergeCell ref="K1188:L1188"/>
    <mergeCell ref="N1188:O1188"/>
    <mergeCell ref="P1188:Q1188"/>
    <mergeCell ref="X1188:Y1188"/>
    <mergeCell ref="Z1188:AA1188"/>
    <mergeCell ref="S1178:T1178"/>
    <mergeCell ref="U1178:V1178"/>
    <mergeCell ref="X1178:Y1178"/>
    <mergeCell ref="Z1178:AA1178"/>
    <mergeCell ref="I1178:J1178"/>
    <mergeCell ref="K1178:L1178"/>
    <mergeCell ref="N1178:O1178"/>
    <mergeCell ref="P1178:Q1178"/>
    <mergeCell ref="S1185:T1185"/>
    <mergeCell ref="U1185:V1185"/>
    <mergeCell ref="X1185:Y1185"/>
    <mergeCell ref="Z1185:AA1185"/>
    <mergeCell ref="D1192:E1192"/>
    <mergeCell ref="F1192:G1192"/>
    <mergeCell ref="D1195:E1195"/>
    <mergeCell ref="F1195:G1195"/>
    <mergeCell ref="I1195:J1195"/>
    <mergeCell ref="K1195:L1195"/>
    <mergeCell ref="N1195:O1195"/>
    <mergeCell ref="P1195:Q1195"/>
    <mergeCell ref="X1195:Y1195"/>
    <mergeCell ref="Z1195:AA1195"/>
    <mergeCell ref="D1199:E1199"/>
    <mergeCell ref="F1199:G1199"/>
    <mergeCell ref="D1202:E1202"/>
    <mergeCell ref="F1202:G1202"/>
    <mergeCell ref="I1202:J1202"/>
    <mergeCell ref="K1202:L1202"/>
    <mergeCell ref="N1202:O1202"/>
    <mergeCell ref="P1202:Q1202"/>
    <mergeCell ref="X1202:Y1202"/>
    <mergeCell ref="Z1202:AA1202"/>
    <mergeCell ref="S1192:T1192"/>
    <mergeCell ref="U1192:V1192"/>
    <mergeCell ref="X1192:Y1192"/>
    <mergeCell ref="Z1192:AA1192"/>
    <mergeCell ref="I1192:J1192"/>
    <mergeCell ref="K1192:L1192"/>
    <mergeCell ref="N1192:O1192"/>
    <mergeCell ref="P1192:Q1192"/>
    <mergeCell ref="S1199:T1199"/>
    <mergeCell ref="U1199:V1199"/>
    <mergeCell ref="X1199:Y1199"/>
    <mergeCell ref="Z1199:AA1199"/>
    <mergeCell ref="I1199:J1199"/>
    <mergeCell ref="K1199:L1199"/>
    <mergeCell ref="N1199:O1199"/>
    <mergeCell ref="P1199:Q1199"/>
    <mergeCell ref="S1188:T1188"/>
    <mergeCell ref="U1188:V1188"/>
    <mergeCell ref="S1195:T1195"/>
    <mergeCell ref="U1195:V1195"/>
    <mergeCell ref="S1202:T1202"/>
    <mergeCell ref="U1202:V1202"/>
    <mergeCell ref="D1171:E1171"/>
    <mergeCell ref="F1171:G1171"/>
    <mergeCell ref="D1174:E1174"/>
    <mergeCell ref="F1174:G1174"/>
    <mergeCell ref="I1174:J1174"/>
    <mergeCell ref="K1174:L1174"/>
    <mergeCell ref="N1174:O1174"/>
    <mergeCell ref="P1174:Q1174"/>
    <mergeCell ref="X1174:Y1174"/>
    <mergeCell ref="Z1174:AA1174"/>
    <mergeCell ref="S1171:T1171"/>
    <mergeCell ref="U1171:V1171"/>
    <mergeCell ref="X1171:Y1171"/>
    <mergeCell ref="Z1171:AA1171"/>
    <mergeCell ref="I1171:J1171"/>
    <mergeCell ref="K1171:L1171"/>
    <mergeCell ref="N1171:O1171"/>
    <mergeCell ref="P1171:Q1171"/>
    <mergeCell ref="S1167:T1167"/>
    <mergeCell ref="U1167:V1167"/>
    <mergeCell ref="S1174:T1174"/>
    <mergeCell ref="U1174:V1174"/>
    <mergeCell ref="D1178:E1178"/>
    <mergeCell ref="F1178:G1178"/>
    <mergeCell ref="D1181:E1181"/>
    <mergeCell ref="F1181:G1181"/>
    <mergeCell ref="I1181:J1181"/>
    <mergeCell ref="K1181:L1181"/>
    <mergeCell ref="N1181:O1181"/>
    <mergeCell ref="P1181:Q1181"/>
    <mergeCell ref="X1181:Y1181"/>
    <mergeCell ref="Z1181:AA1181"/>
    <mergeCell ref="D1185:E1185"/>
    <mergeCell ref="F1185:G1185"/>
    <mergeCell ref="I1185:J1185"/>
    <mergeCell ref="K1185:L1185"/>
    <mergeCell ref="N1185:O1185"/>
    <mergeCell ref="P1185:Q1185"/>
    <mergeCell ref="S1181:T1181"/>
    <mergeCell ref="U1181:V1181"/>
    <mergeCell ref="D1150:E1150"/>
    <mergeCell ref="F1150:G1150"/>
    <mergeCell ref="D1153:E1153"/>
    <mergeCell ref="F1153:G1153"/>
    <mergeCell ref="I1153:J1153"/>
    <mergeCell ref="K1153:L1153"/>
    <mergeCell ref="N1153:O1153"/>
    <mergeCell ref="P1153:Q1153"/>
    <mergeCell ref="X1153:Y1153"/>
    <mergeCell ref="Z1153:AA1153"/>
    <mergeCell ref="D1157:E1157"/>
    <mergeCell ref="F1157:G1157"/>
    <mergeCell ref="D1160:E1160"/>
    <mergeCell ref="F1160:G1160"/>
    <mergeCell ref="I1160:J1160"/>
    <mergeCell ref="K1160:L1160"/>
    <mergeCell ref="N1160:O1160"/>
    <mergeCell ref="P1160:Q1160"/>
    <mergeCell ref="X1160:Y1160"/>
    <mergeCell ref="Z1160:AA1160"/>
    <mergeCell ref="S1150:T1150"/>
    <mergeCell ref="U1150:V1150"/>
    <mergeCell ref="X1150:Y1150"/>
    <mergeCell ref="Z1150:AA1150"/>
    <mergeCell ref="I1150:J1150"/>
    <mergeCell ref="K1150:L1150"/>
    <mergeCell ref="N1150:O1150"/>
    <mergeCell ref="P1150:Q1150"/>
    <mergeCell ref="D1164:E1164"/>
    <mergeCell ref="F1164:G1164"/>
    <mergeCell ref="D1167:E1167"/>
    <mergeCell ref="F1167:G1167"/>
    <mergeCell ref="I1167:J1167"/>
    <mergeCell ref="K1167:L1167"/>
    <mergeCell ref="N1167:O1167"/>
    <mergeCell ref="P1167:Q1167"/>
    <mergeCell ref="X1167:Y1167"/>
    <mergeCell ref="Z1167:AA1167"/>
    <mergeCell ref="S1164:T1164"/>
    <mergeCell ref="U1164:V1164"/>
    <mergeCell ref="X1164:Y1164"/>
    <mergeCell ref="Z1164:AA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I1157:J1157"/>
    <mergeCell ref="K1157:L1157"/>
    <mergeCell ref="N1157:O1157"/>
    <mergeCell ref="P1157:Q1157"/>
    <mergeCell ref="S1160:T1160"/>
    <mergeCell ref="U1160:V1160"/>
    <mergeCell ref="S1153:T1153"/>
    <mergeCell ref="U1153:V1153"/>
    <mergeCell ref="D1129:E1129"/>
    <mergeCell ref="F1129:G1129"/>
    <mergeCell ref="D1132:E1132"/>
    <mergeCell ref="F1132:G1132"/>
    <mergeCell ref="I1132:J1132"/>
    <mergeCell ref="K1132:L1132"/>
    <mergeCell ref="N1132:O1132"/>
    <mergeCell ref="P1132:Q1132"/>
    <mergeCell ref="X1132:Y1132"/>
    <mergeCell ref="Z1132:AA1132"/>
    <mergeCell ref="S1129:T1129"/>
    <mergeCell ref="U1129:V1129"/>
    <mergeCell ref="X1129:Y1129"/>
    <mergeCell ref="Z1129:AA1129"/>
    <mergeCell ref="I1129:J1129"/>
    <mergeCell ref="K1129:L1129"/>
    <mergeCell ref="N1129:O1129"/>
    <mergeCell ref="P1129:Q1129"/>
    <mergeCell ref="D1136:E1136"/>
    <mergeCell ref="F1136:G1136"/>
    <mergeCell ref="D1139:E1139"/>
    <mergeCell ref="F1139:G1139"/>
    <mergeCell ref="I1139:J1139"/>
    <mergeCell ref="K1139:L1139"/>
    <mergeCell ref="N1139:O1139"/>
    <mergeCell ref="P1139:Q1139"/>
    <mergeCell ref="X1139:Y1139"/>
    <mergeCell ref="Z1139:AA1139"/>
    <mergeCell ref="D1143:E1143"/>
    <mergeCell ref="F1143:G1143"/>
    <mergeCell ref="D1146:E1146"/>
    <mergeCell ref="F1146:G1146"/>
    <mergeCell ref="I1146:J1146"/>
    <mergeCell ref="K1146:L1146"/>
    <mergeCell ref="N1146:O1146"/>
    <mergeCell ref="P1146:Q1146"/>
    <mergeCell ref="X1146:Y1146"/>
    <mergeCell ref="Z1146:AA1146"/>
    <mergeCell ref="S1136:T1136"/>
    <mergeCell ref="U1136:V1136"/>
    <mergeCell ref="X1136:Y1136"/>
    <mergeCell ref="Z1136:AA1136"/>
    <mergeCell ref="I1136:J1136"/>
    <mergeCell ref="K1136:L1136"/>
    <mergeCell ref="N1136:O1136"/>
    <mergeCell ref="P1136:Q1136"/>
    <mergeCell ref="S1143:T1143"/>
    <mergeCell ref="U1143:V1143"/>
    <mergeCell ref="X1143:Y1143"/>
    <mergeCell ref="Z1143:AA1143"/>
    <mergeCell ref="I1143:J1143"/>
    <mergeCell ref="K1143:L1143"/>
    <mergeCell ref="N1143:O1143"/>
    <mergeCell ref="P1143:Q1143"/>
    <mergeCell ref="S1132:T1132"/>
    <mergeCell ref="U1132:V1132"/>
    <mergeCell ref="S1139:T1139"/>
    <mergeCell ref="U1139:V1139"/>
    <mergeCell ref="S1146:T1146"/>
    <mergeCell ref="U1146:V1146"/>
    <mergeCell ref="D1111:E1111"/>
    <mergeCell ref="F1111:G1111"/>
    <mergeCell ref="I1111:J1111"/>
    <mergeCell ref="K1111:L1111"/>
    <mergeCell ref="N1111:O1111"/>
    <mergeCell ref="P1111:Q1111"/>
    <mergeCell ref="X1111:Y1111"/>
    <mergeCell ref="Z1111:AA1111"/>
    <mergeCell ref="D1115:E1115"/>
    <mergeCell ref="F1115:G1115"/>
    <mergeCell ref="D1118:E1118"/>
    <mergeCell ref="F1118:G1118"/>
    <mergeCell ref="I1118:J1118"/>
    <mergeCell ref="K1118:L1118"/>
    <mergeCell ref="N1118:O1118"/>
    <mergeCell ref="P1118:Q1118"/>
    <mergeCell ref="X1118:Y1118"/>
    <mergeCell ref="Z1118:AA1118"/>
    <mergeCell ref="S1108:T1108"/>
    <mergeCell ref="U1108:V1108"/>
    <mergeCell ref="X1108:Y1108"/>
    <mergeCell ref="Z1108:AA1108"/>
    <mergeCell ref="I1108:J1108"/>
    <mergeCell ref="K1108:L1108"/>
    <mergeCell ref="N1108:O1108"/>
    <mergeCell ref="P1108:Q1108"/>
    <mergeCell ref="D1122:E1122"/>
    <mergeCell ref="F1122:G1122"/>
    <mergeCell ref="D1125:E1125"/>
    <mergeCell ref="F1125:G1125"/>
    <mergeCell ref="I1125:J1125"/>
    <mergeCell ref="K1125:L1125"/>
    <mergeCell ref="N1125:O1125"/>
    <mergeCell ref="P1125:Q1125"/>
    <mergeCell ref="X1125:Y1125"/>
    <mergeCell ref="Z1125:AA1125"/>
    <mergeCell ref="S1122:T1122"/>
    <mergeCell ref="U1122:V1122"/>
    <mergeCell ref="X1122:Y1122"/>
    <mergeCell ref="Z1122:AA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I1115:J1115"/>
    <mergeCell ref="K1115:L1115"/>
    <mergeCell ref="N1115:O1115"/>
    <mergeCell ref="P1115:Q1115"/>
    <mergeCell ref="S1111:T1111"/>
    <mergeCell ref="U1111:V1111"/>
    <mergeCell ref="S1118:T1118"/>
    <mergeCell ref="U1118:V1118"/>
    <mergeCell ref="S1125:T1125"/>
    <mergeCell ref="U1125:V1125"/>
    <mergeCell ref="D1094:E1094"/>
    <mergeCell ref="F1094:G1094"/>
    <mergeCell ref="D1097:E1097"/>
    <mergeCell ref="F1097:G1097"/>
    <mergeCell ref="I1097:J1097"/>
    <mergeCell ref="K1097:L1097"/>
    <mergeCell ref="N1097:O1097"/>
    <mergeCell ref="P1097:Q1097"/>
    <mergeCell ref="X1097:Y1097"/>
    <mergeCell ref="Z1097:AA1097"/>
    <mergeCell ref="D1101:E1101"/>
    <mergeCell ref="F1101:G1101"/>
    <mergeCell ref="D1104:E1104"/>
    <mergeCell ref="F1104:G1104"/>
    <mergeCell ref="I1104:J1104"/>
    <mergeCell ref="K1104:L1104"/>
    <mergeCell ref="N1104:O1104"/>
    <mergeCell ref="P1104:Q1104"/>
    <mergeCell ref="X1104:Y1104"/>
    <mergeCell ref="Z1104:AA1104"/>
    <mergeCell ref="S1094:T1094"/>
    <mergeCell ref="U1094:V1094"/>
    <mergeCell ref="X1094:Y1094"/>
    <mergeCell ref="Z1094:AA1094"/>
    <mergeCell ref="I1094:J1094"/>
    <mergeCell ref="K1094:L1094"/>
    <mergeCell ref="N1094:O1094"/>
    <mergeCell ref="P1094:Q1094"/>
    <mergeCell ref="S1101:T1101"/>
    <mergeCell ref="U1101:V1101"/>
    <mergeCell ref="X1101:Y1101"/>
    <mergeCell ref="Z1101:AA1101"/>
    <mergeCell ref="D1108:E1108"/>
    <mergeCell ref="F1108:G1108"/>
    <mergeCell ref="I1101:J1101"/>
    <mergeCell ref="K1101:L1101"/>
    <mergeCell ref="N1101:O1101"/>
    <mergeCell ref="P1101:Q1101"/>
    <mergeCell ref="S1097:T1097"/>
    <mergeCell ref="U1097:V1097"/>
    <mergeCell ref="S1104:T1104"/>
    <mergeCell ref="U1104:V1104"/>
    <mergeCell ref="D1076:E1076"/>
    <mergeCell ref="F1076:G1076"/>
    <mergeCell ref="I1076:J1076"/>
    <mergeCell ref="K1076:L1076"/>
    <mergeCell ref="N1076:O1076"/>
    <mergeCell ref="P1076:Q1076"/>
    <mergeCell ref="X1076:Y1076"/>
    <mergeCell ref="Z1076:AA1076"/>
    <mergeCell ref="S1066:T1066"/>
    <mergeCell ref="U1066:V1066"/>
    <mergeCell ref="X1066:Y1066"/>
    <mergeCell ref="Z1066:AA1066"/>
    <mergeCell ref="I1066:J1066"/>
    <mergeCell ref="K1066:L1066"/>
    <mergeCell ref="N1066:O1066"/>
    <mergeCell ref="P1066:Q1066"/>
    <mergeCell ref="D1080:E1080"/>
    <mergeCell ref="F1080:G1080"/>
    <mergeCell ref="D1083:E1083"/>
    <mergeCell ref="F1083:G1083"/>
    <mergeCell ref="I1083:J1083"/>
    <mergeCell ref="K1083:L1083"/>
    <mergeCell ref="N1083:O1083"/>
    <mergeCell ref="P1083:Q1083"/>
    <mergeCell ref="X1083:Y1083"/>
    <mergeCell ref="Z1083:AA1083"/>
    <mergeCell ref="D1087:E1087"/>
    <mergeCell ref="F1087:G1087"/>
    <mergeCell ref="D1090:E1090"/>
    <mergeCell ref="F1090:G1090"/>
    <mergeCell ref="I1090:J1090"/>
    <mergeCell ref="K1090:L1090"/>
    <mergeCell ref="N1090:O1090"/>
    <mergeCell ref="P1090:Q1090"/>
    <mergeCell ref="X1090:Y1090"/>
    <mergeCell ref="Z1090:AA1090"/>
    <mergeCell ref="S1087:T1087"/>
    <mergeCell ref="U1087:V1087"/>
    <mergeCell ref="X1087:Y1087"/>
    <mergeCell ref="Z1087:AA1087"/>
    <mergeCell ref="I1087:J1087"/>
    <mergeCell ref="K1087:L1087"/>
    <mergeCell ref="N1087:O1087"/>
    <mergeCell ref="P1087:Q1087"/>
    <mergeCell ref="S1083:T1083"/>
    <mergeCell ref="U1083:V1083"/>
    <mergeCell ref="S1090:T1090"/>
    <mergeCell ref="U1090:V1090"/>
    <mergeCell ref="S1080:T1080"/>
    <mergeCell ref="U1080:V1080"/>
    <mergeCell ref="X1080:Y1080"/>
    <mergeCell ref="Z1080:AA1080"/>
    <mergeCell ref="I1080:J1080"/>
    <mergeCell ref="K1080:L1080"/>
    <mergeCell ref="N1080:O1080"/>
    <mergeCell ref="P1080:Q1080"/>
    <mergeCell ref="S1076:T1076"/>
    <mergeCell ref="U1076:V1076"/>
    <mergeCell ref="D1059:E1059"/>
    <mergeCell ref="F1059:G1059"/>
    <mergeCell ref="D1062:E1062"/>
    <mergeCell ref="F1062:G1062"/>
    <mergeCell ref="I1062:J1062"/>
    <mergeCell ref="K1062:L1062"/>
    <mergeCell ref="N1062:O1062"/>
    <mergeCell ref="P1062:Q1062"/>
    <mergeCell ref="X1062:Y1062"/>
    <mergeCell ref="Z1062:AA1062"/>
    <mergeCell ref="S1052:T1052"/>
    <mergeCell ref="U1052:V1052"/>
    <mergeCell ref="X1052:Y1052"/>
    <mergeCell ref="Z1052:AA1052"/>
    <mergeCell ref="I1052:J1052"/>
    <mergeCell ref="K1052:L1052"/>
    <mergeCell ref="N1052:O1052"/>
    <mergeCell ref="P1052:Q1052"/>
    <mergeCell ref="S1059:T1059"/>
    <mergeCell ref="U1059:V1059"/>
    <mergeCell ref="X1059:Y1059"/>
    <mergeCell ref="Z1059:AA1059"/>
    <mergeCell ref="D1066:E1066"/>
    <mergeCell ref="F1066:G1066"/>
    <mergeCell ref="D1069:E1069"/>
    <mergeCell ref="F1069:G1069"/>
    <mergeCell ref="I1069:J1069"/>
    <mergeCell ref="K1069:L1069"/>
    <mergeCell ref="N1069:O1069"/>
    <mergeCell ref="P1069:Q1069"/>
    <mergeCell ref="X1069:Y1069"/>
    <mergeCell ref="Z1069:AA1069"/>
    <mergeCell ref="D1073:E1073"/>
    <mergeCell ref="F1073:G1073"/>
    <mergeCell ref="I1059:J1059"/>
    <mergeCell ref="K1059:L1059"/>
    <mergeCell ref="N1059:O1059"/>
    <mergeCell ref="P1059:Q1059"/>
    <mergeCell ref="S1073:T1073"/>
    <mergeCell ref="U1073:V1073"/>
    <mergeCell ref="X1073:Y1073"/>
    <mergeCell ref="Z1073:AA1073"/>
    <mergeCell ref="I1073:J1073"/>
    <mergeCell ref="K1073:L1073"/>
    <mergeCell ref="N1073:O1073"/>
    <mergeCell ref="P1073:Q1073"/>
    <mergeCell ref="S1062:T1062"/>
    <mergeCell ref="U1062:V1062"/>
    <mergeCell ref="S1069:T1069"/>
    <mergeCell ref="U1069:V1069"/>
    <mergeCell ref="D1038:E1038"/>
    <mergeCell ref="F1038:G1038"/>
    <mergeCell ref="D1041:E1041"/>
    <mergeCell ref="F1041:G1041"/>
    <mergeCell ref="I1041:J1041"/>
    <mergeCell ref="K1041:L1041"/>
    <mergeCell ref="N1041:O1041"/>
    <mergeCell ref="P1041:Q1041"/>
    <mergeCell ref="X1041:Y1041"/>
    <mergeCell ref="Z1041:AA1041"/>
    <mergeCell ref="D1045:E1045"/>
    <mergeCell ref="F1045:G1045"/>
    <mergeCell ref="D1048:E1048"/>
    <mergeCell ref="F1048:G1048"/>
    <mergeCell ref="I1048:J1048"/>
    <mergeCell ref="K1048:L1048"/>
    <mergeCell ref="N1048:O1048"/>
    <mergeCell ref="P1048:Q1048"/>
    <mergeCell ref="X1048:Y1048"/>
    <mergeCell ref="Z1048:AA1048"/>
    <mergeCell ref="S1045:T1045"/>
    <mergeCell ref="U1045:V1045"/>
    <mergeCell ref="X1045:Y1045"/>
    <mergeCell ref="Z1045:AA1045"/>
    <mergeCell ref="I1045:J1045"/>
    <mergeCell ref="K1045:L1045"/>
    <mergeCell ref="N1045:O1045"/>
    <mergeCell ref="P1045:Q1045"/>
    <mergeCell ref="D1052:E1052"/>
    <mergeCell ref="F1052:G1052"/>
    <mergeCell ref="D1055:E1055"/>
    <mergeCell ref="F1055:G1055"/>
    <mergeCell ref="I1055:J1055"/>
    <mergeCell ref="K1055:L1055"/>
    <mergeCell ref="N1055:O1055"/>
    <mergeCell ref="P1055:Q1055"/>
    <mergeCell ref="X1055:Y1055"/>
    <mergeCell ref="Z1055:AA1055"/>
    <mergeCell ref="S1038:T1038"/>
    <mergeCell ref="U1038:V1038"/>
    <mergeCell ref="X1038:Y1038"/>
    <mergeCell ref="Z1038:AA1038"/>
    <mergeCell ref="I1038:J1038"/>
    <mergeCell ref="K1038:L1038"/>
    <mergeCell ref="N1038:O1038"/>
    <mergeCell ref="P1038:Q1038"/>
    <mergeCell ref="S1041:T1041"/>
    <mergeCell ref="U1041:V1041"/>
    <mergeCell ref="S1048:T1048"/>
    <mergeCell ref="U1048:V1048"/>
    <mergeCell ref="S1055:T1055"/>
    <mergeCell ref="U1055:V1055"/>
    <mergeCell ref="D1020:E1020"/>
    <mergeCell ref="F1020:G1020"/>
    <mergeCell ref="I1020:J1020"/>
    <mergeCell ref="K1020:L1020"/>
    <mergeCell ref="N1020:O1020"/>
    <mergeCell ref="P1020:Q1020"/>
    <mergeCell ref="X1020:Y1020"/>
    <mergeCell ref="Z1020:AA1020"/>
    <mergeCell ref="S1010:T1010"/>
    <mergeCell ref="U1010:V1010"/>
    <mergeCell ref="X1010:Y1010"/>
    <mergeCell ref="Z1010:AA1010"/>
    <mergeCell ref="I1010:J1010"/>
    <mergeCell ref="K1010:L1010"/>
    <mergeCell ref="N1010:O1010"/>
    <mergeCell ref="P1010:Q1010"/>
    <mergeCell ref="S1017:T1017"/>
    <mergeCell ref="U1017:V1017"/>
    <mergeCell ref="X1017:Y1017"/>
    <mergeCell ref="Z1017:AA1017"/>
    <mergeCell ref="D1024:E1024"/>
    <mergeCell ref="F1024:G1024"/>
    <mergeCell ref="D1027:E1027"/>
    <mergeCell ref="F1027:G1027"/>
    <mergeCell ref="I1027:J1027"/>
    <mergeCell ref="K1027:L1027"/>
    <mergeCell ref="N1027:O1027"/>
    <mergeCell ref="P1027:Q1027"/>
    <mergeCell ref="X1027:Y1027"/>
    <mergeCell ref="Z1027:AA1027"/>
    <mergeCell ref="D1031:E1031"/>
    <mergeCell ref="F1031:G1031"/>
    <mergeCell ref="D1034:E1034"/>
    <mergeCell ref="F1034:G1034"/>
    <mergeCell ref="I1034:J1034"/>
    <mergeCell ref="K1034:L1034"/>
    <mergeCell ref="N1034:O1034"/>
    <mergeCell ref="P1034:Q1034"/>
    <mergeCell ref="X1034:Y1034"/>
    <mergeCell ref="Z1034:AA1034"/>
    <mergeCell ref="S1024:T1024"/>
    <mergeCell ref="U1024:V1024"/>
    <mergeCell ref="X1024:Y1024"/>
    <mergeCell ref="Z1024:AA1024"/>
    <mergeCell ref="I1024:J1024"/>
    <mergeCell ref="K1024:L1024"/>
    <mergeCell ref="N1024:O1024"/>
    <mergeCell ref="P1024:Q1024"/>
    <mergeCell ref="S1031:T1031"/>
    <mergeCell ref="U1031:V1031"/>
    <mergeCell ref="X1031:Y1031"/>
    <mergeCell ref="Z1031:AA1031"/>
    <mergeCell ref="I1031:J1031"/>
    <mergeCell ref="K1031:L1031"/>
    <mergeCell ref="N1031:O1031"/>
    <mergeCell ref="P1031:Q1031"/>
    <mergeCell ref="S1020:T1020"/>
    <mergeCell ref="U1020:V1020"/>
    <mergeCell ref="S1027:T1027"/>
    <mergeCell ref="U1027:V1027"/>
    <mergeCell ref="S1034:T1034"/>
    <mergeCell ref="U1034:V1034"/>
    <mergeCell ref="D1003:E1003"/>
    <mergeCell ref="F1003:G1003"/>
    <mergeCell ref="D1006:E1006"/>
    <mergeCell ref="F1006:G1006"/>
    <mergeCell ref="I1006:J1006"/>
    <mergeCell ref="K1006:L1006"/>
    <mergeCell ref="N1006:O1006"/>
    <mergeCell ref="P1006:Q1006"/>
    <mergeCell ref="X1006:Y1006"/>
    <mergeCell ref="Z1006:AA1006"/>
    <mergeCell ref="S1003:T1003"/>
    <mergeCell ref="U1003:V1003"/>
    <mergeCell ref="X1003:Y1003"/>
    <mergeCell ref="Z1003:AA1003"/>
    <mergeCell ref="I1003:J1003"/>
    <mergeCell ref="K1003:L1003"/>
    <mergeCell ref="N1003:O1003"/>
    <mergeCell ref="P1003:Q1003"/>
    <mergeCell ref="S999:T999"/>
    <mergeCell ref="U999:V999"/>
    <mergeCell ref="S1006:T1006"/>
    <mergeCell ref="U1006:V1006"/>
    <mergeCell ref="D1010:E1010"/>
    <mergeCell ref="F1010:G1010"/>
    <mergeCell ref="D1013:E1013"/>
    <mergeCell ref="F1013:G1013"/>
    <mergeCell ref="I1013:J1013"/>
    <mergeCell ref="K1013:L1013"/>
    <mergeCell ref="N1013:O1013"/>
    <mergeCell ref="P1013:Q1013"/>
    <mergeCell ref="X1013:Y1013"/>
    <mergeCell ref="Z1013:AA1013"/>
    <mergeCell ref="D1017:E1017"/>
    <mergeCell ref="F1017:G1017"/>
    <mergeCell ref="I1017:J1017"/>
    <mergeCell ref="K1017:L1017"/>
    <mergeCell ref="N1017:O1017"/>
    <mergeCell ref="P1017:Q1017"/>
    <mergeCell ref="S1013:T1013"/>
    <mergeCell ref="U1013:V1013"/>
    <mergeCell ref="D982:E982"/>
    <mergeCell ref="F982:G982"/>
    <mergeCell ref="D985:E985"/>
    <mergeCell ref="F985:G985"/>
    <mergeCell ref="I985:J985"/>
    <mergeCell ref="K985:L985"/>
    <mergeCell ref="N985:O985"/>
    <mergeCell ref="P985:Q985"/>
    <mergeCell ref="X985:Y985"/>
    <mergeCell ref="Z985:AA985"/>
    <mergeCell ref="D989:E989"/>
    <mergeCell ref="F989:G989"/>
    <mergeCell ref="D992:E992"/>
    <mergeCell ref="F992:G992"/>
    <mergeCell ref="I992:J992"/>
    <mergeCell ref="K992:L992"/>
    <mergeCell ref="N992:O992"/>
    <mergeCell ref="P992:Q992"/>
    <mergeCell ref="X992:Y992"/>
    <mergeCell ref="Z992:AA992"/>
    <mergeCell ref="S982:T982"/>
    <mergeCell ref="U982:V982"/>
    <mergeCell ref="X982:Y982"/>
    <mergeCell ref="Z982:AA982"/>
    <mergeCell ref="I982:J982"/>
    <mergeCell ref="K982:L982"/>
    <mergeCell ref="N982:O982"/>
    <mergeCell ref="P982:Q982"/>
    <mergeCell ref="D996:E996"/>
    <mergeCell ref="F996:G996"/>
    <mergeCell ref="D999:E999"/>
    <mergeCell ref="F999:G999"/>
    <mergeCell ref="I999:J999"/>
    <mergeCell ref="K999:L999"/>
    <mergeCell ref="N999:O999"/>
    <mergeCell ref="P999:Q999"/>
    <mergeCell ref="X999:Y999"/>
    <mergeCell ref="Z999:AA999"/>
    <mergeCell ref="S996:T996"/>
    <mergeCell ref="U996:V996"/>
    <mergeCell ref="X996:Y996"/>
    <mergeCell ref="Z996:AA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I989:J989"/>
    <mergeCell ref="K989:L989"/>
    <mergeCell ref="N989:O989"/>
    <mergeCell ref="P989:Q989"/>
    <mergeCell ref="S992:T992"/>
    <mergeCell ref="U992:V992"/>
    <mergeCell ref="S985:T985"/>
    <mergeCell ref="U985:V985"/>
    <mergeCell ref="D961:E961"/>
    <mergeCell ref="F961:G961"/>
    <mergeCell ref="D964:E964"/>
    <mergeCell ref="F964:G964"/>
    <mergeCell ref="I964:J964"/>
    <mergeCell ref="K964:L964"/>
    <mergeCell ref="N964:O964"/>
    <mergeCell ref="P964:Q964"/>
    <mergeCell ref="X964:Y964"/>
    <mergeCell ref="Z964:AA964"/>
    <mergeCell ref="S961:T961"/>
    <mergeCell ref="U961:V961"/>
    <mergeCell ref="X961:Y961"/>
    <mergeCell ref="Z961:AA961"/>
    <mergeCell ref="I961:J961"/>
    <mergeCell ref="K961:L961"/>
    <mergeCell ref="N961:O961"/>
    <mergeCell ref="P961:Q961"/>
    <mergeCell ref="D968:E968"/>
    <mergeCell ref="F968:G968"/>
    <mergeCell ref="D971:E971"/>
    <mergeCell ref="F971:G971"/>
    <mergeCell ref="I971:J971"/>
    <mergeCell ref="K971:L971"/>
    <mergeCell ref="N971:O971"/>
    <mergeCell ref="P971:Q971"/>
    <mergeCell ref="X971:Y971"/>
    <mergeCell ref="Z971:AA971"/>
    <mergeCell ref="D975:E975"/>
    <mergeCell ref="F975:G975"/>
    <mergeCell ref="D978:E978"/>
    <mergeCell ref="F978:G978"/>
    <mergeCell ref="I978:J978"/>
    <mergeCell ref="K978:L978"/>
    <mergeCell ref="N978:O978"/>
    <mergeCell ref="P978:Q978"/>
    <mergeCell ref="X978:Y978"/>
    <mergeCell ref="Z978:AA978"/>
    <mergeCell ref="S968:T968"/>
    <mergeCell ref="U968:V968"/>
    <mergeCell ref="X968:Y968"/>
    <mergeCell ref="Z968:AA968"/>
    <mergeCell ref="I968:J968"/>
    <mergeCell ref="K968:L968"/>
    <mergeCell ref="N968:O968"/>
    <mergeCell ref="P968:Q968"/>
    <mergeCell ref="S975:T975"/>
    <mergeCell ref="U975:V975"/>
    <mergeCell ref="X975:Y975"/>
    <mergeCell ref="Z975:AA975"/>
    <mergeCell ref="I975:J975"/>
    <mergeCell ref="K975:L975"/>
    <mergeCell ref="N975:O975"/>
    <mergeCell ref="P975:Q975"/>
    <mergeCell ref="S964:T964"/>
    <mergeCell ref="U964:V964"/>
    <mergeCell ref="S971:T971"/>
    <mergeCell ref="U971:V971"/>
    <mergeCell ref="S978:T978"/>
    <mergeCell ref="U978:V978"/>
    <mergeCell ref="D943:E943"/>
    <mergeCell ref="F943:G943"/>
    <mergeCell ref="I943:J943"/>
    <mergeCell ref="K943:L943"/>
    <mergeCell ref="N943:O943"/>
    <mergeCell ref="P943:Q943"/>
    <mergeCell ref="X943:Y943"/>
    <mergeCell ref="Z943:AA943"/>
    <mergeCell ref="D947:E947"/>
    <mergeCell ref="F947:G947"/>
    <mergeCell ref="D950:E950"/>
    <mergeCell ref="F950:G950"/>
    <mergeCell ref="I950:J950"/>
    <mergeCell ref="K950:L950"/>
    <mergeCell ref="N950:O950"/>
    <mergeCell ref="P950:Q950"/>
    <mergeCell ref="X950:Y950"/>
    <mergeCell ref="Z950:AA950"/>
    <mergeCell ref="S940:T940"/>
    <mergeCell ref="U940:V940"/>
    <mergeCell ref="X940:Y940"/>
    <mergeCell ref="Z940:AA940"/>
    <mergeCell ref="I940:J940"/>
    <mergeCell ref="K940:L940"/>
    <mergeCell ref="N940:O940"/>
    <mergeCell ref="P940:Q940"/>
    <mergeCell ref="D954:E954"/>
    <mergeCell ref="F954:G954"/>
    <mergeCell ref="D957:E957"/>
    <mergeCell ref="F957:G957"/>
    <mergeCell ref="I957:J957"/>
    <mergeCell ref="K957:L957"/>
    <mergeCell ref="N957:O957"/>
    <mergeCell ref="P957:Q957"/>
    <mergeCell ref="X957:Y957"/>
    <mergeCell ref="Z957:AA957"/>
    <mergeCell ref="S954:T954"/>
    <mergeCell ref="U954:V954"/>
    <mergeCell ref="X954:Y954"/>
    <mergeCell ref="Z954:AA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I947:J947"/>
    <mergeCell ref="K947:L947"/>
    <mergeCell ref="N947:O947"/>
    <mergeCell ref="P947:Q947"/>
    <mergeCell ref="S943:T943"/>
    <mergeCell ref="U943:V943"/>
    <mergeCell ref="S950:T950"/>
    <mergeCell ref="U950:V950"/>
    <mergeCell ref="S957:T957"/>
    <mergeCell ref="U957:V957"/>
    <mergeCell ref="D926:E926"/>
    <mergeCell ref="F926:G926"/>
    <mergeCell ref="D929:E929"/>
    <mergeCell ref="F929:G929"/>
    <mergeCell ref="I929:J929"/>
    <mergeCell ref="K929:L929"/>
    <mergeCell ref="N929:O929"/>
    <mergeCell ref="P929:Q929"/>
    <mergeCell ref="X929:Y929"/>
    <mergeCell ref="Z929:AA929"/>
    <mergeCell ref="D933:E933"/>
    <mergeCell ref="F933:G933"/>
    <mergeCell ref="D936:E936"/>
    <mergeCell ref="F936:G936"/>
    <mergeCell ref="I936:J936"/>
    <mergeCell ref="K936:L936"/>
    <mergeCell ref="N936:O936"/>
    <mergeCell ref="P936:Q936"/>
    <mergeCell ref="X936:Y936"/>
    <mergeCell ref="Z936:AA936"/>
    <mergeCell ref="S926:T926"/>
    <mergeCell ref="U926:V926"/>
    <mergeCell ref="X926:Y926"/>
    <mergeCell ref="Z926:AA926"/>
    <mergeCell ref="I926:J926"/>
    <mergeCell ref="K926:L926"/>
    <mergeCell ref="N926:O926"/>
    <mergeCell ref="P926:Q926"/>
    <mergeCell ref="S933:T933"/>
    <mergeCell ref="U933:V933"/>
    <mergeCell ref="X933:Y933"/>
    <mergeCell ref="Z933:AA933"/>
    <mergeCell ref="D940:E940"/>
    <mergeCell ref="F940:G940"/>
    <mergeCell ref="I933:J933"/>
    <mergeCell ref="K933:L933"/>
    <mergeCell ref="N933:O933"/>
    <mergeCell ref="P933:Q933"/>
    <mergeCell ref="S929:T929"/>
    <mergeCell ref="U929:V929"/>
    <mergeCell ref="S936:T936"/>
    <mergeCell ref="U936:V936"/>
    <mergeCell ref="D908:E908"/>
    <mergeCell ref="F908:G908"/>
    <mergeCell ref="I908:J908"/>
    <mergeCell ref="K908:L908"/>
    <mergeCell ref="N908:O908"/>
    <mergeCell ref="P908:Q908"/>
    <mergeCell ref="X908:Y908"/>
    <mergeCell ref="Z908:AA908"/>
    <mergeCell ref="S898:T898"/>
    <mergeCell ref="U898:V898"/>
    <mergeCell ref="X898:Y898"/>
    <mergeCell ref="Z898:AA898"/>
    <mergeCell ref="I898:J898"/>
    <mergeCell ref="K898:L898"/>
    <mergeCell ref="N898:O898"/>
    <mergeCell ref="P898:Q898"/>
    <mergeCell ref="D912:E912"/>
    <mergeCell ref="F912:G912"/>
    <mergeCell ref="D915:E915"/>
    <mergeCell ref="F915:G915"/>
    <mergeCell ref="I915:J915"/>
    <mergeCell ref="K915:L915"/>
    <mergeCell ref="N915:O915"/>
    <mergeCell ref="P915:Q915"/>
    <mergeCell ref="X915:Y915"/>
    <mergeCell ref="Z915:AA915"/>
    <mergeCell ref="D919:E919"/>
    <mergeCell ref="F919:G919"/>
    <mergeCell ref="D922:E922"/>
    <mergeCell ref="F922:G922"/>
    <mergeCell ref="I922:J922"/>
    <mergeCell ref="K922:L922"/>
    <mergeCell ref="N922:O922"/>
    <mergeCell ref="P922:Q922"/>
    <mergeCell ref="X922:Y922"/>
    <mergeCell ref="Z922:AA922"/>
    <mergeCell ref="S919:T919"/>
    <mergeCell ref="U919:V919"/>
    <mergeCell ref="X919:Y919"/>
    <mergeCell ref="Z919:AA919"/>
    <mergeCell ref="I919:J919"/>
    <mergeCell ref="K919:L919"/>
    <mergeCell ref="N919:O919"/>
    <mergeCell ref="P919:Q919"/>
    <mergeCell ref="S915:T915"/>
    <mergeCell ref="U915:V915"/>
    <mergeCell ref="S922:T922"/>
    <mergeCell ref="U922:V922"/>
    <mergeCell ref="S912:T912"/>
    <mergeCell ref="U912:V912"/>
    <mergeCell ref="X912:Y912"/>
    <mergeCell ref="Z912:AA912"/>
    <mergeCell ref="I912:J912"/>
    <mergeCell ref="K912:L912"/>
    <mergeCell ref="N912:O912"/>
    <mergeCell ref="P912:Q912"/>
    <mergeCell ref="S908:T908"/>
    <mergeCell ref="U908:V908"/>
    <mergeCell ref="D891:E891"/>
    <mergeCell ref="F891:G891"/>
    <mergeCell ref="D894:E894"/>
    <mergeCell ref="F894:G894"/>
    <mergeCell ref="I894:J894"/>
    <mergeCell ref="K894:L894"/>
    <mergeCell ref="N894:O894"/>
    <mergeCell ref="P894:Q894"/>
    <mergeCell ref="X894:Y894"/>
    <mergeCell ref="Z894:AA894"/>
    <mergeCell ref="S884:T884"/>
    <mergeCell ref="U884:V884"/>
    <mergeCell ref="X884:Y884"/>
    <mergeCell ref="Z884:AA884"/>
    <mergeCell ref="I884:J884"/>
    <mergeCell ref="K884:L884"/>
    <mergeCell ref="N884:O884"/>
    <mergeCell ref="P884:Q884"/>
    <mergeCell ref="S891:T891"/>
    <mergeCell ref="U891:V891"/>
    <mergeCell ref="X891:Y891"/>
    <mergeCell ref="Z891:AA891"/>
    <mergeCell ref="D898:E898"/>
    <mergeCell ref="F898:G898"/>
    <mergeCell ref="D901:E901"/>
    <mergeCell ref="F901:G901"/>
    <mergeCell ref="I901:J901"/>
    <mergeCell ref="K901:L901"/>
    <mergeCell ref="N901:O901"/>
    <mergeCell ref="P901:Q901"/>
    <mergeCell ref="X901:Y901"/>
    <mergeCell ref="Z901:AA901"/>
    <mergeCell ref="D905:E905"/>
    <mergeCell ref="F905:G905"/>
    <mergeCell ref="I891:J891"/>
    <mergeCell ref="K891:L891"/>
    <mergeCell ref="N891:O891"/>
    <mergeCell ref="P891:Q891"/>
    <mergeCell ref="S905:T905"/>
    <mergeCell ref="U905:V905"/>
    <mergeCell ref="X905:Y905"/>
    <mergeCell ref="Z905:AA905"/>
    <mergeCell ref="I905:J905"/>
    <mergeCell ref="K905:L905"/>
    <mergeCell ref="N905:O905"/>
    <mergeCell ref="P905:Q905"/>
    <mergeCell ref="S894:T894"/>
    <mergeCell ref="U894:V894"/>
    <mergeCell ref="S901:T901"/>
    <mergeCell ref="U901:V901"/>
    <mergeCell ref="D870:E870"/>
    <mergeCell ref="F870:G870"/>
    <mergeCell ref="D873:E873"/>
    <mergeCell ref="F873:G873"/>
    <mergeCell ref="I873:J873"/>
    <mergeCell ref="K873:L873"/>
    <mergeCell ref="N873:O873"/>
    <mergeCell ref="P873:Q873"/>
    <mergeCell ref="X873:Y873"/>
    <mergeCell ref="Z873:AA873"/>
    <mergeCell ref="D877:E877"/>
    <mergeCell ref="F877:G877"/>
    <mergeCell ref="D880:E880"/>
    <mergeCell ref="F880:G880"/>
    <mergeCell ref="I880:J880"/>
    <mergeCell ref="K880:L880"/>
    <mergeCell ref="N880:O880"/>
    <mergeCell ref="P880:Q880"/>
    <mergeCell ref="X880:Y880"/>
    <mergeCell ref="Z880:AA880"/>
    <mergeCell ref="S877:T877"/>
    <mergeCell ref="U877:V877"/>
    <mergeCell ref="X877:Y877"/>
    <mergeCell ref="Z877:AA877"/>
    <mergeCell ref="I877:J877"/>
    <mergeCell ref="K877:L877"/>
    <mergeCell ref="N877:O877"/>
    <mergeCell ref="P877:Q877"/>
    <mergeCell ref="D884:E884"/>
    <mergeCell ref="F884:G884"/>
    <mergeCell ref="D887:E887"/>
    <mergeCell ref="F887:G887"/>
    <mergeCell ref="I887:J887"/>
    <mergeCell ref="K887:L887"/>
    <mergeCell ref="N887:O887"/>
    <mergeCell ref="P887:Q887"/>
    <mergeCell ref="X887:Y887"/>
    <mergeCell ref="Z887:AA887"/>
    <mergeCell ref="S870:T870"/>
    <mergeCell ref="U870:V870"/>
    <mergeCell ref="X870:Y870"/>
    <mergeCell ref="Z870:AA870"/>
    <mergeCell ref="I870:J870"/>
    <mergeCell ref="K870:L870"/>
    <mergeCell ref="N870:O870"/>
    <mergeCell ref="P870:Q870"/>
    <mergeCell ref="S873:T873"/>
    <mergeCell ref="U873:V873"/>
    <mergeCell ref="S880:T880"/>
    <mergeCell ref="U880:V880"/>
    <mergeCell ref="S887:T887"/>
    <mergeCell ref="U887:V887"/>
    <mergeCell ref="D852:E852"/>
    <mergeCell ref="F852:G852"/>
    <mergeCell ref="I852:J852"/>
    <mergeCell ref="K852:L852"/>
    <mergeCell ref="N852:O852"/>
    <mergeCell ref="P852:Q852"/>
    <mergeCell ref="X852:Y852"/>
    <mergeCell ref="Z852:AA852"/>
    <mergeCell ref="S842:T842"/>
    <mergeCell ref="U842:V842"/>
    <mergeCell ref="X842:Y842"/>
    <mergeCell ref="Z842:AA842"/>
    <mergeCell ref="I842:J842"/>
    <mergeCell ref="K842:L842"/>
    <mergeCell ref="N842:O842"/>
    <mergeCell ref="P842:Q842"/>
    <mergeCell ref="S849:T849"/>
    <mergeCell ref="U849:V849"/>
    <mergeCell ref="X849:Y849"/>
    <mergeCell ref="Z849:AA849"/>
    <mergeCell ref="D856:E856"/>
    <mergeCell ref="F856:G856"/>
    <mergeCell ref="D859:E859"/>
    <mergeCell ref="F859:G859"/>
    <mergeCell ref="I859:J859"/>
    <mergeCell ref="K859:L859"/>
    <mergeCell ref="N859:O859"/>
    <mergeCell ref="P859:Q859"/>
    <mergeCell ref="X859:Y859"/>
    <mergeCell ref="Z859:AA859"/>
    <mergeCell ref="D863:E863"/>
    <mergeCell ref="F863:G863"/>
    <mergeCell ref="D866:E866"/>
    <mergeCell ref="F866:G866"/>
    <mergeCell ref="I866:J866"/>
    <mergeCell ref="K866:L866"/>
    <mergeCell ref="N866:O866"/>
    <mergeCell ref="P866:Q866"/>
    <mergeCell ref="X866:Y866"/>
    <mergeCell ref="Z866:AA866"/>
    <mergeCell ref="S856:T856"/>
    <mergeCell ref="U856:V856"/>
    <mergeCell ref="X856:Y856"/>
    <mergeCell ref="Z856:AA856"/>
    <mergeCell ref="I856:J856"/>
    <mergeCell ref="K856:L856"/>
    <mergeCell ref="N856:O856"/>
    <mergeCell ref="P856:Q856"/>
    <mergeCell ref="S863:T863"/>
    <mergeCell ref="U863:V863"/>
    <mergeCell ref="X863:Y863"/>
    <mergeCell ref="Z863:AA863"/>
    <mergeCell ref="I863:J863"/>
    <mergeCell ref="K863:L863"/>
    <mergeCell ref="N863:O863"/>
    <mergeCell ref="P863:Q863"/>
    <mergeCell ref="S852:T852"/>
    <mergeCell ref="U852:V852"/>
    <mergeCell ref="S859:T859"/>
    <mergeCell ref="U859:V859"/>
    <mergeCell ref="S866:T866"/>
    <mergeCell ref="U866:V866"/>
    <mergeCell ref="D835:E835"/>
    <mergeCell ref="F835:G835"/>
    <mergeCell ref="D838:E838"/>
    <mergeCell ref="F838:G838"/>
    <mergeCell ref="I838:J838"/>
    <mergeCell ref="K838:L838"/>
    <mergeCell ref="N838:O838"/>
    <mergeCell ref="P838:Q838"/>
    <mergeCell ref="X838:Y838"/>
    <mergeCell ref="Z838:AA838"/>
    <mergeCell ref="S835:T835"/>
    <mergeCell ref="U835:V835"/>
    <mergeCell ref="X835:Y835"/>
    <mergeCell ref="Z835:AA835"/>
    <mergeCell ref="I835:J835"/>
    <mergeCell ref="K835:L835"/>
    <mergeCell ref="N835:O835"/>
    <mergeCell ref="P835:Q835"/>
    <mergeCell ref="S831:T831"/>
    <mergeCell ref="U831:V831"/>
    <mergeCell ref="S838:T838"/>
    <mergeCell ref="U838:V838"/>
    <mergeCell ref="D842:E842"/>
    <mergeCell ref="F842:G842"/>
    <mergeCell ref="D845:E845"/>
    <mergeCell ref="F845:G845"/>
    <mergeCell ref="I845:J845"/>
    <mergeCell ref="K845:L845"/>
    <mergeCell ref="N845:O845"/>
    <mergeCell ref="P845:Q845"/>
    <mergeCell ref="X845:Y845"/>
    <mergeCell ref="Z845:AA845"/>
    <mergeCell ref="D849:E849"/>
    <mergeCell ref="F849:G849"/>
    <mergeCell ref="I849:J849"/>
    <mergeCell ref="K849:L849"/>
    <mergeCell ref="N849:O849"/>
    <mergeCell ref="P849:Q849"/>
    <mergeCell ref="S845:T845"/>
    <mergeCell ref="U845:V845"/>
    <mergeCell ref="D814:E814"/>
    <mergeCell ref="F814:G814"/>
    <mergeCell ref="D817:E817"/>
    <mergeCell ref="F817:G817"/>
    <mergeCell ref="I817:J817"/>
    <mergeCell ref="K817:L817"/>
    <mergeCell ref="N817:O817"/>
    <mergeCell ref="P817:Q817"/>
    <mergeCell ref="X817:Y817"/>
    <mergeCell ref="Z817:AA817"/>
    <mergeCell ref="D821:E821"/>
    <mergeCell ref="F821:G821"/>
    <mergeCell ref="D824:E824"/>
    <mergeCell ref="F824:G824"/>
    <mergeCell ref="I824:J824"/>
    <mergeCell ref="K824:L824"/>
    <mergeCell ref="N824:O824"/>
    <mergeCell ref="P824:Q824"/>
    <mergeCell ref="X824:Y824"/>
    <mergeCell ref="Z824:AA824"/>
    <mergeCell ref="S814:T814"/>
    <mergeCell ref="U814:V814"/>
    <mergeCell ref="X814:Y814"/>
    <mergeCell ref="Z814:AA814"/>
    <mergeCell ref="I814:J814"/>
    <mergeCell ref="K814:L814"/>
    <mergeCell ref="N814:O814"/>
    <mergeCell ref="P814:Q814"/>
    <mergeCell ref="D828:E828"/>
    <mergeCell ref="F828:G828"/>
    <mergeCell ref="D831:E831"/>
    <mergeCell ref="F831:G831"/>
    <mergeCell ref="I831:J831"/>
    <mergeCell ref="K831:L831"/>
    <mergeCell ref="N831:O831"/>
    <mergeCell ref="P831:Q831"/>
    <mergeCell ref="X831:Y831"/>
    <mergeCell ref="Z831:AA831"/>
    <mergeCell ref="S828:T828"/>
    <mergeCell ref="U828:V828"/>
    <mergeCell ref="X828:Y828"/>
    <mergeCell ref="Z828:AA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I821:J821"/>
    <mergeCell ref="K821:L821"/>
    <mergeCell ref="N821:O821"/>
    <mergeCell ref="P821:Q821"/>
    <mergeCell ref="S824:T824"/>
    <mergeCell ref="U824:V824"/>
    <mergeCell ref="S817:T817"/>
    <mergeCell ref="U817:V817"/>
    <mergeCell ref="D793:E793"/>
    <mergeCell ref="F793:G793"/>
    <mergeCell ref="D796:E796"/>
    <mergeCell ref="F796:G796"/>
    <mergeCell ref="I796:J796"/>
    <mergeCell ref="K796:L796"/>
    <mergeCell ref="N796:O796"/>
    <mergeCell ref="P796:Q796"/>
    <mergeCell ref="X796:Y796"/>
    <mergeCell ref="Z796:AA796"/>
    <mergeCell ref="S793:T793"/>
    <mergeCell ref="U793:V793"/>
    <mergeCell ref="X793:Y793"/>
    <mergeCell ref="Z793:AA793"/>
    <mergeCell ref="I793:J793"/>
    <mergeCell ref="K793:L793"/>
    <mergeCell ref="N793:O793"/>
    <mergeCell ref="P793:Q793"/>
    <mergeCell ref="D800:E800"/>
    <mergeCell ref="F800:G800"/>
    <mergeCell ref="D803:E803"/>
    <mergeCell ref="F803:G803"/>
    <mergeCell ref="I803:J803"/>
    <mergeCell ref="K803:L803"/>
    <mergeCell ref="N803:O803"/>
    <mergeCell ref="P803:Q803"/>
    <mergeCell ref="X803:Y803"/>
    <mergeCell ref="Z803:AA803"/>
    <mergeCell ref="D807:E807"/>
    <mergeCell ref="F807:G807"/>
    <mergeCell ref="D810:E810"/>
    <mergeCell ref="F810:G810"/>
    <mergeCell ref="I810:J810"/>
    <mergeCell ref="K810:L810"/>
    <mergeCell ref="N810:O810"/>
    <mergeCell ref="P810:Q810"/>
    <mergeCell ref="X810:Y810"/>
    <mergeCell ref="Z810:AA810"/>
    <mergeCell ref="S800:T800"/>
    <mergeCell ref="U800:V800"/>
    <mergeCell ref="X800:Y800"/>
    <mergeCell ref="Z800:AA800"/>
    <mergeCell ref="I800:J800"/>
    <mergeCell ref="K800:L800"/>
    <mergeCell ref="N800:O800"/>
    <mergeCell ref="P800:Q800"/>
    <mergeCell ref="S807:T807"/>
    <mergeCell ref="U807:V807"/>
    <mergeCell ref="X807:Y807"/>
    <mergeCell ref="Z807:AA807"/>
    <mergeCell ref="I807:J807"/>
    <mergeCell ref="K807:L807"/>
    <mergeCell ref="N807:O807"/>
    <mergeCell ref="P807:Q807"/>
    <mergeCell ref="S796:T796"/>
    <mergeCell ref="U796:V796"/>
    <mergeCell ref="S803:T803"/>
    <mergeCell ref="U803:V803"/>
    <mergeCell ref="S810:T810"/>
    <mergeCell ref="U810:V810"/>
    <mergeCell ref="D775:E775"/>
    <mergeCell ref="F775:G775"/>
    <mergeCell ref="I775:J775"/>
    <mergeCell ref="K775:L775"/>
    <mergeCell ref="N775:O775"/>
    <mergeCell ref="P775:Q775"/>
    <mergeCell ref="X775:Y775"/>
    <mergeCell ref="Z775:AA775"/>
    <mergeCell ref="D779:E779"/>
    <mergeCell ref="F779:G779"/>
    <mergeCell ref="D782:E782"/>
    <mergeCell ref="F782:G782"/>
    <mergeCell ref="I782:J782"/>
    <mergeCell ref="K782:L782"/>
    <mergeCell ref="N782:O782"/>
    <mergeCell ref="P782:Q782"/>
    <mergeCell ref="X782:Y782"/>
    <mergeCell ref="Z782:AA782"/>
    <mergeCell ref="S772:T772"/>
    <mergeCell ref="U772:V772"/>
    <mergeCell ref="X772:Y772"/>
    <mergeCell ref="Z772:AA772"/>
    <mergeCell ref="I772:J772"/>
    <mergeCell ref="K772:L772"/>
    <mergeCell ref="N772:O772"/>
    <mergeCell ref="P772:Q772"/>
    <mergeCell ref="D786:E786"/>
    <mergeCell ref="F786:G786"/>
    <mergeCell ref="D789:E789"/>
    <mergeCell ref="F789:G789"/>
    <mergeCell ref="I789:J789"/>
    <mergeCell ref="K789:L789"/>
    <mergeCell ref="N789:O789"/>
    <mergeCell ref="P789:Q789"/>
    <mergeCell ref="X789:Y789"/>
    <mergeCell ref="Z789:AA789"/>
    <mergeCell ref="S786:T786"/>
    <mergeCell ref="U786:V786"/>
    <mergeCell ref="X786:Y786"/>
    <mergeCell ref="Z786:AA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I779:J779"/>
    <mergeCell ref="K779:L779"/>
    <mergeCell ref="N779:O779"/>
    <mergeCell ref="P779:Q779"/>
    <mergeCell ref="S775:T775"/>
    <mergeCell ref="U775:V775"/>
    <mergeCell ref="S782:T782"/>
    <mergeCell ref="U782:V782"/>
    <mergeCell ref="S789:T789"/>
    <mergeCell ref="U789:V789"/>
    <mergeCell ref="D758:E758"/>
    <mergeCell ref="F758:G758"/>
    <mergeCell ref="D761:E761"/>
    <mergeCell ref="F761:G761"/>
    <mergeCell ref="I761:J761"/>
    <mergeCell ref="K761:L761"/>
    <mergeCell ref="N761:O761"/>
    <mergeCell ref="P761:Q761"/>
    <mergeCell ref="X761:Y761"/>
    <mergeCell ref="Z761:AA761"/>
    <mergeCell ref="D765:E765"/>
    <mergeCell ref="F765:G765"/>
    <mergeCell ref="D768:E768"/>
    <mergeCell ref="F768:G768"/>
    <mergeCell ref="I768:J768"/>
    <mergeCell ref="K768:L768"/>
    <mergeCell ref="N768:O768"/>
    <mergeCell ref="P768:Q768"/>
    <mergeCell ref="X768:Y768"/>
    <mergeCell ref="Z768:AA768"/>
    <mergeCell ref="S758:T758"/>
    <mergeCell ref="U758:V758"/>
    <mergeCell ref="X758:Y758"/>
    <mergeCell ref="Z758:AA758"/>
    <mergeCell ref="I758:J758"/>
    <mergeCell ref="K758:L758"/>
    <mergeCell ref="N758:O758"/>
    <mergeCell ref="P758:Q758"/>
    <mergeCell ref="S765:T765"/>
    <mergeCell ref="U765:V765"/>
    <mergeCell ref="X765:Y765"/>
    <mergeCell ref="Z765:AA765"/>
    <mergeCell ref="D772:E772"/>
    <mergeCell ref="F772:G772"/>
    <mergeCell ref="I765:J765"/>
    <mergeCell ref="K765:L765"/>
    <mergeCell ref="N765:O765"/>
    <mergeCell ref="P765:Q765"/>
    <mergeCell ref="S761:T761"/>
    <mergeCell ref="U761:V761"/>
    <mergeCell ref="S768:T768"/>
    <mergeCell ref="U768:V768"/>
    <mergeCell ref="D740:E740"/>
    <mergeCell ref="F740:G740"/>
    <mergeCell ref="I740:J740"/>
    <mergeCell ref="K740:L740"/>
    <mergeCell ref="N740:O740"/>
    <mergeCell ref="P740:Q740"/>
    <mergeCell ref="X740:Y740"/>
    <mergeCell ref="Z740:AA740"/>
    <mergeCell ref="S730:T730"/>
    <mergeCell ref="U730:V730"/>
    <mergeCell ref="X730:Y730"/>
    <mergeCell ref="Z730:AA730"/>
    <mergeCell ref="I730:J730"/>
    <mergeCell ref="K730:L730"/>
    <mergeCell ref="N730:O730"/>
    <mergeCell ref="P730:Q730"/>
    <mergeCell ref="D744:E744"/>
    <mergeCell ref="F744:G744"/>
    <mergeCell ref="D747:E747"/>
    <mergeCell ref="F747:G747"/>
    <mergeCell ref="I747:J747"/>
    <mergeCell ref="K747:L747"/>
    <mergeCell ref="N747:O747"/>
    <mergeCell ref="P747:Q747"/>
    <mergeCell ref="X747:Y747"/>
    <mergeCell ref="Z747:AA747"/>
    <mergeCell ref="D751:E751"/>
    <mergeCell ref="F751:G751"/>
    <mergeCell ref="D754:E754"/>
    <mergeCell ref="F754:G754"/>
    <mergeCell ref="I754:J754"/>
    <mergeCell ref="K754:L754"/>
    <mergeCell ref="N754:O754"/>
    <mergeCell ref="P754:Q754"/>
    <mergeCell ref="X754:Y754"/>
    <mergeCell ref="Z754:AA754"/>
    <mergeCell ref="S751:T751"/>
    <mergeCell ref="U751:V751"/>
    <mergeCell ref="X751:Y751"/>
    <mergeCell ref="Z751:AA751"/>
    <mergeCell ref="I751:J751"/>
    <mergeCell ref="K751:L751"/>
    <mergeCell ref="N751:O751"/>
    <mergeCell ref="P751:Q751"/>
    <mergeCell ref="S747:T747"/>
    <mergeCell ref="U747:V747"/>
    <mergeCell ref="S754:T754"/>
    <mergeCell ref="U754:V754"/>
    <mergeCell ref="S744:T744"/>
    <mergeCell ref="U744:V744"/>
    <mergeCell ref="X744:Y744"/>
    <mergeCell ref="Z744:AA744"/>
    <mergeCell ref="I744:J744"/>
    <mergeCell ref="K744:L744"/>
    <mergeCell ref="N744:O744"/>
    <mergeCell ref="P744:Q744"/>
    <mergeCell ref="S740:T740"/>
    <mergeCell ref="U740:V740"/>
    <mergeCell ref="D723:E723"/>
    <mergeCell ref="F723:G723"/>
    <mergeCell ref="D726:E726"/>
    <mergeCell ref="F726:G726"/>
    <mergeCell ref="I726:J726"/>
    <mergeCell ref="K726:L726"/>
    <mergeCell ref="N726:O726"/>
    <mergeCell ref="P726:Q726"/>
    <mergeCell ref="X726:Y726"/>
    <mergeCell ref="Z726:AA726"/>
    <mergeCell ref="S716:T716"/>
    <mergeCell ref="U716:V716"/>
    <mergeCell ref="X716:Y716"/>
    <mergeCell ref="Z716:AA716"/>
    <mergeCell ref="I716:J716"/>
    <mergeCell ref="K716:L716"/>
    <mergeCell ref="N716:O716"/>
    <mergeCell ref="P716:Q716"/>
    <mergeCell ref="S723:T723"/>
    <mergeCell ref="U723:V723"/>
    <mergeCell ref="X723:Y723"/>
    <mergeCell ref="Z723:AA723"/>
    <mergeCell ref="D730:E730"/>
    <mergeCell ref="F730:G730"/>
    <mergeCell ref="D733:E733"/>
    <mergeCell ref="F733:G733"/>
    <mergeCell ref="I733:J733"/>
    <mergeCell ref="K733:L733"/>
    <mergeCell ref="N733:O733"/>
    <mergeCell ref="P733:Q733"/>
    <mergeCell ref="X733:Y733"/>
    <mergeCell ref="Z733:AA733"/>
    <mergeCell ref="D737:E737"/>
    <mergeCell ref="F737:G737"/>
    <mergeCell ref="I723:J723"/>
    <mergeCell ref="K723:L723"/>
    <mergeCell ref="N723:O723"/>
    <mergeCell ref="P723:Q723"/>
    <mergeCell ref="S737:T737"/>
    <mergeCell ref="U737:V737"/>
    <mergeCell ref="X737:Y737"/>
    <mergeCell ref="Z737:AA737"/>
    <mergeCell ref="I737:J737"/>
    <mergeCell ref="K737:L737"/>
    <mergeCell ref="N737:O737"/>
    <mergeCell ref="P737:Q737"/>
    <mergeCell ref="S726:T726"/>
    <mergeCell ref="U726:V726"/>
    <mergeCell ref="S733:T733"/>
    <mergeCell ref="U733:V733"/>
    <mergeCell ref="D702:E702"/>
    <mergeCell ref="F702:G702"/>
    <mergeCell ref="D705:E705"/>
    <mergeCell ref="F705:G705"/>
    <mergeCell ref="I705:J705"/>
    <mergeCell ref="K705:L705"/>
    <mergeCell ref="N705:O705"/>
    <mergeCell ref="P705:Q705"/>
    <mergeCell ref="X705:Y705"/>
    <mergeCell ref="Z705:AA705"/>
    <mergeCell ref="D709:E709"/>
    <mergeCell ref="F709:G709"/>
    <mergeCell ref="D712:E712"/>
    <mergeCell ref="F712:G712"/>
    <mergeCell ref="I712:J712"/>
    <mergeCell ref="K712:L712"/>
    <mergeCell ref="N712:O712"/>
    <mergeCell ref="P712:Q712"/>
    <mergeCell ref="X712:Y712"/>
    <mergeCell ref="Z712:AA712"/>
    <mergeCell ref="S709:T709"/>
    <mergeCell ref="U709:V709"/>
    <mergeCell ref="X709:Y709"/>
    <mergeCell ref="Z709:AA709"/>
    <mergeCell ref="I709:J709"/>
    <mergeCell ref="K709:L709"/>
    <mergeCell ref="N709:O709"/>
    <mergeCell ref="P709:Q709"/>
    <mergeCell ref="D716:E716"/>
    <mergeCell ref="F716:G716"/>
    <mergeCell ref="D719:E719"/>
    <mergeCell ref="F719:G719"/>
    <mergeCell ref="I719:J719"/>
    <mergeCell ref="K719:L719"/>
    <mergeCell ref="N719:O719"/>
    <mergeCell ref="P719:Q719"/>
    <mergeCell ref="X719:Y719"/>
    <mergeCell ref="Z719:AA719"/>
    <mergeCell ref="S702:T702"/>
    <mergeCell ref="U702:V702"/>
    <mergeCell ref="X702:Y702"/>
    <mergeCell ref="Z702:AA702"/>
    <mergeCell ref="I702:J702"/>
    <mergeCell ref="K702:L702"/>
    <mergeCell ref="N702:O702"/>
    <mergeCell ref="P702:Q702"/>
    <mergeCell ref="S705:T705"/>
    <mergeCell ref="U705:V705"/>
    <mergeCell ref="S712:T712"/>
    <mergeCell ref="U712:V712"/>
    <mergeCell ref="S719:T719"/>
    <mergeCell ref="U719:V719"/>
    <mergeCell ref="D684:E684"/>
    <mergeCell ref="F684:G684"/>
    <mergeCell ref="I684:J684"/>
    <mergeCell ref="K684:L684"/>
    <mergeCell ref="N684:O684"/>
    <mergeCell ref="P684:Q684"/>
    <mergeCell ref="X684:Y684"/>
    <mergeCell ref="Z684:AA684"/>
    <mergeCell ref="S674:T674"/>
    <mergeCell ref="U674:V674"/>
    <mergeCell ref="X674:Y674"/>
    <mergeCell ref="Z674:AA674"/>
    <mergeCell ref="I674:J674"/>
    <mergeCell ref="K674:L674"/>
    <mergeCell ref="N674:O674"/>
    <mergeCell ref="P674:Q674"/>
    <mergeCell ref="S681:T681"/>
    <mergeCell ref="U681:V681"/>
    <mergeCell ref="X681:Y681"/>
    <mergeCell ref="Z681:AA681"/>
    <mergeCell ref="D688:E688"/>
    <mergeCell ref="F688:G688"/>
    <mergeCell ref="D691:E691"/>
    <mergeCell ref="F691:G691"/>
    <mergeCell ref="I691:J691"/>
    <mergeCell ref="K691:L691"/>
    <mergeCell ref="N691:O691"/>
    <mergeCell ref="P691:Q691"/>
    <mergeCell ref="X691:Y691"/>
    <mergeCell ref="Z691:AA691"/>
    <mergeCell ref="D695:E695"/>
    <mergeCell ref="F695:G695"/>
    <mergeCell ref="D698:E698"/>
    <mergeCell ref="F698:G698"/>
    <mergeCell ref="I698:J698"/>
    <mergeCell ref="K698:L698"/>
    <mergeCell ref="N698:O698"/>
    <mergeCell ref="P698:Q698"/>
    <mergeCell ref="X698:Y698"/>
    <mergeCell ref="Z698:AA698"/>
    <mergeCell ref="S688:T688"/>
    <mergeCell ref="U688:V688"/>
    <mergeCell ref="X688:Y688"/>
    <mergeCell ref="Z688:AA688"/>
    <mergeCell ref="I688:J688"/>
    <mergeCell ref="K688:L688"/>
    <mergeCell ref="N688:O688"/>
    <mergeCell ref="P688:Q688"/>
    <mergeCell ref="S695:T695"/>
    <mergeCell ref="U695:V695"/>
    <mergeCell ref="X695:Y695"/>
    <mergeCell ref="Z695:AA695"/>
    <mergeCell ref="I695:J695"/>
    <mergeCell ref="K695:L695"/>
    <mergeCell ref="N695:O695"/>
    <mergeCell ref="P695:Q695"/>
    <mergeCell ref="S684:T684"/>
    <mergeCell ref="U684:V684"/>
    <mergeCell ref="S691:T691"/>
    <mergeCell ref="U691:V691"/>
    <mergeCell ref="S698:T698"/>
    <mergeCell ref="U698:V698"/>
    <mergeCell ref="D667:E667"/>
    <mergeCell ref="F667:G667"/>
    <mergeCell ref="D670:E670"/>
    <mergeCell ref="F670:G670"/>
    <mergeCell ref="I670:J670"/>
    <mergeCell ref="K670:L670"/>
    <mergeCell ref="N670:O670"/>
    <mergeCell ref="P670:Q670"/>
    <mergeCell ref="X670:Y670"/>
    <mergeCell ref="Z670:AA670"/>
    <mergeCell ref="S667:T667"/>
    <mergeCell ref="U667:V667"/>
    <mergeCell ref="X667:Y667"/>
    <mergeCell ref="Z667:AA667"/>
    <mergeCell ref="I667:J667"/>
    <mergeCell ref="K667:L667"/>
    <mergeCell ref="N667:O667"/>
    <mergeCell ref="P667:Q667"/>
    <mergeCell ref="S663:T663"/>
    <mergeCell ref="U663:V663"/>
    <mergeCell ref="S670:T670"/>
    <mergeCell ref="U670:V670"/>
    <mergeCell ref="D674:E674"/>
    <mergeCell ref="F674:G674"/>
    <mergeCell ref="D677:E677"/>
    <mergeCell ref="F677:G677"/>
    <mergeCell ref="I677:J677"/>
    <mergeCell ref="K677:L677"/>
    <mergeCell ref="N677:O677"/>
    <mergeCell ref="P677:Q677"/>
    <mergeCell ref="X677:Y677"/>
    <mergeCell ref="Z677:AA677"/>
    <mergeCell ref="D681:E681"/>
    <mergeCell ref="F681:G681"/>
    <mergeCell ref="I681:J681"/>
    <mergeCell ref="K681:L681"/>
    <mergeCell ref="N681:O681"/>
    <mergeCell ref="P681:Q681"/>
    <mergeCell ref="S677:T677"/>
    <mergeCell ref="U677:V677"/>
    <mergeCell ref="D646:E646"/>
    <mergeCell ref="F646:G646"/>
    <mergeCell ref="D649:E649"/>
    <mergeCell ref="F649:G649"/>
    <mergeCell ref="I649:J649"/>
    <mergeCell ref="K649:L649"/>
    <mergeCell ref="N649:O649"/>
    <mergeCell ref="P649:Q649"/>
    <mergeCell ref="X649:Y649"/>
    <mergeCell ref="Z649:AA649"/>
    <mergeCell ref="D653:E653"/>
    <mergeCell ref="F653:G653"/>
    <mergeCell ref="D656:E656"/>
    <mergeCell ref="F656:G656"/>
    <mergeCell ref="I656:J656"/>
    <mergeCell ref="K656:L656"/>
    <mergeCell ref="N656:O656"/>
    <mergeCell ref="P656:Q656"/>
    <mergeCell ref="X656:Y656"/>
    <mergeCell ref="Z656:AA656"/>
    <mergeCell ref="S646:T646"/>
    <mergeCell ref="U646:V646"/>
    <mergeCell ref="X646:Y646"/>
    <mergeCell ref="Z646:AA646"/>
    <mergeCell ref="I646:J646"/>
    <mergeCell ref="K646:L646"/>
    <mergeCell ref="N646:O646"/>
    <mergeCell ref="P646:Q646"/>
    <mergeCell ref="D660:E660"/>
    <mergeCell ref="F660:G660"/>
    <mergeCell ref="D663:E663"/>
    <mergeCell ref="F663:G663"/>
    <mergeCell ref="I663:J663"/>
    <mergeCell ref="K663:L663"/>
    <mergeCell ref="N663:O663"/>
    <mergeCell ref="P663:Q663"/>
    <mergeCell ref="X663:Y663"/>
    <mergeCell ref="Z663:AA663"/>
    <mergeCell ref="S660:T660"/>
    <mergeCell ref="U660:V660"/>
    <mergeCell ref="X660:Y660"/>
    <mergeCell ref="Z660:AA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I653:J653"/>
    <mergeCell ref="K653:L653"/>
    <mergeCell ref="N653:O653"/>
    <mergeCell ref="P653:Q653"/>
    <mergeCell ref="S656:T656"/>
    <mergeCell ref="U656:V656"/>
    <mergeCell ref="S649:T649"/>
    <mergeCell ref="U649:V649"/>
    <mergeCell ref="D625:E625"/>
    <mergeCell ref="F625:G625"/>
    <mergeCell ref="D628:E628"/>
    <mergeCell ref="F628:G628"/>
    <mergeCell ref="I628:J628"/>
    <mergeCell ref="K628:L628"/>
    <mergeCell ref="N628:O628"/>
    <mergeCell ref="P628:Q628"/>
    <mergeCell ref="X628:Y628"/>
    <mergeCell ref="Z628:AA628"/>
    <mergeCell ref="S625:T625"/>
    <mergeCell ref="U625:V625"/>
    <mergeCell ref="X625:Y625"/>
    <mergeCell ref="Z625:AA625"/>
    <mergeCell ref="I625:J625"/>
    <mergeCell ref="K625:L625"/>
    <mergeCell ref="N625:O625"/>
    <mergeCell ref="P625:Q625"/>
    <mergeCell ref="D632:E632"/>
    <mergeCell ref="F632:G632"/>
    <mergeCell ref="D635:E635"/>
    <mergeCell ref="F635:G635"/>
    <mergeCell ref="I635:J635"/>
    <mergeCell ref="K635:L635"/>
    <mergeCell ref="N635:O635"/>
    <mergeCell ref="P635:Q635"/>
    <mergeCell ref="X635:Y635"/>
    <mergeCell ref="Z635:AA635"/>
    <mergeCell ref="D639:E639"/>
    <mergeCell ref="F639:G639"/>
    <mergeCell ref="D642:E642"/>
    <mergeCell ref="F642:G642"/>
    <mergeCell ref="I642:J642"/>
    <mergeCell ref="K642:L642"/>
    <mergeCell ref="N642:O642"/>
    <mergeCell ref="P642:Q642"/>
    <mergeCell ref="X642:Y642"/>
    <mergeCell ref="Z642:AA642"/>
    <mergeCell ref="S632:T632"/>
    <mergeCell ref="U632:V632"/>
    <mergeCell ref="X632:Y632"/>
    <mergeCell ref="Z632:AA632"/>
    <mergeCell ref="I632:J632"/>
    <mergeCell ref="K632:L632"/>
    <mergeCell ref="N632:O632"/>
    <mergeCell ref="P632:Q632"/>
    <mergeCell ref="S639:T639"/>
    <mergeCell ref="U639:V639"/>
    <mergeCell ref="X639:Y639"/>
    <mergeCell ref="Z639:AA639"/>
    <mergeCell ref="I639:J639"/>
    <mergeCell ref="K639:L639"/>
    <mergeCell ref="N639:O639"/>
    <mergeCell ref="P639:Q639"/>
    <mergeCell ref="S628:T628"/>
    <mergeCell ref="U628:V628"/>
    <mergeCell ref="S635:T635"/>
    <mergeCell ref="U635:V635"/>
    <mergeCell ref="S642:T642"/>
    <mergeCell ref="U642:V642"/>
    <mergeCell ref="D607:E607"/>
    <mergeCell ref="F607:G607"/>
    <mergeCell ref="I607:J607"/>
    <mergeCell ref="K607:L607"/>
    <mergeCell ref="N607:O607"/>
    <mergeCell ref="P607:Q607"/>
    <mergeCell ref="X607:Y607"/>
    <mergeCell ref="Z607:AA607"/>
    <mergeCell ref="D611:E611"/>
    <mergeCell ref="F611:G611"/>
    <mergeCell ref="D614:E614"/>
    <mergeCell ref="F614:G614"/>
    <mergeCell ref="I614:J614"/>
    <mergeCell ref="K614:L614"/>
    <mergeCell ref="N614:O614"/>
    <mergeCell ref="P614:Q614"/>
    <mergeCell ref="X614:Y614"/>
    <mergeCell ref="Z614:AA614"/>
    <mergeCell ref="S604:T604"/>
    <mergeCell ref="U604:V604"/>
    <mergeCell ref="X604:Y604"/>
    <mergeCell ref="Z604:AA604"/>
    <mergeCell ref="I604:J604"/>
    <mergeCell ref="K604:L604"/>
    <mergeCell ref="N604:O604"/>
    <mergeCell ref="P604:Q604"/>
    <mergeCell ref="D618:E618"/>
    <mergeCell ref="F618:G618"/>
    <mergeCell ref="D621:E621"/>
    <mergeCell ref="F621:G621"/>
    <mergeCell ref="I621:J621"/>
    <mergeCell ref="K621:L621"/>
    <mergeCell ref="N621:O621"/>
    <mergeCell ref="P621:Q621"/>
    <mergeCell ref="X621:Y621"/>
    <mergeCell ref="Z621:AA621"/>
    <mergeCell ref="S618:T618"/>
    <mergeCell ref="U618:V618"/>
    <mergeCell ref="X618:Y618"/>
    <mergeCell ref="Z618:AA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I611:J611"/>
    <mergeCell ref="K611:L611"/>
    <mergeCell ref="N611:O611"/>
    <mergeCell ref="P611:Q611"/>
    <mergeCell ref="S607:T607"/>
    <mergeCell ref="U607:V607"/>
    <mergeCell ref="S614:T614"/>
    <mergeCell ref="U614:V614"/>
    <mergeCell ref="S621:T621"/>
    <mergeCell ref="U621:V621"/>
    <mergeCell ref="D590:E590"/>
    <mergeCell ref="F590:G590"/>
    <mergeCell ref="D593:E593"/>
    <mergeCell ref="F593:G593"/>
    <mergeCell ref="I593:J593"/>
    <mergeCell ref="K593:L593"/>
    <mergeCell ref="N593:O593"/>
    <mergeCell ref="P593:Q593"/>
    <mergeCell ref="X593:Y593"/>
    <mergeCell ref="Z593:AA593"/>
    <mergeCell ref="D597:E597"/>
    <mergeCell ref="F597:G597"/>
    <mergeCell ref="D600:E600"/>
    <mergeCell ref="F600:G600"/>
    <mergeCell ref="I600:J600"/>
    <mergeCell ref="K600:L600"/>
    <mergeCell ref="N600:O600"/>
    <mergeCell ref="P600:Q600"/>
    <mergeCell ref="X600:Y600"/>
    <mergeCell ref="Z600:AA600"/>
    <mergeCell ref="S590:T590"/>
    <mergeCell ref="U590:V590"/>
    <mergeCell ref="X590:Y590"/>
    <mergeCell ref="Z590:AA590"/>
    <mergeCell ref="I590:J590"/>
    <mergeCell ref="K590:L590"/>
    <mergeCell ref="N590:O590"/>
    <mergeCell ref="P590:Q590"/>
    <mergeCell ref="S597:T597"/>
    <mergeCell ref="U597:V597"/>
    <mergeCell ref="X597:Y597"/>
    <mergeCell ref="Z597:AA597"/>
    <mergeCell ref="D604:E604"/>
    <mergeCell ref="F604:G604"/>
    <mergeCell ref="I597:J597"/>
    <mergeCell ref="K597:L597"/>
    <mergeCell ref="N597:O597"/>
    <mergeCell ref="P597:Q597"/>
    <mergeCell ref="S593:T593"/>
    <mergeCell ref="U593:V593"/>
    <mergeCell ref="S600:T600"/>
    <mergeCell ref="U600:V600"/>
    <mergeCell ref="D572:E572"/>
    <mergeCell ref="F572:G572"/>
    <mergeCell ref="I572:J572"/>
    <mergeCell ref="K572:L572"/>
    <mergeCell ref="N572:O572"/>
    <mergeCell ref="P572:Q572"/>
    <mergeCell ref="X572:Y572"/>
    <mergeCell ref="Z572:AA572"/>
    <mergeCell ref="S562:T562"/>
    <mergeCell ref="U562:V562"/>
    <mergeCell ref="X562:Y562"/>
    <mergeCell ref="Z562:AA562"/>
    <mergeCell ref="I562:J562"/>
    <mergeCell ref="K562:L562"/>
    <mergeCell ref="N562:O562"/>
    <mergeCell ref="P562:Q562"/>
    <mergeCell ref="D576:E576"/>
    <mergeCell ref="F576:G576"/>
    <mergeCell ref="D579:E579"/>
    <mergeCell ref="F579:G579"/>
    <mergeCell ref="I579:J579"/>
    <mergeCell ref="K579:L579"/>
    <mergeCell ref="N579:O579"/>
    <mergeCell ref="P579:Q579"/>
    <mergeCell ref="X579:Y579"/>
    <mergeCell ref="Z579:AA579"/>
    <mergeCell ref="D583:E583"/>
    <mergeCell ref="F583:G583"/>
    <mergeCell ref="D586:E586"/>
    <mergeCell ref="F586:G586"/>
    <mergeCell ref="I586:J586"/>
    <mergeCell ref="K586:L586"/>
    <mergeCell ref="N586:O586"/>
    <mergeCell ref="P586:Q586"/>
    <mergeCell ref="X586:Y586"/>
    <mergeCell ref="Z586:AA586"/>
    <mergeCell ref="S583:T583"/>
    <mergeCell ref="U583:V583"/>
    <mergeCell ref="X583:Y583"/>
    <mergeCell ref="Z583:AA583"/>
    <mergeCell ref="I583:J583"/>
    <mergeCell ref="K583:L583"/>
    <mergeCell ref="N583:O583"/>
    <mergeCell ref="P583:Q583"/>
    <mergeCell ref="S579:T579"/>
    <mergeCell ref="U579:V579"/>
    <mergeCell ref="S586:T586"/>
    <mergeCell ref="U586:V586"/>
    <mergeCell ref="S576:T576"/>
    <mergeCell ref="U576:V576"/>
    <mergeCell ref="X576:Y576"/>
    <mergeCell ref="Z576:AA576"/>
    <mergeCell ref="I576:J576"/>
    <mergeCell ref="K576:L576"/>
    <mergeCell ref="N576:O576"/>
    <mergeCell ref="P576:Q576"/>
    <mergeCell ref="S572:T572"/>
    <mergeCell ref="U572:V572"/>
    <mergeCell ref="D555:E555"/>
    <mergeCell ref="F555:G555"/>
    <mergeCell ref="D558:E558"/>
    <mergeCell ref="F558:G558"/>
    <mergeCell ref="I558:J558"/>
    <mergeCell ref="K558:L558"/>
    <mergeCell ref="N558:O558"/>
    <mergeCell ref="P558:Q558"/>
    <mergeCell ref="X558:Y558"/>
    <mergeCell ref="Z558:AA558"/>
    <mergeCell ref="S548:T548"/>
    <mergeCell ref="U548:V548"/>
    <mergeCell ref="X548:Y548"/>
    <mergeCell ref="Z548:AA548"/>
    <mergeCell ref="I548:J548"/>
    <mergeCell ref="K548:L548"/>
    <mergeCell ref="N548:O548"/>
    <mergeCell ref="P548:Q548"/>
    <mergeCell ref="S555:T555"/>
    <mergeCell ref="U555:V555"/>
    <mergeCell ref="X555:Y555"/>
    <mergeCell ref="Z555:AA555"/>
    <mergeCell ref="D562:E562"/>
    <mergeCell ref="F562:G562"/>
    <mergeCell ref="D565:E565"/>
    <mergeCell ref="F565:G565"/>
    <mergeCell ref="I565:J565"/>
    <mergeCell ref="K565:L565"/>
    <mergeCell ref="N565:O565"/>
    <mergeCell ref="P565:Q565"/>
    <mergeCell ref="X565:Y565"/>
    <mergeCell ref="Z565:AA565"/>
    <mergeCell ref="D569:E569"/>
    <mergeCell ref="F569:G569"/>
    <mergeCell ref="I555:J555"/>
    <mergeCell ref="K555:L555"/>
    <mergeCell ref="N555:O555"/>
    <mergeCell ref="P555:Q555"/>
    <mergeCell ref="S569:T569"/>
    <mergeCell ref="U569:V569"/>
    <mergeCell ref="X569:Y569"/>
    <mergeCell ref="Z569:AA569"/>
    <mergeCell ref="I569:J569"/>
    <mergeCell ref="K569:L569"/>
    <mergeCell ref="N569:O569"/>
    <mergeCell ref="P569:Q569"/>
    <mergeCell ref="S558:T558"/>
    <mergeCell ref="U558:V558"/>
    <mergeCell ref="S565:T565"/>
    <mergeCell ref="U565:V565"/>
    <mergeCell ref="D534:E534"/>
    <mergeCell ref="F534:G534"/>
    <mergeCell ref="D537:E537"/>
    <mergeCell ref="F537:G537"/>
    <mergeCell ref="I537:J537"/>
    <mergeCell ref="K537:L537"/>
    <mergeCell ref="N537:O537"/>
    <mergeCell ref="P537:Q537"/>
    <mergeCell ref="X537:Y537"/>
    <mergeCell ref="Z537:AA537"/>
    <mergeCell ref="D541:E541"/>
    <mergeCell ref="F541:G541"/>
    <mergeCell ref="D544:E544"/>
    <mergeCell ref="F544:G544"/>
    <mergeCell ref="I544:J544"/>
    <mergeCell ref="K544:L544"/>
    <mergeCell ref="N544:O544"/>
    <mergeCell ref="P544:Q544"/>
    <mergeCell ref="X544:Y544"/>
    <mergeCell ref="Z544:AA544"/>
    <mergeCell ref="S541:T541"/>
    <mergeCell ref="U541:V541"/>
    <mergeCell ref="X541:Y541"/>
    <mergeCell ref="Z541:AA541"/>
    <mergeCell ref="I541:J541"/>
    <mergeCell ref="K541:L541"/>
    <mergeCell ref="N541:O541"/>
    <mergeCell ref="P541:Q541"/>
    <mergeCell ref="D548:E548"/>
    <mergeCell ref="F548:G548"/>
    <mergeCell ref="D551:E551"/>
    <mergeCell ref="F551:G551"/>
    <mergeCell ref="I551:J551"/>
    <mergeCell ref="K551:L551"/>
    <mergeCell ref="N551:O551"/>
    <mergeCell ref="P551:Q551"/>
    <mergeCell ref="X551:Y551"/>
    <mergeCell ref="Z551:AA551"/>
    <mergeCell ref="S534:T534"/>
    <mergeCell ref="U534:V534"/>
    <mergeCell ref="X534:Y534"/>
    <mergeCell ref="Z534:AA534"/>
    <mergeCell ref="I534:J534"/>
    <mergeCell ref="K534:L534"/>
    <mergeCell ref="N534:O534"/>
    <mergeCell ref="P534:Q534"/>
    <mergeCell ref="S537:T537"/>
    <mergeCell ref="U537:V537"/>
    <mergeCell ref="S544:T544"/>
    <mergeCell ref="U544:V544"/>
    <mergeCell ref="S551:T551"/>
    <mergeCell ref="U551:V551"/>
    <mergeCell ref="D516:E516"/>
    <mergeCell ref="F516:G516"/>
    <mergeCell ref="I516:J516"/>
    <mergeCell ref="K516:L516"/>
    <mergeCell ref="N516:O516"/>
    <mergeCell ref="P516:Q516"/>
    <mergeCell ref="X516:Y516"/>
    <mergeCell ref="Z516:AA516"/>
    <mergeCell ref="S506:T506"/>
    <mergeCell ref="U506:V506"/>
    <mergeCell ref="X506:Y506"/>
    <mergeCell ref="Z506:AA506"/>
    <mergeCell ref="I506:J506"/>
    <mergeCell ref="K506:L506"/>
    <mergeCell ref="N506:O506"/>
    <mergeCell ref="P506:Q506"/>
    <mergeCell ref="S513:T513"/>
    <mergeCell ref="U513:V513"/>
    <mergeCell ref="X513:Y513"/>
    <mergeCell ref="Z513:AA513"/>
    <mergeCell ref="D520:E520"/>
    <mergeCell ref="F520:G520"/>
    <mergeCell ref="D523:E523"/>
    <mergeCell ref="F523:G523"/>
    <mergeCell ref="I523:J523"/>
    <mergeCell ref="K523:L523"/>
    <mergeCell ref="N523:O523"/>
    <mergeCell ref="P523:Q523"/>
    <mergeCell ref="X523:Y523"/>
    <mergeCell ref="Z523:AA523"/>
    <mergeCell ref="D527:E527"/>
    <mergeCell ref="F527:G527"/>
    <mergeCell ref="D530:E530"/>
    <mergeCell ref="F530:G530"/>
    <mergeCell ref="I530:J530"/>
    <mergeCell ref="K530:L530"/>
    <mergeCell ref="N530:O530"/>
    <mergeCell ref="P530:Q530"/>
    <mergeCell ref="X530:Y530"/>
    <mergeCell ref="Z530:AA530"/>
    <mergeCell ref="S520:T520"/>
    <mergeCell ref="U520:V520"/>
    <mergeCell ref="X520:Y520"/>
    <mergeCell ref="Z520:AA520"/>
    <mergeCell ref="I520:J520"/>
    <mergeCell ref="K520:L520"/>
    <mergeCell ref="N520:O520"/>
    <mergeCell ref="P520:Q520"/>
    <mergeCell ref="S527:T527"/>
    <mergeCell ref="U527:V527"/>
    <mergeCell ref="X527:Y527"/>
    <mergeCell ref="Z527:AA527"/>
    <mergeCell ref="I527:J527"/>
    <mergeCell ref="K527:L527"/>
    <mergeCell ref="N527:O527"/>
    <mergeCell ref="P527:Q527"/>
    <mergeCell ref="S516:T516"/>
    <mergeCell ref="U516:V516"/>
    <mergeCell ref="S523:T523"/>
    <mergeCell ref="U523:V523"/>
    <mergeCell ref="S530:T530"/>
    <mergeCell ref="U530:V530"/>
    <mergeCell ref="D499:E499"/>
    <mergeCell ref="F499:G499"/>
    <mergeCell ref="D502:E502"/>
    <mergeCell ref="F502:G502"/>
    <mergeCell ref="I502:J502"/>
    <mergeCell ref="K502:L502"/>
    <mergeCell ref="N502:O502"/>
    <mergeCell ref="P502:Q502"/>
    <mergeCell ref="X502:Y502"/>
    <mergeCell ref="Z502:AA502"/>
    <mergeCell ref="S499:T499"/>
    <mergeCell ref="U499:V499"/>
    <mergeCell ref="X499:Y499"/>
    <mergeCell ref="Z499:AA499"/>
    <mergeCell ref="I499:J499"/>
    <mergeCell ref="K499:L499"/>
    <mergeCell ref="N499:O499"/>
    <mergeCell ref="P499:Q499"/>
    <mergeCell ref="S495:T495"/>
    <mergeCell ref="U495:V495"/>
    <mergeCell ref="S502:T502"/>
    <mergeCell ref="U502:V502"/>
    <mergeCell ref="D506:E506"/>
    <mergeCell ref="F506:G506"/>
    <mergeCell ref="D509:E509"/>
    <mergeCell ref="F509:G509"/>
    <mergeCell ref="I509:J509"/>
    <mergeCell ref="K509:L509"/>
    <mergeCell ref="N509:O509"/>
    <mergeCell ref="P509:Q509"/>
    <mergeCell ref="X509:Y509"/>
    <mergeCell ref="Z509:AA509"/>
    <mergeCell ref="D513:E513"/>
    <mergeCell ref="F513:G513"/>
    <mergeCell ref="I513:J513"/>
    <mergeCell ref="K513:L513"/>
    <mergeCell ref="N513:O513"/>
    <mergeCell ref="P513:Q513"/>
    <mergeCell ref="S509:T509"/>
    <mergeCell ref="U509:V509"/>
    <mergeCell ref="D478:E478"/>
    <mergeCell ref="F478:G478"/>
    <mergeCell ref="D481:E481"/>
    <mergeCell ref="F481:G481"/>
    <mergeCell ref="I481:J481"/>
    <mergeCell ref="K481:L481"/>
    <mergeCell ref="N481:O481"/>
    <mergeCell ref="P481:Q481"/>
    <mergeCell ref="X481:Y481"/>
    <mergeCell ref="Z481:AA481"/>
    <mergeCell ref="D485:E485"/>
    <mergeCell ref="F485:G485"/>
    <mergeCell ref="D488:E488"/>
    <mergeCell ref="F488:G488"/>
    <mergeCell ref="I488:J488"/>
    <mergeCell ref="K488:L488"/>
    <mergeCell ref="N488:O488"/>
    <mergeCell ref="P488:Q488"/>
    <mergeCell ref="X488:Y488"/>
    <mergeCell ref="Z488:AA488"/>
    <mergeCell ref="S478:T478"/>
    <mergeCell ref="U478:V478"/>
    <mergeCell ref="X478:Y478"/>
    <mergeCell ref="Z478:AA478"/>
    <mergeCell ref="I478:J478"/>
    <mergeCell ref="K478:L478"/>
    <mergeCell ref="N478:O478"/>
    <mergeCell ref="P478:Q478"/>
    <mergeCell ref="D492:E492"/>
    <mergeCell ref="F492:G492"/>
    <mergeCell ref="D495:E495"/>
    <mergeCell ref="F495:G495"/>
    <mergeCell ref="I495:J495"/>
    <mergeCell ref="K495:L495"/>
    <mergeCell ref="N495:O495"/>
    <mergeCell ref="P495:Q495"/>
    <mergeCell ref="X495:Y495"/>
    <mergeCell ref="Z495:AA495"/>
    <mergeCell ref="S492:T492"/>
    <mergeCell ref="U492:V492"/>
    <mergeCell ref="X492:Y492"/>
    <mergeCell ref="Z492:AA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I485:J485"/>
    <mergeCell ref="K485:L485"/>
    <mergeCell ref="N485:O485"/>
    <mergeCell ref="P485:Q485"/>
    <mergeCell ref="S488:T488"/>
    <mergeCell ref="U488:V488"/>
    <mergeCell ref="S481:T481"/>
    <mergeCell ref="U481:V481"/>
    <mergeCell ref="D457:E457"/>
    <mergeCell ref="F457:G457"/>
    <mergeCell ref="D460:E460"/>
    <mergeCell ref="F460:G460"/>
    <mergeCell ref="I460:J460"/>
    <mergeCell ref="K460:L460"/>
    <mergeCell ref="N460:O460"/>
    <mergeCell ref="P460:Q460"/>
    <mergeCell ref="X460:Y460"/>
    <mergeCell ref="Z460:AA460"/>
    <mergeCell ref="S457:T457"/>
    <mergeCell ref="U457:V457"/>
    <mergeCell ref="X457:Y457"/>
    <mergeCell ref="Z457:AA457"/>
    <mergeCell ref="I457:J457"/>
    <mergeCell ref="K457:L457"/>
    <mergeCell ref="N457:O457"/>
    <mergeCell ref="P457:Q457"/>
    <mergeCell ref="D464:E464"/>
    <mergeCell ref="F464:G464"/>
    <mergeCell ref="D467:E467"/>
    <mergeCell ref="F467:G467"/>
    <mergeCell ref="I467:J467"/>
    <mergeCell ref="K467:L467"/>
    <mergeCell ref="N467:O467"/>
    <mergeCell ref="P467:Q467"/>
    <mergeCell ref="X467:Y467"/>
    <mergeCell ref="Z467:AA467"/>
    <mergeCell ref="D471:E471"/>
    <mergeCell ref="F471:G471"/>
    <mergeCell ref="D474:E474"/>
    <mergeCell ref="F474:G474"/>
    <mergeCell ref="I474:J474"/>
    <mergeCell ref="K474:L474"/>
    <mergeCell ref="N474:O474"/>
    <mergeCell ref="P474:Q474"/>
    <mergeCell ref="X474:Y474"/>
    <mergeCell ref="Z474:AA474"/>
    <mergeCell ref="S464:T464"/>
    <mergeCell ref="U464:V464"/>
    <mergeCell ref="X464:Y464"/>
    <mergeCell ref="Z464:AA464"/>
    <mergeCell ref="I464:J464"/>
    <mergeCell ref="K464:L464"/>
    <mergeCell ref="N464:O464"/>
    <mergeCell ref="P464:Q464"/>
    <mergeCell ref="S471:T471"/>
    <mergeCell ref="U471:V471"/>
    <mergeCell ref="X471:Y471"/>
    <mergeCell ref="Z471:AA471"/>
    <mergeCell ref="I471:J471"/>
    <mergeCell ref="K471:L471"/>
    <mergeCell ref="N471:O471"/>
    <mergeCell ref="P471:Q471"/>
    <mergeCell ref="S460:T460"/>
    <mergeCell ref="U460:V460"/>
    <mergeCell ref="S467:T467"/>
    <mergeCell ref="U467:V467"/>
    <mergeCell ref="S474:T474"/>
    <mergeCell ref="U474:V474"/>
    <mergeCell ref="D439:E439"/>
    <mergeCell ref="F439:G439"/>
    <mergeCell ref="I439:J439"/>
    <mergeCell ref="K439:L439"/>
    <mergeCell ref="N439:O439"/>
    <mergeCell ref="P439:Q439"/>
    <mergeCell ref="X439:Y439"/>
    <mergeCell ref="Z439:AA439"/>
    <mergeCell ref="D443:E443"/>
    <mergeCell ref="F443:G443"/>
    <mergeCell ref="D446:E446"/>
    <mergeCell ref="F446:G446"/>
    <mergeCell ref="I446:J446"/>
    <mergeCell ref="K446:L446"/>
    <mergeCell ref="N446:O446"/>
    <mergeCell ref="P446:Q446"/>
    <mergeCell ref="X446:Y446"/>
    <mergeCell ref="Z446:AA446"/>
    <mergeCell ref="S436:T436"/>
    <mergeCell ref="U436:V436"/>
    <mergeCell ref="X436:Y436"/>
    <mergeCell ref="Z436:AA436"/>
    <mergeCell ref="I436:J436"/>
    <mergeCell ref="K436:L436"/>
    <mergeCell ref="N436:O436"/>
    <mergeCell ref="P436:Q436"/>
    <mergeCell ref="D450:E450"/>
    <mergeCell ref="F450:G450"/>
    <mergeCell ref="D453:E453"/>
    <mergeCell ref="F453:G453"/>
    <mergeCell ref="I453:J453"/>
    <mergeCell ref="K453:L453"/>
    <mergeCell ref="N453:O453"/>
    <mergeCell ref="P453:Q453"/>
    <mergeCell ref="X453:Y453"/>
    <mergeCell ref="Z453:AA453"/>
    <mergeCell ref="S450:T450"/>
    <mergeCell ref="U450:V450"/>
    <mergeCell ref="X450:Y450"/>
    <mergeCell ref="Z450:AA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I443:J443"/>
    <mergeCell ref="K443:L443"/>
    <mergeCell ref="N443:O443"/>
    <mergeCell ref="P443:Q443"/>
    <mergeCell ref="S439:T439"/>
    <mergeCell ref="U439:V439"/>
    <mergeCell ref="S446:T446"/>
    <mergeCell ref="U446:V446"/>
    <mergeCell ref="S453:T453"/>
    <mergeCell ref="U453:V453"/>
    <mergeCell ref="D422:E422"/>
    <mergeCell ref="F422:G422"/>
    <mergeCell ref="D425:E425"/>
    <mergeCell ref="F425:G425"/>
    <mergeCell ref="I425:J425"/>
    <mergeCell ref="K425:L425"/>
    <mergeCell ref="N425:O425"/>
    <mergeCell ref="P425:Q425"/>
    <mergeCell ref="X425:Y425"/>
    <mergeCell ref="Z425:AA425"/>
    <mergeCell ref="D429:E429"/>
    <mergeCell ref="F429:G429"/>
    <mergeCell ref="D432:E432"/>
    <mergeCell ref="F432:G432"/>
    <mergeCell ref="I432:J432"/>
    <mergeCell ref="K432:L432"/>
    <mergeCell ref="N432:O432"/>
    <mergeCell ref="P432:Q432"/>
    <mergeCell ref="X432:Y432"/>
    <mergeCell ref="Z432:AA432"/>
    <mergeCell ref="S422:T422"/>
    <mergeCell ref="U422:V422"/>
    <mergeCell ref="X422:Y422"/>
    <mergeCell ref="Z422:AA422"/>
    <mergeCell ref="I422:J422"/>
    <mergeCell ref="K422:L422"/>
    <mergeCell ref="N422:O422"/>
    <mergeCell ref="P422:Q422"/>
    <mergeCell ref="S429:T429"/>
    <mergeCell ref="U429:V429"/>
    <mergeCell ref="X429:Y429"/>
    <mergeCell ref="Z429:AA429"/>
    <mergeCell ref="D436:E436"/>
    <mergeCell ref="F436:G436"/>
    <mergeCell ref="I429:J429"/>
    <mergeCell ref="K429:L429"/>
    <mergeCell ref="N429:O429"/>
    <mergeCell ref="P429:Q429"/>
    <mergeCell ref="S425:T425"/>
    <mergeCell ref="U425:V425"/>
    <mergeCell ref="S432:T432"/>
    <mergeCell ref="U432:V432"/>
    <mergeCell ref="D404:E404"/>
    <mergeCell ref="F404:G404"/>
    <mergeCell ref="I404:J404"/>
    <mergeCell ref="K404:L404"/>
    <mergeCell ref="N404:O404"/>
    <mergeCell ref="P404:Q404"/>
    <mergeCell ref="X404:Y404"/>
    <mergeCell ref="Z404:AA404"/>
    <mergeCell ref="S394:T394"/>
    <mergeCell ref="U394:V394"/>
    <mergeCell ref="X394:Y394"/>
    <mergeCell ref="Z394:AA394"/>
    <mergeCell ref="I394:J394"/>
    <mergeCell ref="K394:L394"/>
    <mergeCell ref="N394:O394"/>
    <mergeCell ref="P394:Q394"/>
    <mergeCell ref="D408:E408"/>
    <mergeCell ref="F408:G408"/>
    <mergeCell ref="D411:E411"/>
    <mergeCell ref="F411:G411"/>
    <mergeCell ref="I411:J411"/>
    <mergeCell ref="K411:L411"/>
    <mergeCell ref="N411:O411"/>
    <mergeCell ref="P411:Q411"/>
    <mergeCell ref="X411:Y411"/>
    <mergeCell ref="Z411:AA411"/>
    <mergeCell ref="D415:E415"/>
    <mergeCell ref="F415:G415"/>
    <mergeCell ref="D418:E418"/>
    <mergeCell ref="F418:G418"/>
    <mergeCell ref="I418:J418"/>
    <mergeCell ref="K418:L418"/>
    <mergeCell ref="N418:O418"/>
    <mergeCell ref="P418:Q418"/>
    <mergeCell ref="X418:Y418"/>
    <mergeCell ref="Z418:AA418"/>
    <mergeCell ref="S415:T415"/>
    <mergeCell ref="U415:V415"/>
    <mergeCell ref="X415:Y415"/>
    <mergeCell ref="Z415:AA415"/>
    <mergeCell ref="I415:J415"/>
    <mergeCell ref="K415:L415"/>
    <mergeCell ref="N415:O415"/>
    <mergeCell ref="P415:Q415"/>
    <mergeCell ref="S411:T411"/>
    <mergeCell ref="U411:V411"/>
    <mergeCell ref="S418:T418"/>
    <mergeCell ref="U418:V418"/>
    <mergeCell ref="S408:T408"/>
    <mergeCell ref="U408:V408"/>
    <mergeCell ref="X408:Y408"/>
    <mergeCell ref="Z408:AA408"/>
    <mergeCell ref="I408:J408"/>
    <mergeCell ref="K408:L408"/>
    <mergeCell ref="N408:O408"/>
    <mergeCell ref="P408:Q408"/>
    <mergeCell ref="S404:T404"/>
    <mergeCell ref="U404:V404"/>
    <mergeCell ref="D387:E387"/>
    <mergeCell ref="F387:G387"/>
    <mergeCell ref="D390:E390"/>
    <mergeCell ref="F390:G390"/>
    <mergeCell ref="I390:J390"/>
    <mergeCell ref="K390:L390"/>
    <mergeCell ref="N390:O390"/>
    <mergeCell ref="P390:Q390"/>
    <mergeCell ref="X390:Y390"/>
    <mergeCell ref="Z390:AA390"/>
    <mergeCell ref="S380:T380"/>
    <mergeCell ref="U380:V380"/>
    <mergeCell ref="X380:Y380"/>
    <mergeCell ref="Z380:AA380"/>
    <mergeCell ref="I380:J380"/>
    <mergeCell ref="K380:L380"/>
    <mergeCell ref="N380:O380"/>
    <mergeCell ref="P380:Q380"/>
    <mergeCell ref="S387:T387"/>
    <mergeCell ref="U387:V387"/>
    <mergeCell ref="X387:Y387"/>
    <mergeCell ref="Z387:AA387"/>
    <mergeCell ref="D394:E394"/>
    <mergeCell ref="F394:G394"/>
    <mergeCell ref="D397:E397"/>
    <mergeCell ref="F397:G397"/>
    <mergeCell ref="I397:J397"/>
    <mergeCell ref="K397:L397"/>
    <mergeCell ref="N397:O397"/>
    <mergeCell ref="P397:Q397"/>
    <mergeCell ref="X397:Y397"/>
    <mergeCell ref="Z397:AA397"/>
    <mergeCell ref="D401:E401"/>
    <mergeCell ref="F401:G401"/>
    <mergeCell ref="I387:J387"/>
    <mergeCell ref="K387:L387"/>
    <mergeCell ref="N387:O387"/>
    <mergeCell ref="P387:Q387"/>
    <mergeCell ref="S401:T401"/>
    <mergeCell ref="U401:V401"/>
    <mergeCell ref="X401:Y401"/>
    <mergeCell ref="Z401:AA401"/>
    <mergeCell ref="I401:J401"/>
    <mergeCell ref="K401:L401"/>
    <mergeCell ref="N401:O401"/>
    <mergeCell ref="P401:Q401"/>
    <mergeCell ref="S390:T390"/>
    <mergeCell ref="U390:V390"/>
    <mergeCell ref="S397:T397"/>
    <mergeCell ref="U397:V397"/>
    <mergeCell ref="D366:E366"/>
    <mergeCell ref="F366:G366"/>
    <mergeCell ref="D369:E369"/>
    <mergeCell ref="F369:G369"/>
    <mergeCell ref="I369:J369"/>
    <mergeCell ref="K369:L369"/>
    <mergeCell ref="N369:O369"/>
    <mergeCell ref="P369:Q369"/>
    <mergeCell ref="X369:Y369"/>
    <mergeCell ref="Z369:AA369"/>
    <mergeCell ref="D373:E373"/>
    <mergeCell ref="F373:G373"/>
    <mergeCell ref="D376:E376"/>
    <mergeCell ref="F376:G376"/>
    <mergeCell ref="I376:J376"/>
    <mergeCell ref="K376:L376"/>
    <mergeCell ref="N376:O376"/>
    <mergeCell ref="P376:Q376"/>
    <mergeCell ref="X376:Y376"/>
    <mergeCell ref="Z376:AA376"/>
    <mergeCell ref="S373:T373"/>
    <mergeCell ref="U373:V373"/>
    <mergeCell ref="X373:Y373"/>
    <mergeCell ref="Z373:AA373"/>
    <mergeCell ref="I373:J373"/>
    <mergeCell ref="K373:L373"/>
    <mergeCell ref="N373:O373"/>
    <mergeCell ref="P373:Q373"/>
    <mergeCell ref="D380:E380"/>
    <mergeCell ref="F380:G380"/>
    <mergeCell ref="D383:E383"/>
    <mergeCell ref="F383:G383"/>
    <mergeCell ref="I383:J383"/>
    <mergeCell ref="K383:L383"/>
    <mergeCell ref="N383:O383"/>
    <mergeCell ref="P383:Q383"/>
    <mergeCell ref="X383:Y383"/>
    <mergeCell ref="Z383:AA383"/>
    <mergeCell ref="S366:T366"/>
    <mergeCell ref="U366:V366"/>
    <mergeCell ref="X366:Y366"/>
    <mergeCell ref="Z366:AA366"/>
    <mergeCell ref="I366:J366"/>
    <mergeCell ref="K366:L366"/>
    <mergeCell ref="N366:O366"/>
    <mergeCell ref="P366:Q366"/>
    <mergeCell ref="S369:T369"/>
    <mergeCell ref="U369:V369"/>
    <mergeCell ref="S376:T376"/>
    <mergeCell ref="U376:V376"/>
    <mergeCell ref="S383:T383"/>
    <mergeCell ref="U383:V383"/>
    <mergeCell ref="D348:E348"/>
    <mergeCell ref="F348:G348"/>
    <mergeCell ref="I348:J348"/>
    <mergeCell ref="K348:L348"/>
    <mergeCell ref="N348:O348"/>
    <mergeCell ref="P348:Q348"/>
    <mergeCell ref="X348:Y348"/>
    <mergeCell ref="Z348:AA348"/>
    <mergeCell ref="S338:T338"/>
    <mergeCell ref="U338:V338"/>
    <mergeCell ref="X338:Y338"/>
    <mergeCell ref="Z338:AA338"/>
    <mergeCell ref="I338:J338"/>
    <mergeCell ref="K338:L338"/>
    <mergeCell ref="N338:O338"/>
    <mergeCell ref="P338:Q338"/>
    <mergeCell ref="S345:T345"/>
    <mergeCell ref="U345:V345"/>
    <mergeCell ref="X345:Y345"/>
    <mergeCell ref="Z345:AA345"/>
    <mergeCell ref="D352:E352"/>
    <mergeCell ref="F352:G352"/>
    <mergeCell ref="D355:E355"/>
    <mergeCell ref="F355:G355"/>
    <mergeCell ref="I355:J355"/>
    <mergeCell ref="K355:L355"/>
    <mergeCell ref="N355:O355"/>
    <mergeCell ref="P355:Q355"/>
    <mergeCell ref="X355:Y355"/>
    <mergeCell ref="Z355:AA355"/>
    <mergeCell ref="D359:E359"/>
    <mergeCell ref="F359:G359"/>
    <mergeCell ref="D362:E362"/>
    <mergeCell ref="F362:G362"/>
    <mergeCell ref="I362:J362"/>
    <mergeCell ref="K362:L362"/>
    <mergeCell ref="N362:O362"/>
    <mergeCell ref="P362:Q362"/>
    <mergeCell ref="X362:Y362"/>
    <mergeCell ref="Z362:AA362"/>
    <mergeCell ref="S352:T352"/>
    <mergeCell ref="U352:V352"/>
    <mergeCell ref="X352:Y352"/>
    <mergeCell ref="Z352:AA352"/>
    <mergeCell ref="I352:J352"/>
    <mergeCell ref="K352:L352"/>
    <mergeCell ref="N352:O352"/>
    <mergeCell ref="P352:Q352"/>
    <mergeCell ref="S359:T359"/>
    <mergeCell ref="U359:V359"/>
    <mergeCell ref="X359:Y359"/>
    <mergeCell ref="Z359:AA359"/>
    <mergeCell ref="I359:J359"/>
    <mergeCell ref="K359:L359"/>
    <mergeCell ref="N359:O359"/>
    <mergeCell ref="P359:Q359"/>
    <mergeCell ref="S348:T348"/>
    <mergeCell ref="U348:V348"/>
    <mergeCell ref="S355:T355"/>
    <mergeCell ref="U355:V355"/>
    <mergeCell ref="S362:T362"/>
    <mergeCell ref="U362:V362"/>
    <mergeCell ref="D331:E331"/>
    <mergeCell ref="F331:G331"/>
    <mergeCell ref="D334:E334"/>
    <mergeCell ref="F334:G334"/>
    <mergeCell ref="I334:J334"/>
    <mergeCell ref="K334:L334"/>
    <mergeCell ref="N334:O334"/>
    <mergeCell ref="P334:Q334"/>
    <mergeCell ref="X334:Y334"/>
    <mergeCell ref="Z334:AA334"/>
    <mergeCell ref="S331:T331"/>
    <mergeCell ref="U331:V331"/>
    <mergeCell ref="X331:Y331"/>
    <mergeCell ref="Z331:AA331"/>
    <mergeCell ref="I331:J331"/>
    <mergeCell ref="K331:L331"/>
    <mergeCell ref="N331:O331"/>
    <mergeCell ref="P331:Q331"/>
    <mergeCell ref="S327:T327"/>
    <mergeCell ref="U327:V327"/>
    <mergeCell ref="S334:T334"/>
    <mergeCell ref="U334:V334"/>
    <mergeCell ref="D338:E338"/>
    <mergeCell ref="F338:G338"/>
    <mergeCell ref="D341:E341"/>
    <mergeCell ref="F341:G341"/>
    <mergeCell ref="I341:J341"/>
    <mergeCell ref="K341:L341"/>
    <mergeCell ref="N341:O341"/>
    <mergeCell ref="P341:Q341"/>
    <mergeCell ref="X341:Y341"/>
    <mergeCell ref="Z341:AA341"/>
    <mergeCell ref="D345:E345"/>
    <mergeCell ref="F345:G345"/>
    <mergeCell ref="I345:J345"/>
    <mergeCell ref="K345:L345"/>
    <mergeCell ref="N345:O345"/>
    <mergeCell ref="P345:Q345"/>
    <mergeCell ref="S341:T341"/>
    <mergeCell ref="U341:V341"/>
    <mergeCell ref="D310:E310"/>
    <mergeCell ref="F310:G310"/>
    <mergeCell ref="D313:E313"/>
    <mergeCell ref="F313:G313"/>
    <mergeCell ref="I313:J313"/>
    <mergeCell ref="K313:L313"/>
    <mergeCell ref="N313:O313"/>
    <mergeCell ref="P313:Q313"/>
    <mergeCell ref="X313:Y313"/>
    <mergeCell ref="Z313:AA313"/>
    <mergeCell ref="D317:E317"/>
    <mergeCell ref="F317:G317"/>
    <mergeCell ref="D320:E320"/>
    <mergeCell ref="F320:G320"/>
    <mergeCell ref="I320:J320"/>
    <mergeCell ref="K320:L320"/>
    <mergeCell ref="N320:O320"/>
    <mergeCell ref="P320:Q320"/>
    <mergeCell ref="X320:Y320"/>
    <mergeCell ref="Z320:AA320"/>
    <mergeCell ref="S310:T310"/>
    <mergeCell ref="U310:V310"/>
    <mergeCell ref="X310:Y310"/>
    <mergeCell ref="Z310:AA310"/>
    <mergeCell ref="I310:J310"/>
    <mergeCell ref="K310:L310"/>
    <mergeCell ref="N310:O310"/>
    <mergeCell ref="P310:Q310"/>
    <mergeCell ref="D324:E324"/>
    <mergeCell ref="F324:G324"/>
    <mergeCell ref="D327:E327"/>
    <mergeCell ref="F327:G327"/>
    <mergeCell ref="I327:J327"/>
    <mergeCell ref="K327:L327"/>
    <mergeCell ref="N327:O327"/>
    <mergeCell ref="P327:Q327"/>
    <mergeCell ref="X327:Y327"/>
    <mergeCell ref="Z327:AA327"/>
    <mergeCell ref="S324:T324"/>
    <mergeCell ref="U324:V324"/>
    <mergeCell ref="X324:Y324"/>
    <mergeCell ref="Z324:AA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I317:J317"/>
    <mergeCell ref="K317:L317"/>
    <mergeCell ref="N317:O317"/>
    <mergeCell ref="P317:Q317"/>
    <mergeCell ref="S320:T320"/>
    <mergeCell ref="U320:V320"/>
    <mergeCell ref="D289:E289"/>
    <mergeCell ref="F289:G289"/>
    <mergeCell ref="D292:E292"/>
    <mergeCell ref="F292:G292"/>
    <mergeCell ref="I292:J292"/>
    <mergeCell ref="K292:L292"/>
    <mergeCell ref="N292:O292"/>
    <mergeCell ref="P292:Q292"/>
    <mergeCell ref="X292:Y292"/>
    <mergeCell ref="Z292:AA292"/>
    <mergeCell ref="S289:T289"/>
    <mergeCell ref="U289:V289"/>
    <mergeCell ref="X289:Y289"/>
    <mergeCell ref="Z289:AA289"/>
    <mergeCell ref="I289:J289"/>
    <mergeCell ref="K289:L289"/>
    <mergeCell ref="N289:O289"/>
    <mergeCell ref="P289:Q289"/>
    <mergeCell ref="D296:E296"/>
    <mergeCell ref="F296:G296"/>
    <mergeCell ref="D299:E299"/>
    <mergeCell ref="F299:G299"/>
    <mergeCell ref="I299:J299"/>
    <mergeCell ref="K299:L299"/>
    <mergeCell ref="N299:O299"/>
    <mergeCell ref="P299:Q299"/>
    <mergeCell ref="X299:Y299"/>
    <mergeCell ref="Z299:AA299"/>
    <mergeCell ref="D303:E303"/>
    <mergeCell ref="F303:G303"/>
    <mergeCell ref="D306:E306"/>
    <mergeCell ref="F306:G306"/>
    <mergeCell ref="I306:J306"/>
    <mergeCell ref="K306:L306"/>
    <mergeCell ref="N306:O306"/>
    <mergeCell ref="P306:Q306"/>
    <mergeCell ref="X306:Y306"/>
    <mergeCell ref="Z306:AA306"/>
    <mergeCell ref="S296:T296"/>
    <mergeCell ref="U296:V296"/>
    <mergeCell ref="X296:Y296"/>
    <mergeCell ref="Z296:AA296"/>
    <mergeCell ref="I296:J296"/>
    <mergeCell ref="K296:L296"/>
    <mergeCell ref="N296:O296"/>
    <mergeCell ref="P296:Q296"/>
    <mergeCell ref="S303:T303"/>
    <mergeCell ref="U303:V303"/>
    <mergeCell ref="X303:Y303"/>
    <mergeCell ref="Z303:AA303"/>
    <mergeCell ref="I303:J303"/>
    <mergeCell ref="K303:L303"/>
    <mergeCell ref="N303:O303"/>
    <mergeCell ref="P303:Q303"/>
    <mergeCell ref="D271:E271"/>
    <mergeCell ref="F271:G271"/>
    <mergeCell ref="I271:J271"/>
    <mergeCell ref="K271:L271"/>
    <mergeCell ref="N271:O271"/>
    <mergeCell ref="P271:Q271"/>
    <mergeCell ref="X271:Y271"/>
    <mergeCell ref="Z271:AA271"/>
    <mergeCell ref="D275:E275"/>
    <mergeCell ref="F275:G275"/>
    <mergeCell ref="D278:E278"/>
    <mergeCell ref="F278:G278"/>
    <mergeCell ref="I278:J278"/>
    <mergeCell ref="K278:L278"/>
    <mergeCell ref="N278:O278"/>
    <mergeCell ref="P278:Q278"/>
    <mergeCell ref="X278:Y278"/>
    <mergeCell ref="Z278:AA278"/>
    <mergeCell ref="S268:T268"/>
    <mergeCell ref="U268:V268"/>
    <mergeCell ref="X268:Y268"/>
    <mergeCell ref="Z268:AA268"/>
    <mergeCell ref="I268:J268"/>
    <mergeCell ref="K268:L268"/>
    <mergeCell ref="N268:O268"/>
    <mergeCell ref="P268:Q268"/>
    <mergeCell ref="D282:E282"/>
    <mergeCell ref="F282:G282"/>
    <mergeCell ref="D285:E285"/>
    <mergeCell ref="F285:G285"/>
    <mergeCell ref="I285:J285"/>
    <mergeCell ref="K285:L285"/>
    <mergeCell ref="N285:O285"/>
    <mergeCell ref="P285:Q285"/>
    <mergeCell ref="X285:Y285"/>
    <mergeCell ref="Z285:AA285"/>
    <mergeCell ref="S282:T282"/>
    <mergeCell ref="U282:V282"/>
    <mergeCell ref="X282:Y282"/>
    <mergeCell ref="Z282:AA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I275:J275"/>
    <mergeCell ref="K275:L275"/>
    <mergeCell ref="N275:O275"/>
    <mergeCell ref="P275:Q275"/>
    <mergeCell ref="D254:E254"/>
    <mergeCell ref="F254:G254"/>
    <mergeCell ref="D257:E257"/>
    <mergeCell ref="F257:G257"/>
    <mergeCell ref="I257:J257"/>
    <mergeCell ref="K257:L257"/>
    <mergeCell ref="N257:O257"/>
    <mergeCell ref="P257:Q257"/>
    <mergeCell ref="X257:Y257"/>
    <mergeCell ref="Z257:AA257"/>
    <mergeCell ref="D261:E261"/>
    <mergeCell ref="F261:G261"/>
    <mergeCell ref="D264:E264"/>
    <mergeCell ref="F264:G264"/>
    <mergeCell ref="I264:J264"/>
    <mergeCell ref="K264:L264"/>
    <mergeCell ref="N264:O264"/>
    <mergeCell ref="P264:Q264"/>
    <mergeCell ref="X264:Y264"/>
    <mergeCell ref="Z264:AA264"/>
    <mergeCell ref="S254:T254"/>
    <mergeCell ref="U254:V254"/>
    <mergeCell ref="X254:Y254"/>
    <mergeCell ref="Z254:AA254"/>
    <mergeCell ref="I254:J254"/>
    <mergeCell ref="K254:L254"/>
    <mergeCell ref="N254:O254"/>
    <mergeCell ref="P254:Q254"/>
    <mergeCell ref="S261:T261"/>
    <mergeCell ref="U261:V261"/>
    <mergeCell ref="X261:Y261"/>
    <mergeCell ref="Z261:AA261"/>
    <mergeCell ref="D268:E268"/>
    <mergeCell ref="F268:G268"/>
    <mergeCell ref="I261:J261"/>
    <mergeCell ref="K261:L261"/>
    <mergeCell ref="N261:O261"/>
    <mergeCell ref="P261:Q261"/>
    <mergeCell ref="D236:E236"/>
    <mergeCell ref="F236:G236"/>
    <mergeCell ref="I236:J236"/>
    <mergeCell ref="K236:L236"/>
    <mergeCell ref="N236:O236"/>
    <mergeCell ref="P236:Q236"/>
    <mergeCell ref="X236:Y236"/>
    <mergeCell ref="Z236:AA236"/>
    <mergeCell ref="S226:T226"/>
    <mergeCell ref="U226:V226"/>
    <mergeCell ref="X226:Y226"/>
    <mergeCell ref="Z226:AA226"/>
    <mergeCell ref="I226:J226"/>
    <mergeCell ref="K226:L226"/>
    <mergeCell ref="N226:O226"/>
    <mergeCell ref="P226:Q226"/>
    <mergeCell ref="D240:E240"/>
    <mergeCell ref="F240:G240"/>
    <mergeCell ref="D243:E243"/>
    <mergeCell ref="F243:G243"/>
    <mergeCell ref="I243:J243"/>
    <mergeCell ref="K243:L243"/>
    <mergeCell ref="N243:O243"/>
    <mergeCell ref="P243:Q243"/>
    <mergeCell ref="X243:Y243"/>
    <mergeCell ref="Z243:AA243"/>
    <mergeCell ref="D247:E247"/>
    <mergeCell ref="F247:G247"/>
    <mergeCell ref="D250:E250"/>
    <mergeCell ref="F250:G250"/>
    <mergeCell ref="I250:J250"/>
    <mergeCell ref="K250:L250"/>
    <mergeCell ref="N250:O250"/>
    <mergeCell ref="P250:Q250"/>
    <mergeCell ref="X250:Y250"/>
    <mergeCell ref="Z250:AA250"/>
    <mergeCell ref="S247:T247"/>
    <mergeCell ref="U247:V247"/>
    <mergeCell ref="X247:Y247"/>
    <mergeCell ref="Z247:AA247"/>
    <mergeCell ref="I247:J247"/>
    <mergeCell ref="K247:L247"/>
    <mergeCell ref="N247:O247"/>
    <mergeCell ref="P247:Q247"/>
    <mergeCell ref="S243:T243"/>
    <mergeCell ref="U243:V243"/>
    <mergeCell ref="S250:T250"/>
    <mergeCell ref="U250:V250"/>
    <mergeCell ref="S240:T240"/>
    <mergeCell ref="U240:V240"/>
    <mergeCell ref="X240:Y240"/>
    <mergeCell ref="Z240:AA240"/>
    <mergeCell ref="I240:J240"/>
    <mergeCell ref="K240:L240"/>
    <mergeCell ref="N240:O240"/>
    <mergeCell ref="P240:Q240"/>
    <mergeCell ref="S236:T236"/>
    <mergeCell ref="U236:V236"/>
    <mergeCell ref="D219:E219"/>
    <mergeCell ref="F219:G219"/>
    <mergeCell ref="D222:E222"/>
    <mergeCell ref="F222:G222"/>
    <mergeCell ref="I222:J222"/>
    <mergeCell ref="K222:L222"/>
    <mergeCell ref="N222:O222"/>
    <mergeCell ref="P222:Q222"/>
    <mergeCell ref="X222:Y222"/>
    <mergeCell ref="Z222:AA222"/>
    <mergeCell ref="S212:T212"/>
    <mergeCell ref="U212:V212"/>
    <mergeCell ref="X212:Y212"/>
    <mergeCell ref="Z212:AA212"/>
    <mergeCell ref="I212:J212"/>
    <mergeCell ref="K212:L212"/>
    <mergeCell ref="N212:O212"/>
    <mergeCell ref="P212:Q212"/>
    <mergeCell ref="S219:T219"/>
    <mergeCell ref="U219:V219"/>
    <mergeCell ref="X219:Y219"/>
    <mergeCell ref="Z219:AA219"/>
    <mergeCell ref="D226:E226"/>
    <mergeCell ref="F226:G226"/>
    <mergeCell ref="D229:E229"/>
    <mergeCell ref="F229:G229"/>
    <mergeCell ref="I229:J229"/>
    <mergeCell ref="K229:L229"/>
    <mergeCell ref="N229:O229"/>
    <mergeCell ref="P229:Q229"/>
    <mergeCell ref="X229:Y229"/>
    <mergeCell ref="Z229:AA229"/>
    <mergeCell ref="D233:E233"/>
    <mergeCell ref="F233:G233"/>
    <mergeCell ref="I219:J219"/>
    <mergeCell ref="K219:L219"/>
    <mergeCell ref="N219:O219"/>
    <mergeCell ref="P219:Q219"/>
    <mergeCell ref="S233:T233"/>
    <mergeCell ref="U233:V233"/>
    <mergeCell ref="X233:Y233"/>
    <mergeCell ref="Z233:AA233"/>
    <mergeCell ref="I233:J233"/>
    <mergeCell ref="K233:L233"/>
    <mergeCell ref="N233:O233"/>
    <mergeCell ref="P233:Q233"/>
    <mergeCell ref="S222:T222"/>
    <mergeCell ref="U222:V222"/>
    <mergeCell ref="S229:T229"/>
    <mergeCell ref="U229:V229"/>
    <mergeCell ref="D198:E198"/>
    <mergeCell ref="F198:G198"/>
    <mergeCell ref="D201:E201"/>
    <mergeCell ref="F201:G201"/>
    <mergeCell ref="I201:J201"/>
    <mergeCell ref="K201:L201"/>
    <mergeCell ref="N201:O201"/>
    <mergeCell ref="P201:Q201"/>
    <mergeCell ref="X201:Y201"/>
    <mergeCell ref="Z201:AA201"/>
    <mergeCell ref="D205:E205"/>
    <mergeCell ref="F205:G205"/>
    <mergeCell ref="D208:E208"/>
    <mergeCell ref="F208:G208"/>
    <mergeCell ref="I208:J208"/>
    <mergeCell ref="K208:L208"/>
    <mergeCell ref="N208:O208"/>
    <mergeCell ref="P208:Q208"/>
    <mergeCell ref="X208:Y208"/>
    <mergeCell ref="Z208:AA208"/>
    <mergeCell ref="S205:T205"/>
    <mergeCell ref="U205:V205"/>
    <mergeCell ref="X205:Y205"/>
    <mergeCell ref="Z205:AA205"/>
    <mergeCell ref="I205:J205"/>
    <mergeCell ref="K205:L205"/>
    <mergeCell ref="N205:O205"/>
    <mergeCell ref="P205:Q205"/>
    <mergeCell ref="D212:E212"/>
    <mergeCell ref="F212:G212"/>
    <mergeCell ref="D215:E215"/>
    <mergeCell ref="F215:G215"/>
    <mergeCell ref="I215:J215"/>
    <mergeCell ref="K215:L215"/>
    <mergeCell ref="N215:O215"/>
    <mergeCell ref="P215:Q215"/>
    <mergeCell ref="X215:Y215"/>
    <mergeCell ref="Z215:AA215"/>
    <mergeCell ref="S198:T198"/>
    <mergeCell ref="U198:V198"/>
    <mergeCell ref="X198:Y198"/>
    <mergeCell ref="Z198:AA198"/>
    <mergeCell ref="I198:J198"/>
    <mergeCell ref="K198:L198"/>
    <mergeCell ref="N198:O198"/>
    <mergeCell ref="P198:Q198"/>
    <mergeCell ref="S201:T201"/>
    <mergeCell ref="U201:V201"/>
    <mergeCell ref="S208:T208"/>
    <mergeCell ref="U208:V208"/>
    <mergeCell ref="S215:T215"/>
    <mergeCell ref="U215:V215"/>
    <mergeCell ref="D180:E180"/>
    <mergeCell ref="F180:G180"/>
    <mergeCell ref="I180:J180"/>
    <mergeCell ref="K180:L180"/>
    <mergeCell ref="N180:O180"/>
    <mergeCell ref="P180:Q180"/>
    <mergeCell ref="X180:Y180"/>
    <mergeCell ref="Z180:AA180"/>
    <mergeCell ref="S170:T170"/>
    <mergeCell ref="U170:V170"/>
    <mergeCell ref="X170:Y170"/>
    <mergeCell ref="Z170:AA170"/>
    <mergeCell ref="I170:J170"/>
    <mergeCell ref="K170:L170"/>
    <mergeCell ref="N170:O170"/>
    <mergeCell ref="P170:Q170"/>
    <mergeCell ref="S177:T177"/>
    <mergeCell ref="U177:V177"/>
    <mergeCell ref="X177:Y177"/>
    <mergeCell ref="Z177:AA177"/>
    <mergeCell ref="D184:E184"/>
    <mergeCell ref="F184:G184"/>
    <mergeCell ref="D187:E187"/>
    <mergeCell ref="F187:G187"/>
    <mergeCell ref="I187:J187"/>
    <mergeCell ref="K187:L187"/>
    <mergeCell ref="N187:O187"/>
    <mergeCell ref="P187:Q187"/>
    <mergeCell ref="X187:Y187"/>
    <mergeCell ref="Z187:AA187"/>
    <mergeCell ref="D191:E191"/>
    <mergeCell ref="F191:G191"/>
    <mergeCell ref="D194:E194"/>
    <mergeCell ref="F194:G194"/>
    <mergeCell ref="I194:J194"/>
    <mergeCell ref="K194:L194"/>
    <mergeCell ref="N194:O194"/>
    <mergeCell ref="P194:Q194"/>
    <mergeCell ref="X194:Y194"/>
    <mergeCell ref="Z194:AA194"/>
    <mergeCell ref="S184:T184"/>
    <mergeCell ref="U184:V184"/>
    <mergeCell ref="X184:Y184"/>
    <mergeCell ref="Z184:AA184"/>
    <mergeCell ref="I184:J184"/>
    <mergeCell ref="K184:L184"/>
    <mergeCell ref="N184:O184"/>
    <mergeCell ref="P184:Q184"/>
    <mergeCell ref="S191:T191"/>
    <mergeCell ref="U191:V191"/>
    <mergeCell ref="X191:Y191"/>
    <mergeCell ref="Z191:AA191"/>
    <mergeCell ref="I191:J191"/>
    <mergeCell ref="K191:L191"/>
    <mergeCell ref="N191:O191"/>
    <mergeCell ref="P191:Q191"/>
    <mergeCell ref="S180:T180"/>
    <mergeCell ref="U180:V180"/>
    <mergeCell ref="S187:T187"/>
    <mergeCell ref="U187:V187"/>
    <mergeCell ref="S194:T194"/>
    <mergeCell ref="U194:V194"/>
    <mergeCell ref="D163:E163"/>
    <mergeCell ref="F163:G163"/>
    <mergeCell ref="D166:E166"/>
    <mergeCell ref="F166:G166"/>
    <mergeCell ref="I166:J166"/>
    <mergeCell ref="K166:L166"/>
    <mergeCell ref="N166:O166"/>
    <mergeCell ref="P166:Q166"/>
    <mergeCell ref="X166:Y166"/>
    <mergeCell ref="Z166:AA166"/>
    <mergeCell ref="S163:T163"/>
    <mergeCell ref="U163:V163"/>
    <mergeCell ref="X163:Y163"/>
    <mergeCell ref="Z163:AA163"/>
    <mergeCell ref="I163:J163"/>
    <mergeCell ref="K163:L163"/>
    <mergeCell ref="N163:O163"/>
    <mergeCell ref="P163:Q163"/>
    <mergeCell ref="S159:T159"/>
    <mergeCell ref="U159:V159"/>
    <mergeCell ref="S166:T166"/>
    <mergeCell ref="U166:V166"/>
    <mergeCell ref="D170:E170"/>
    <mergeCell ref="F170:G170"/>
    <mergeCell ref="D173:E173"/>
    <mergeCell ref="F173:G173"/>
    <mergeCell ref="I173:J173"/>
    <mergeCell ref="K173:L173"/>
    <mergeCell ref="N173:O173"/>
    <mergeCell ref="P173:Q173"/>
    <mergeCell ref="X173:Y173"/>
    <mergeCell ref="Z173:AA173"/>
    <mergeCell ref="D177:E177"/>
    <mergeCell ref="F177:G177"/>
    <mergeCell ref="I177:J177"/>
    <mergeCell ref="K177:L177"/>
    <mergeCell ref="N177:O177"/>
    <mergeCell ref="P177:Q177"/>
    <mergeCell ref="S173:T173"/>
    <mergeCell ref="U173:V173"/>
    <mergeCell ref="D142:E142"/>
    <mergeCell ref="F142:G142"/>
    <mergeCell ref="D145:E145"/>
    <mergeCell ref="F145:G145"/>
    <mergeCell ref="I145:J145"/>
    <mergeCell ref="K145:L145"/>
    <mergeCell ref="N145:O145"/>
    <mergeCell ref="P145:Q145"/>
    <mergeCell ref="X145:Y145"/>
    <mergeCell ref="Z145:AA145"/>
    <mergeCell ref="D149:E149"/>
    <mergeCell ref="F149:G149"/>
    <mergeCell ref="D152:E152"/>
    <mergeCell ref="F152:G152"/>
    <mergeCell ref="I152:J152"/>
    <mergeCell ref="K152:L152"/>
    <mergeCell ref="N152:O152"/>
    <mergeCell ref="P152:Q152"/>
    <mergeCell ref="X152:Y152"/>
    <mergeCell ref="Z152:AA152"/>
    <mergeCell ref="S142:T142"/>
    <mergeCell ref="U142:V142"/>
    <mergeCell ref="X142:Y142"/>
    <mergeCell ref="Z142:AA142"/>
    <mergeCell ref="I142:J142"/>
    <mergeCell ref="K142:L142"/>
    <mergeCell ref="N142:O142"/>
    <mergeCell ref="P142:Q142"/>
    <mergeCell ref="D156:E156"/>
    <mergeCell ref="F156:G156"/>
    <mergeCell ref="D159:E159"/>
    <mergeCell ref="F159:G159"/>
    <mergeCell ref="I159:J159"/>
    <mergeCell ref="K159:L159"/>
    <mergeCell ref="N159:O159"/>
    <mergeCell ref="P159:Q159"/>
    <mergeCell ref="X159:Y159"/>
    <mergeCell ref="Z159:AA159"/>
    <mergeCell ref="S145:T145"/>
    <mergeCell ref="U145:V145"/>
    <mergeCell ref="D121:E121"/>
    <mergeCell ref="F121:G121"/>
    <mergeCell ref="D124:E124"/>
    <mergeCell ref="F124:G124"/>
    <mergeCell ref="I124:J124"/>
    <mergeCell ref="K124:L124"/>
    <mergeCell ref="N124:O124"/>
    <mergeCell ref="P124:Q124"/>
    <mergeCell ref="X124:Y124"/>
    <mergeCell ref="Z124:AA124"/>
    <mergeCell ref="S121:T121"/>
    <mergeCell ref="U121:V121"/>
    <mergeCell ref="X121:Y121"/>
    <mergeCell ref="Z121:AA121"/>
    <mergeCell ref="I121:J121"/>
    <mergeCell ref="K121:L121"/>
    <mergeCell ref="N121:O121"/>
    <mergeCell ref="P121:Q121"/>
    <mergeCell ref="D128:E128"/>
    <mergeCell ref="F128:G128"/>
    <mergeCell ref="D131:E131"/>
    <mergeCell ref="F131:G131"/>
    <mergeCell ref="I131:J131"/>
    <mergeCell ref="K131:L131"/>
    <mergeCell ref="N131:O131"/>
    <mergeCell ref="P131:Q131"/>
    <mergeCell ref="X131:Y131"/>
    <mergeCell ref="Z131:AA131"/>
    <mergeCell ref="D135:E135"/>
    <mergeCell ref="F135:G135"/>
    <mergeCell ref="D138:E138"/>
    <mergeCell ref="F138:G138"/>
    <mergeCell ref="I138:J138"/>
    <mergeCell ref="K138:L138"/>
    <mergeCell ref="N138:O138"/>
    <mergeCell ref="P138:Q138"/>
    <mergeCell ref="X138:Y138"/>
    <mergeCell ref="Z138:AA138"/>
    <mergeCell ref="S128:T128"/>
    <mergeCell ref="U128:V128"/>
    <mergeCell ref="X128:Y128"/>
    <mergeCell ref="Z128:AA128"/>
    <mergeCell ref="I128:J128"/>
    <mergeCell ref="K128:L128"/>
    <mergeCell ref="N128:O128"/>
    <mergeCell ref="P128:Q128"/>
    <mergeCell ref="S135:T135"/>
    <mergeCell ref="U135:V135"/>
    <mergeCell ref="X135:Y135"/>
    <mergeCell ref="Z135:AA135"/>
    <mergeCell ref="S124:T124"/>
    <mergeCell ref="U124:V124"/>
    <mergeCell ref="S131:T131"/>
    <mergeCell ref="U131:V131"/>
    <mergeCell ref="S138:T138"/>
    <mergeCell ref="U138:V138"/>
    <mergeCell ref="D100:E100"/>
    <mergeCell ref="F100:G100"/>
    <mergeCell ref="D103:E103"/>
    <mergeCell ref="F103:G103"/>
    <mergeCell ref="I103:J103"/>
    <mergeCell ref="K103:L103"/>
    <mergeCell ref="N103:O103"/>
    <mergeCell ref="P103:Q103"/>
    <mergeCell ref="X103:Y103"/>
    <mergeCell ref="Z103:AA103"/>
    <mergeCell ref="D107:E107"/>
    <mergeCell ref="F107:G107"/>
    <mergeCell ref="D110:E110"/>
    <mergeCell ref="F110:G110"/>
    <mergeCell ref="I110:J110"/>
    <mergeCell ref="K110:L110"/>
    <mergeCell ref="N110:O110"/>
    <mergeCell ref="P110:Q110"/>
    <mergeCell ref="X110:Y110"/>
    <mergeCell ref="Z110:AA110"/>
    <mergeCell ref="S100:T100"/>
    <mergeCell ref="U100:V100"/>
    <mergeCell ref="X100:Y100"/>
    <mergeCell ref="Z100:AA100"/>
    <mergeCell ref="I100:J100"/>
    <mergeCell ref="K100:L100"/>
    <mergeCell ref="N100:O100"/>
    <mergeCell ref="P100:Q100"/>
    <mergeCell ref="D114:E114"/>
    <mergeCell ref="F114:G114"/>
    <mergeCell ref="D117:E117"/>
    <mergeCell ref="F117:G117"/>
    <mergeCell ref="I117:J117"/>
    <mergeCell ref="K117:L117"/>
    <mergeCell ref="N117:O117"/>
    <mergeCell ref="P117:Q117"/>
    <mergeCell ref="X117:Y117"/>
    <mergeCell ref="Z117:AA117"/>
    <mergeCell ref="S114:T114"/>
    <mergeCell ref="U114:V114"/>
    <mergeCell ref="X114:Y114"/>
    <mergeCell ref="Z114:AA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I107:J107"/>
    <mergeCell ref="K107:L107"/>
    <mergeCell ref="N107:O107"/>
    <mergeCell ref="P107:Q107"/>
    <mergeCell ref="S103:T103"/>
    <mergeCell ref="U103:V103"/>
    <mergeCell ref="S110:T110"/>
    <mergeCell ref="U110:V110"/>
    <mergeCell ref="S117:T117"/>
    <mergeCell ref="U117:V117"/>
    <mergeCell ref="D79:E79"/>
    <mergeCell ref="F79:G79"/>
    <mergeCell ref="D82:E82"/>
    <mergeCell ref="F82:G82"/>
    <mergeCell ref="I82:J82"/>
    <mergeCell ref="K82:L82"/>
    <mergeCell ref="N82:O82"/>
    <mergeCell ref="P82:Q82"/>
    <mergeCell ref="X82:Y82"/>
    <mergeCell ref="Z82:AA82"/>
    <mergeCell ref="S79:T79"/>
    <mergeCell ref="U79:V79"/>
    <mergeCell ref="X79:Y79"/>
    <mergeCell ref="Z79:AA79"/>
    <mergeCell ref="I79:J79"/>
    <mergeCell ref="K79:L79"/>
    <mergeCell ref="N79:O79"/>
    <mergeCell ref="P79:Q79"/>
    <mergeCell ref="D86:E86"/>
    <mergeCell ref="F86:G86"/>
    <mergeCell ref="D89:E89"/>
    <mergeCell ref="F89:G89"/>
    <mergeCell ref="I89:J89"/>
    <mergeCell ref="K89:L89"/>
    <mergeCell ref="N89:O89"/>
    <mergeCell ref="P89:Q89"/>
    <mergeCell ref="X89:Y89"/>
    <mergeCell ref="Z89:AA89"/>
    <mergeCell ref="D93:E93"/>
    <mergeCell ref="F93:G93"/>
    <mergeCell ref="D96:E96"/>
    <mergeCell ref="F96:G96"/>
    <mergeCell ref="I96:J96"/>
    <mergeCell ref="K96:L96"/>
    <mergeCell ref="N96:O96"/>
    <mergeCell ref="P96:Q96"/>
    <mergeCell ref="X96:Y96"/>
    <mergeCell ref="Z96:AA96"/>
    <mergeCell ref="S86:T86"/>
    <mergeCell ref="U86:V86"/>
    <mergeCell ref="X86:Y86"/>
    <mergeCell ref="Z86:AA86"/>
    <mergeCell ref="I86:J86"/>
    <mergeCell ref="K86:L86"/>
    <mergeCell ref="N86:O86"/>
    <mergeCell ref="P86:Q86"/>
    <mergeCell ref="S93:T93"/>
    <mergeCell ref="U93:V93"/>
    <mergeCell ref="X93:Y93"/>
    <mergeCell ref="Z93:AA93"/>
    <mergeCell ref="I93:J93"/>
    <mergeCell ref="K93:L93"/>
    <mergeCell ref="N93:O93"/>
    <mergeCell ref="P93:Q93"/>
    <mergeCell ref="S89:T89"/>
    <mergeCell ref="U89:V89"/>
    <mergeCell ref="S96:T96"/>
    <mergeCell ref="U96:V96"/>
    <mergeCell ref="D61:E61"/>
    <mergeCell ref="F61:G61"/>
    <mergeCell ref="I61:J61"/>
    <mergeCell ref="K61:L61"/>
    <mergeCell ref="N61:O61"/>
    <mergeCell ref="P61:Q61"/>
    <mergeCell ref="X61:Y61"/>
    <mergeCell ref="Z61:AA61"/>
    <mergeCell ref="D65:E65"/>
    <mergeCell ref="F65:G65"/>
    <mergeCell ref="D68:E68"/>
    <mergeCell ref="F68:G68"/>
    <mergeCell ref="I68:J68"/>
    <mergeCell ref="K68:L68"/>
    <mergeCell ref="N68:O68"/>
    <mergeCell ref="P68:Q68"/>
    <mergeCell ref="X68:Y68"/>
    <mergeCell ref="Z68:AA68"/>
    <mergeCell ref="S58:T58"/>
    <mergeCell ref="U58:V58"/>
    <mergeCell ref="X58:Y58"/>
    <mergeCell ref="Z58:AA58"/>
    <mergeCell ref="I58:J58"/>
    <mergeCell ref="K58:L58"/>
    <mergeCell ref="N58:O58"/>
    <mergeCell ref="P58:Q58"/>
    <mergeCell ref="D72:E72"/>
    <mergeCell ref="F72:G72"/>
    <mergeCell ref="D75:E75"/>
    <mergeCell ref="F75:G75"/>
    <mergeCell ref="I75:J75"/>
    <mergeCell ref="K75:L75"/>
    <mergeCell ref="N75:O75"/>
    <mergeCell ref="P75:Q75"/>
    <mergeCell ref="X75:Y75"/>
    <mergeCell ref="Z75:AA75"/>
    <mergeCell ref="S72:T72"/>
    <mergeCell ref="U72:V72"/>
    <mergeCell ref="X72:Y72"/>
    <mergeCell ref="Z72:AA72"/>
    <mergeCell ref="I72:J72"/>
    <mergeCell ref="K72:L72"/>
    <mergeCell ref="N72:O72"/>
    <mergeCell ref="P72:Q72"/>
    <mergeCell ref="S65:T65"/>
    <mergeCell ref="U65:V65"/>
    <mergeCell ref="X65:Y65"/>
    <mergeCell ref="Z65:AA65"/>
    <mergeCell ref="I65:J65"/>
    <mergeCell ref="K65:L65"/>
    <mergeCell ref="N65:O65"/>
    <mergeCell ref="P65:Q65"/>
    <mergeCell ref="D44:E44"/>
    <mergeCell ref="F44:G44"/>
    <mergeCell ref="D47:E47"/>
    <mergeCell ref="F47:G47"/>
    <mergeCell ref="I47:J47"/>
    <mergeCell ref="K47:L47"/>
    <mergeCell ref="N47:O47"/>
    <mergeCell ref="P47:Q47"/>
    <mergeCell ref="X47:Y47"/>
    <mergeCell ref="Z47:AA47"/>
    <mergeCell ref="D51:E51"/>
    <mergeCell ref="F51:G51"/>
    <mergeCell ref="D54:E54"/>
    <mergeCell ref="F54:G54"/>
    <mergeCell ref="I54:J54"/>
    <mergeCell ref="K54:L54"/>
    <mergeCell ref="N54:O54"/>
    <mergeCell ref="P54:Q54"/>
    <mergeCell ref="X54:Y54"/>
    <mergeCell ref="Z54:AA54"/>
    <mergeCell ref="S44:T44"/>
    <mergeCell ref="U44:V44"/>
    <mergeCell ref="X44:Y44"/>
    <mergeCell ref="Z44:AA44"/>
    <mergeCell ref="I44:J44"/>
    <mergeCell ref="K44:L44"/>
    <mergeCell ref="N44:O44"/>
    <mergeCell ref="P44:Q44"/>
    <mergeCell ref="S51:T51"/>
    <mergeCell ref="U51:V51"/>
    <mergeCell ref="X51:Y51"/>
    <mergeCell ref="Z51:AA51"/>
    <mergeCell ref="D58:E58"/>
    <mergeCell ref="F58:G58"/>
    <mergeCell ref="I51:J51"/>
    <mergeCell ref="K51:L51"/>
    <mergeCell ref="N51:O51"/>
    <mergeCell ref="P51:Q51"/>
    <mergeCell ref="I3537:J3537"/>
    <mergeCell ref="K3537:L3537"/>
    <mergeCell ref="N3537:O3537"/>
    <mergeCell ref="P3537:Q3537"/>
    <mergeCell ref="S3537:T3537"/>
    <mergeCell ref="U3537:V3537"/>
    <mergeCell ref="X3537:Y3537"/>
    <mergeCell ref="Z3537:AA3537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I3530:J3530"/>
    <mergeCell ref="K3530:L3530"/>
    <mergeCell ref="N3530:O3530"/>
    <mergeCell ref="P3530:Q3530"/>
    <mergeCell ref="S3530:T3530"/>
    <mergeCell ref="U3530:V3530"/>
    <mergeCell ref="X3530:Y3530"/>
    <mergeCell ref="Z3530:AA3530"/>
    <mergeCell ref="D16:E16"/>
    <mergeCell ref="F16:G16"/>
    <mergeCell ref="D19:E19"/>
    <mergeCell ref="F19:G19"/>
    <mergeCell ref="I19:J19"/>
    <mergeCell ref="K19:L19"/>
    <mergeCell ref="N19:O19"/>
    <mergeCell ref="P19:Q19"/>
    <mergeCell ref="Z19:AA19"/>
    <mergeCell ref="X19:Y19"/>
    <mergeCell ref="D23:E23"/>
    <mergeCell ref="F23:G23"/>
    <mergeCell ref="D26:E26"/>
    <mergeCell ref="F26:G26"/>
    <mergeCell ref="I26:J26"/>
    <mergeCell ref="K26:L26"/>
    <mergeCell ref="N26:O26"/>
    <mergeCell ref="P26:Q26"/>
    <mergeCell ref="X26:Y26"/>
    <mergeCell ref="Z26:AA26"/>
    <mergeCell ref="N23:O23"/>
    <mergeCell ref="P23:Q23"/>
    <mergeCell ref="D30:E30"/>
    <mergeCell ref="F30:G30"/>
    <mergeCell ref="D33:E33"/>
    <mergeCell ref="F33:G33"/>
    <mergeCell ref="I33:J33"/>
    <mergeCell ref="K33:L33"/>
    <mergeCell ref="N33:O33"/>
    <mergeCell ref="P33:Q33"/>
    <mergeCell ref="X33:Y33"/>
    <mergeCell ref="Z33:AA33"/>
    <mergeCell ref="D37:E37"/>
    <mergeCell ref="F37:G37"/>
    <mergeCell ref="D40:E40"/>
    <mergeCell ref="F40:G40"/>
    <mergeCell ref="I40:J40"/>
    <mergeCell ref="K40:L40"/>
    <mergeCell ref="N40:O40"/>
    <mergeCell ref="P40:Q40"/>
    <mergeCell ref="N3516:O3516"/>
    <mergeCell ref="P3516:Q3516"/>
    <mergeCell ref="S3516:T3516"/>
    <mergeCell ref="U3516:V3516"/>
    <mergeCell ref="X3516:Y3516"/>
    <mergeCell ref="Z3516:AA3516"/>
    <mergeCell ref="S16:T16"/>
    <mergeCell ref="U16:V16"/>
    <mergeCell ref="X16:Y16"/>
    <mergeCell ref="Z16:AA16"/>
    <mergeCell ref="N1:O1"/>
    <mergeCell ref="P1:Q1"/>
    <mergeCell ref="N5:O5"/>
    <mergeCell ref="P5:Q5"/>
    <mergeCell ref="I16:J16"/>
    <mergeCell ref="K16:L16"/>
    <mergeCell ref="N16:O16"/>
    <mergeCell ref="P16:Q16"/>
    <mergeCell ref="S30:T30"/>
    <mergeCell ref="U30:V30"/>
    <mergeCell ref="X30:Y30"/>
    <mergeCell ref="Z30:AA30"/>
    <mergeCell ref="I30:J30"/>
    <mergeCell ref="K30:L30"/>
    <mergeCell ref="N30:O30"/>
    <mergeCell ref="P30:Q30"/>
    <mergeCell ref="S23:T23"/>
    <mergeCell ref="U23:V23"/>
    <mergeCell ref="X23:Y23"/>
    <mergeCell ref="Z23:AA23"/>
    <mergeCell ref="I23:J23"/>
    <mergeCell ref="K23:L23"/>
    <mergeCell ref="X40:Y40"/>
    <mergeCell ref="Z40:AA40"/>
    <mergeCell ref="S37:T37"/>
    <mergeCell ref="U37:V37"/>
    <mergeCell ref="X37:Y37"/>
    <mergeCell ref="Z37:AA37"/>
    <mergeCell ref="I37:J37"/>
    <mergeCell ref="K37:L37"/>
    <mergeCell ref="N37:O37"/>
    <mergeCell ref="P37:Q37"/>
    <mergeCell ref="I135:J135"/>
    <mergeCell ref="K135:L135"/>
    <mergeCell ref="N135:O135"/>
    <mergeCell ref="P135:Q135"/>
    <mergeCell ref="S156:T156"/>
    <mergeCell ref="U156:V156"/>
    <mergeCell ref="X156:Y156"/>
    <mergeCell ref="Z156:AA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I149:J149"/>
    <mergeCell ref="K149:L149"/>
    <mergeCell ref="N149:O149"/>
    <mergeCell ref="P149:Q149"/>
    <mergeCell ref="S152:T152"/>
    <mergeCell ref="U152:V152"/>
    <mergeCell ref="I3502:J3502"/>
    <mergeCell ref="K3502:L3502"/>
    <mergeCell ref="N3502:O3502"/>
    <mergeCell ref="P3502:Q3502"/>
    <mergeCell ref="S3495:T3495"/>
    <mergeCell ref="U3495:V3495"/>
    <mergeCell ref="X3495:Y3495"/>
    <mergeCell ref="Z3495:AA3495"/>
    <mergeCell ref="I3495:J3495"/>
    <mergeCell ref="K3495:L3495"/>
    <mergeCell ref="N3495:O3495"/>
    <mergeCell ref="P3495:Q3495"/>
    <mergeCell ref="S19:T19"/>
    <mergeCell ref="U19:V19"/>
    <mergeCell ref="S26:T26"/>
    <mergeCell ref="U26:V26"/>
    <mergeCell ref="S33:T33"/>
    <mergeCell ref="U33:V33"/>
    <mergeCell ref="S40:T40"/>
    <mergeCell ref="U40:V40"/>
    <mergeCell ref="S47:T47"/>
    <mergeCell ref="U47:V47"/>
    <mergeCell ref="S54:T54"/>
    <mergeCell ref="U54:V54"/>
    <mergeCell ref="S61:T61"/>
    <mergeCell ref="U61:V61"/>
    <mergeCell ref="S68:T68"/>
    <mergeCell ref="U68:V68"/>
    <mergeCell ref="S75:T75"/>
    <mergeCell ref="U75:V75"/>
    <mergeCell ref="S82:T82"/>
    <mergeCell ref="U82:V82"/>
    <mergeCell ref="I3453:J3453"/>
    <mergeCell ref="K3453:L3453"/>
    <mergeCell ref="N3453:O3453"/>
    <mergeCell ref="P3453:Q3453"/>
    <mergeCell ref="S3474:T3474"/>
    <mergeCell ref="U3474:V3474"/>
    <mergeCell ref="X3474:Y3474"/>
    <mergeCell ref="Z3474:AA3474"/>
    <mergeCell ref="I3474:J3474"/>
    <mergeCell ref="K3474:L3474"/>
    <mergeCell ref="N3474:O3474"/>
    <mergeCell ref="P3474:Q3474"/>
    <mergeCell ref="S3467:T3467"/>
    <mergeCell ref="U3467:V3467"/>
    <mergeCell ref="S257:T257"/>
    <mergeCell ref="U257:V257"/>
    <mergeCell ref="S264:T264"/>
    <mergeCell ref="U264:V264"/>
    <mergeCell ref="S271:T271"/>
    <mergeCell ref="U271:V271"/>
    <mergeCell ref="S278:T278"/>
    <mergeCell ref="U278:V278"/>
    <mergeCell ref="S285:T285"/>
    <mergeCell ref="U285:V285"/>
    <mergeCell ref="S292:T292"/>
    <mergeCell ref="U292:V292"/>
    <mergeCell ref="S299:T299"/>
    <mergeCell ref="U299:V299"/>
    <mergeCell ref="S306:T306"/>
    <mergeCell ref="U306:V306"/>
    <mergeCell ref="S313:T313"/>
    <mergeCell ref="U313:V313"/>
    <mergeCell ref="S3512:T3512"/>
    <mergeCell ref="U3512:V3512"/>
    <mergeCell ref="S3519:T3519"/>
    <mergeCell ref="U3519:V3519"/>
    <mergeCell ref="S3526:T3526"/>
    <mergeCell ref="U3526:V3526"/>
    <mergeCell ref="S3533:T3533"/>
    <mergeCell ref="U3533:V3533"/>
    <mergeCell ref="S3449:T3449"/>
    <mergeCell ref="U3449:V3449"/>
    <mergeCell ref="S3456:T3456"/>
    <mergeCell ref="U3456:V3456"/>
    <mergeCell ref="S3463:T3463"/>
    <mergeCell ref="U3463:V3463"/>
    <mergeCell ref="S3470:T3470"/>
    <mergeCell ref="U3470:V3470"/>
    <mergeCell ref="S3477:T3477"/>
    <mergeCell ref="U3477:V3477"/>
    <mergeCell ref="S3484:T3484"/>
    <mergeCell ref="U3484:V3484"/>
    <mergeCell ref="S3491:T3491"/>
    <mergeCell ref="U3491:V3491"/>
    <mergeCell ref="S3498:T3498"/>
    <mergeCell ref="U3498:V3498"/>
    <mergeCell ref="S3505:T3505"/>
    <mergeCell ref="U3505:V3505"/>
    <mergeCell ref="S3365:T3365"/>
    <mergeCell ref="U3365:V3365"/>
    <mergeCell ref="S3372:T3372"/>
    <mergeCell ref="U3372:V3372"/>
    <mergeCell ref="S3379:T3379"/>
    <mergeCell ref="U3379:V3379"/>
    <mergeCell ref="S3386:T3386"/>
    <mergeCell ref="U3386:V3386"/>
    <mergeCell ref="S3393:T3393"/>
    <mergeCell ref="U3393:V3393"/>
    <mergeCell ref="S3400:T3400"/>
    <mergeCell ref="U3400:V3400"/>
    <mergeCell ref="S3407:T3407"/>
    <mergeCell ref="U3407:V3407"/>
    <mergeCell ref="S3414:T3414"/>
    <mergeCell ref="U3414:V3414"/>
    <mergeCell ref="S3421:T3421"/>
    <mergeCell ref="U3421:V3421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30" r:id="rId4">
          <objectPr defaultSize="0" autoPict="0" r:id="rId5">
            <anchor moveWithCells="1">
              <from>
                <xdr:col>3</xdr:col>
                <xdr:colOff>609600</xdr:colOff>
                <xdr:row>11</xdr:row>
                <xdr:rowOff>88900</xdr:rowOff>
              </from>
              <to>
                <xdr:col>6</xdr:col>
                <xdr:colOff>107950</xdr:colOff>
                <xdr:row>13</xdr:row>
                <xdr:rowOff>177800</xdr:rowOff>
              </to>
            </anchor>
          </objectPr>
        </oleObject>
      </mc:Choice>
      <mc:Fallback>
        <oleObject progId="Equation.DSMT4" shapeId="1030" r:id="rId4"/>
      </mc:Fallback>
    </mc:AlternateContent>
    <mc:AlternateContent xmlns:mc="http://schemas.openxmlformats.org/markup-compatibility/2006">
      <mc:Choice Requires="x14">
        <oleObject progId="Equation.DSMT4" shapeId="1032" r:id="rId6">
          <objectPr defaultSize="0" autoPict="0" r:id="rId7">
            <anchor moveWithCells="1">
              <from>
                <xdr:col>8</xdr:col>
                <xdr:colOff>679450</xdr:colOff>
                <xdr:row>11</xdr:row>
                <xdr:rowOff>139700</xdr:rowOff>
              </from>
              <to>
                <xdr:col>10</xdr:col>
                <xdr:colOff>412750</xdr:colOff>
                <xdr:row>14</xdr:row>
                <xdr:rowOff>63500</xdr:rowOff>
              </to>
            </anchor>
          </objectPr>
        </oleObject>
      </mc:Choice>
      <mc:Fallback>
        <oleObject progId="Equation.DSMT4" shapeId="1032" r:id="rId6"/>
      </mc:Fallback>
    </mc:AlternateContent>
    <mc:AlternateContent xmlns:mc="http://schemas.openxmlformats.org/markup-compatibility/2006">
      <mc:Choice Requires="x14">
        <oleObject progId="Equation.DSMT4" shapeId="1034" r:id="rId8">
          <objectPr defaultSize="0" autoPict="0" r:id="rId9">
            <anchor moveWithCells="1">
              <from>
                <xdr:col>18</xdr:col>
                <xdr:colOff>488950</xdr:colOff>
                <xdr:row>11</xdr:row>
                <xdr:rowOff>171450</xdr:rowOff>
              </from>
              <to>
                <xdr:col>20</xdr:col>
                <xdr:colOff>469900</xdr:colOff>
                <xdr:row>14</xdr:row>
                <xdr:rowOff>31750</xdr:rowOff>
              </to>
            </anchor>
          </objectPr>
        </oleObject>
      </mc:Choice>
      <mc:Fallback>
        <oleObject progId="Equation.DSMT4" shapeId="1034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A2707-0E07-4463-A437-AFB14B064E0C}">
  <dimension ref="E1"/>
  <sheetViews>
    <sheetView zoomScaleNormal="100" workbookViewId="0">
      <selection activeCell="Q7" sqref="Q7"/>
    </sheetView>
  </sheetViews>
  <sheetFormatPr defaultRowHeight="18"/>
  <sheetData>
    <row r="1" spans="5:5">
      <c r="E1" s="137" t="s">
        <v>85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設定部</vt:lpstr>
      <vt:lpstr>変換テーブル</vt:lpstr>
      <vt:lpstr>変換補助</vt:lpstr>
      <vt:lpstr>演算処理部</vt:lpstr>
      <vt:lpstr>加工グラフ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2024-05-03T07:47:44Z</dcterms:modified>
</cp:coreProperties>
</file>